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hep\OneDrive - Seiton de México\PBH Personal\y&amp;p\Yermik\Yermein's PhD\"/>
    </mc:Choice>
  </mc:AlternateContent>
  <xr:revisionPtr revIDLastSave="332" documentId="8_{787CCE78-F620-4931-A396-D0CFADAD7BC7}" xr6:coauthVersionLast="40" xr6:coauthVersionMax="40" xr10:uidLastSave="{9088C06F-5885-4D98-A9F4-D6303BCAD50D}"/>
  <bookViews>
    <workbookView xWindow="-20520" yWindow="6435" windowWidth="20640" windowHeight="11160" tabRatio="830" firstSheet="1" activeTab="2" xr2:uid="{0AE40A2A-6A95-41E5-8234-CC47B16E32EA}"/>
  </bookViews>
  <sheets>
    <sheet name="pre" sheetId="14" state="hidden" r:id="rId1"/>
    <sheet name="% RC emp EM" sheetId="31" r:id="rId2"/>
    <sheet name="TR emp EM" sheetId="27" r:id="rId3"/>
    <sheet name="% RC mem EM" sheetId="32" r:id="rId4"/>
    <sheet name="TR mem EM" sheetId="29" r:id="rId5"/>
    <sheet name="errores" sheetId="33" state="hidden" r:id="rId6"/>
    <sheet name="% RC emp ID" sheetId="34" r:id="rId7"/>
    <sheet name="TR emp ID" sheetId="35" r:id="rId8"/>
    <sheet name="% RC mem ID" sheetId="36" r:id="rId9"/>
    <sheet name="TR mem ID" sheetId="37" r:id="rId10"/>
    <sheet name="datos RC pbh" sheetId="30" r:id="rId11"/>
    <sheet name="datos TR pbh" sheetId="21" r:id="rId12"/>
    <sheet name="Emparejamiento-Emoción" sheetId="41" r:id="rId13"/>
    <sheet name="Memoria-Emoción" sheetId="42" r:id="rId14"/>
    <sheet name="Emparejamiento-Identidad" sheetId="43" r:id="rId15"/>
    <sheet name="Memoria-Identidad" sheetId="44" r:id="rId16"/>
    <sheet name="pre-post pbh" sheetId="20" r:id="rId17"/>
  </sheets>
  <definedNames>
    <definedName name="DatosExternos_1" localSheetId="11" hidden="1">'datos TR pbh'!$A$1:$J$849</definedName>
    <definedName name="DatosExternos_2" localSheetId="10" hidden="1">'datos RC pbh'!$A$1:$J$925</definedName>
  </definedNames>
  <calcPr calcId="191029"/>
  <pivotCaches>
    <pivotCache cacheId="17" r:id="rId18"/>
    <pivotCache cacheId="18" r:id="rId19"/>
    <pivotCache cacheId="19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" i="20" l="1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W42" i="20"/>
  <c r="AB3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U3" i="20"/>
  <c r="V3" i="20" s="1"/>
  <c r="U4" i="20"/>
  <c r="W4" i="20" s="1"/>
  <c r="U5" i="20"/>
  <c r="W5" i="20" s="1"/>
  <c r="U6" i="20"/>
  <c r="W6" i="20" s="1"/>
  <c r="U7" i="20"/>
  <c r="W7" i="20" s="1"/>
  <c r="U8" i="20"/>
  <c r="V8" i="20" s="1"/>
  <c r="U9" i="20"/>
  <c r="V9" i="20" s="1"/>
  <c r="U10" i="20"/>
  <c r="V10" i="20" s="1"/>
  <c r="U11" i="20"/>
  <c r="V11" i="20" s="1"/>
  <c r="U12" i="20"/>
  <c r="W12" i="20" s="1"/>
  <c r="U13" i="20"/>
  <c r="W13" i="20" s="1"/>
  <c r="U14" i="20"/>
  <c r="W14" i="20" s="1"/>
  <c r="U15" i="20"/>
  <c r="W15" i="20" s="1"/>
  <c r="U16" i="20"/>
  <c r="V16" i="20" s="1"/>
  <c r="U17" i="20"/>
  <c r="V17" i="20" s="1"/>
  <c r="U18" i="20"/>
  <c r="V18" i="20" s="1"/>
  <c r="U19" i="20"/>
  <c r="V19" i="20" s="1"/>
  <c r="U20" i="20"/>
  <c r="W20" i="20" s="1"/>
  <c r="U21" i="20"/>
  <c r="W21" i="20" s="1"/>
  <c r="U22" i="20"/>
  <c r="W22" i="20" s="1"/>
  <c r="U23" i="20"/>
  <c r="W23" i="20" s="1"/>
  <c r="U24" i="20"/>
  <c r="V24" i="20" s="1"/>
  <c r="U25" i="20"/>
  <c r="V25" i="20" s="1"/>
  <c r="U26" i="20"/>
  <c r="V26" i="20" s="1"/>
  <c r="U27" i="20"/>
  <c r="V27" i="20" s="1"/>
  <c r="U28" i="20"/>
  <c r="W28" i="20" s="1"/>
  <c r="U29" i="20"/>
  <c r="W29" i="20" s="1"/>
  <c r="U30" i="20"/>
  <c r="W30" i="20" s="1"/>
  <c r="U31" i="20"/>
  <c r="W31" i="20" s="1"/>
  <c r="U32" i="20"/>
  <c r="V32" i="20" s="1"/>
  <c r="U33" i="20"/>
  <c r="V33" i="20" s="1"/>
  <c r="U34" i="20"/>
  <c r="V34" i="20" s="1"/>
  <c r="U35" i="20"/>
  <c r="V35" i="20" s="1"/>
  <c r="U36" i="20"/>
  <c r="W36" i="20" s="1"/>
  <c r="U37" i="20"/>
  <c r="W37" i="20" s="1"/>
  <c r="U38" i="20"/>
  <c r="W38" i="20" s="1"/>
  <c r="U39" i="20"/>
  <c r="W39" i="20" s="1"/>
  <c r="U40" i="20"/>
  <c r="V40" i="20" s="1"/>
  <c r="U41" i="20"/>
  <c r="V41" i="20" s="1"/>
  <c r="U42" i="20"/>
  <c r="V42" i="20" s="1"/>
  <c r="U43" i="20"/>
  <c r="V43" i="20" s="1"/>
  <c r="U44" i="20"/>
  <c r="W44" i="20" s="1"/>
  <c r="U45" i="20"/>
  <c r="W45" i="20" s="1"/>
  <c r="U46" i="20"/>
  <c r="W46" i="20" s="1"/>
  <c r="U47" i="20"/>
  <c r="W47" i="20" s="1"/>
  <c r="U48" i="20"/>
  <c r="V48" i="20" s="1"/>
  <c r="U49" i="20"/>
  <c r="V49" i="20" s="1"/>
  <c r="U50" i="20"/>
  <c r="V50" i="20" s="1"/>
  <c r="U51" i="20"/>
  <c r="V51" i="20" s="1"/>
  <c r="U52" i="20"/>
  <c r="W52" i="20" s="1"/>
  <c r="U53" i="20"/>
  <c r="W53" i="20" s="1"/>
  <c r="U54" i="20"/>
  <c r="W54" i="20" s="1"/>
  <c r="U55" i="20"/>
  <c r="W55" i="20" s="1"/>
  <c r="U56" i="20"/>
  <c r="V56" i="20" s="1"/>
  <c r="U57" i="20"/>
  <c r="V57" i="20" s="1"/>
  <c r="U58" i="20"/>
  <c r="V58" i="20" s="1"/>
  <c r="U59" i="20"/>
  <c r="V59" i="20" s="1"/>
  <c r="U60" i="20"/>
  <c r="W60" i="20" s="1"/>
  <c r="U61" i="20"/>
  <c r="W61" i="20" s="1"/>
  <c r="U62" i="20"/>
  <c r="W62" i="20" s="1"/>
  <c r="R3" i="20"/>
  <c r="S3" i="20" s="1"/>
  <c r="R4" i="20"/>
  <c r="T4" i="20" s="1"/>
  <c r="R5" i="20"/>
  <c r="T5" i="20" s="1"/>
  <c r="R6" i="20"/>
  <c r="T6" i="20" s="1"/>
  <c r="R7" i="20"/>
  <c r="T7" i="20" s="1"/>
  <c r="R8" i="20"/>
  <c r="S8" i="20" s="1"/>
  <c r="R9" i="20"/>
  <c r="S9" i="20" s="1"/>
  <c r="R10" i="20"/>
  <c r="S10" i="20" s="1"/>
  <c r="R11" i="20"/>
  <c r="S11" i="20" s="1"/>
  <c r="R12" i="20"/>
  <c r="T12" i="20" s="1"/>
  <c r="R13" i="20"/>
  <c r="T13" i="20" s="1"/>
  <c r="R14" i="20"/>
  <c r="T14" i="20" s="1"/>
  <c r="R15" i="20"/>
  <c r="T15" i="20" s="1"/>
  <c r="R16" i="20"/>
  <c r="S16" i="20" s="1"/>
  <c r="R17" i="20"/>
  <c r="S17" i="20" s="1"/>
  <c r="R18" i="20"/>
  <c r="S18" i="20" s="1"/>
  <c r="R19" i="20"/>
  <c r="S19" i="20" s="1"/>
  <c r="R20" i="20"/>
  <c r="T20" i="20" s="1"/>
  <c r="R21" i="20"/>
  <c r="T21" i="20" s="1"/>
  <c r="R22" i="20"/>
  <c r="T22" i="20" s="1"/>
  <c r="R23" i="20"/>
  <c r="T23" i="20" s="1"/>
  <c r="R24" i="20"/>
  <c r="S24" i="20" s="1"/>
  <c r="R25" i="20"/>
  <c r="S25" i="20" s="1"/>
  <c r="R26" i="20"/>
  <c r="S26" i="20" s="1"/>
  <c r="R27" i="20"/>
  <c r="S27" i="20" s="1"/>
  <c r="R28" i="20"/>
  <c r="T28" i="20" s="1"/>
  <c r="R29" i="20"/>
  <c r="T29" i="20" s="1"/>
  <c r="R30" i="20"/>
  <c r="T30" i="20" s="1"/>
  <c r="R31" i="20"/>
  <c r="T31" i="20" s="1"/>
  <c r="R32" i="20"/>
  <c r="S32" i="20" s="1"/>
  <c r="R33" i="20"/>
  <c r="S33" i="20" s="1"/>
  <c r="R34" i="20"/>
  <c r="S34" i="20" s="1"/>
  <c r="R35" i="20"/>
  <c r="S35" i="20" s="1"/>
  <c r="R36" i="20"/>
  <c r="T36" i="20" s="1"/>
  <c r="R37" i="20"/>
  <c r="T37" i="20" s="1"/>
  <c r="R38" i="20"/>
  <c r="T38" i="20" s="1"/>
  <c r="R39" i="20"/>
  <c r="T39" i="20" s="1"/>
  <c r="R40" i="20"/>
  <c r="S40" i="20" s="1"/>
  <c r="R41" i="20"/>
  <c r="S41" i="20" s="1"/>
  <c r="R42" i="20"/>
  <c r="S42" i="20" s="1"/>
  <c r="R43" i="20"/>
  <c r="S43" i="20" s="1"/>
  <c r="R44" i="20"/>
  <c r="T44" i="20" s="1"/>
  <c r="R45" i="20"/>
  <c r="T45" i="20" s="1"/>
  <c r="R46" i="20"/>
  <c r="T46" i="20" s="1"/>
  <c r="R47" i="20"/>
  <c r="T47" i="20" s="1"/>
  <c r="R48" i="20"/>
  <c r="S48" i="20" s="1"/>
  <c r="R49" i="20"/>
  <c r="S49" i="20" s="1"/>
  <c r="R50" i="20"/>
  <c r="S50" i="20" s="1"/>
  <c r="R51" i="20"/>
  <c r="S51" i="20" s="1"/>
  <c r="R52" i="20"/>
  <c r="T52" i="20" s="1"/>
  <c r="R53" i="20"/>
  <c r="T53" i="20" s="1"/>
  <c r="R54" i="20"/>
  <c r="T54" i="20" s="1"/>
  <c r="R55" i="20"/>
  <c r="T55" i="20" s="1"/>
  <c r="R56" i="20"/>
  <c r="S56" i="20" s="1"/>
  <c r="R57" i="20"/>
  <c r="S57" i="20" s="1"/>
  <c r="R58" i="20"/>
  <c r="S58" i="20" s="1"/>
  <c r="R59" i="20"/>
  <c r="S59" i="20" s="1"/>
  <c r="R60" i="20"/>
  <c r="T60" i="20" s="1"/>
  <c r="R61" i="20"/>
  <c r="T61" i="20" s="1"/>
  <c r="R62" i="20"/>
  <c r="T62" i="20" s="1"/>
  <c r="O3" i="20"/>
  <c r="Q3" i="20" s="1"/>
  <c r="O4" i="20"/>
  <c r="Q4" i="20" s="1"/>
  <c r="O5" i="20"/>
  <c r="Q5" i="20" s="1"/>
  <c r="O6" i="20"/>
  <c r="P6" i="20" s="1"/>
  <c r="O7" i="20"/>
  <c r="P7" i="20" s="1"/>
  <c r="O8" i="20"/>
  <c r="P8" i="20" s="1"/>
  <c r="O9" i="20"/>
  <c r="P9" i="20" s="1"/>
  <c r="O10" i="20"/>
  <c r="P10" i="20" s="1"/>
  <c r="O11" i="20"/>
  <c r="Q11" i="20" s="1"/>
  <c r="O12" i="20"/>
  <c r="Q12" i="20" s="1"/>
  <c r="O13" i="20"/>
  <c r="Q13" i="20" s="1"/>
  <c r="O14" i="20"/>
  <c r="P14" i="20" s="1"/>
  <c r="O15" i="20"/>
  <c r="P15" i="20" s="1"/>
  <c r="O16" i="20"/>
  <c r="P16" i="20" s="1"/>
  <c r="O17" i="20"/>
  <c r="P17" i="20" s="1"/>
  <c r="O18" i="20"/>
  <c r="P18" i="20" s="1"/>
  <c r="O19" i="20"/>
  <c r="Q19" i="20" s="1"/>
  <c r="O20" i="20"/>
  <c r="Q20" i="20" s="1"/>
  <c r="O21" i="20"/>
  <c r="Q21" i="20" s="1"/>
  <c r="O22" i="20"/>
  <c r="P22" i="20" s="1"/>
  <c r="O23" i="20"/>
  <c r="P23" i="20" s="1"/>
  <c r="O24" i="20"/>
  <c r="P24" i="20" s="1"/>
  <c r="O25" i="20"/>
  <c r="P25" i="20" s="1"/>
  <c r="O26" i="20"/>
  <c r="P26" i="20" s="1"/>
  <c r="O27" i="20"/>
  <c r="Q27" i="20" s="1"/>
  <c r="O28" i="20"/>
  <c r="Q28" i="20" s="1"/>
  <c r="O29" i="20"/>
  <c r="P29" i="20" s="1"/>
  <c r="O30" i="20"/>
  <c r="P30" i="20" s="1"/>
  <c r="O31" i="20"/>
  <c r="P31" i="20" s="1"/>
  <c r="O32" i="20"/>
  <c r="P32" i="20" s="1"/>
  <c r="O33" i="20"/>
  <c r="P33" i="20" s="1"/>
  <c r="O34" i="20"/>
  <c r="P34" i="20" s="1"/>
  <c r="O35" i="20"/>
  <c r="Q35" i="20" s="1"/>
  <c r="O36" i="20"/>
  <c r="Q36" i="20" s="1"/>
  <c r="O37" i="20"/>
  <c r="Q37" i="20" s="1"/>
  <c r="O38" i="20"/>
  <c r="P38" i="20" s="1"/>
  <c r="O39" i="20"/>
  <c r="P39" i="20" s="1"/>
  <c r="O40" i="20"/>
  <c r="P40" i="20" s="1"/>
  <c r="O41" i="20"/>
  <c r="P41" i="20" s="1"/>
  <c r="O42" i="20"/>
  <c r="P42" i="20" s="1"/>
  <c r="O43" i="20"/>
  <c r="Q43" i="20" s="1"/>
  <c r="O44" i="20"/>
  <c r="Q44" i="20" s="1"/>
  <c r="O45" i="20"/>
  <c r="Q45" i="20" s="1"/>
  <c r="O46" i="20"/>
  <c r="P46" i="20" s="1"/>
  <c r="O47" i="20"/>
  <c r="P47" i="20" s="1"/>
  <c r="O48" i="20"/>
  <c r="P48" i="20" s="1"/>
  <c r="O49" i="20"/>
  <c r="P49" i="20" s="1"/>
  <c r="O50" i="20"/>
  <c r="P50" i="20" s="1"/>
  <c r="O51" i="20"/>
  <c r="Q51" i="20" s="1"/>
  <c r="O52" i="20"/>
  <c r="Q52" i="20" s="1"/>
  <c r="O53" i="20"/>
  <c r="Q53" i="20" s="1"/>
  <c r="O54" i="20"/>
  <c r="P54" i="20" s="1"/>
  <c r="O55" i="20"/>
  <c r="P55" i="20" s="1"/>
  <c r="O56" i="20"/>
  <c r="P56" i="20" s="1"/>
  <c r="O57" i="20"/>
  <c r="P57" i="20" s="1"/>
  <c r="O58" i="20"/>
  <c r="P58" i="20" s="1"/>
  <c r="O59" i="20"/>
  <c r="Q59" i="20" s="1"/>
  <c r="O60" i="20"/>
  <c r="Q60" i="20" s="1"/>
  <c r="O61" i="20"/>
  <c r="Q61" i="20" s="1"/>
  <c r="O62" i="20"/>
  <c r="P62" i="20" s="1"/>
  <c r="W10" i="20" l="1"/>
  <c r="T59" i="20"/>
  <c r="V38" i="20"/>
  <c r="V6" i="20"/>
  <c r="W34" i="20"/>
  <c r="T43" i="20"/>
  <c r="V36" i="20"/>
  <c r="V4" i="20"/>
  <c r="W32" i="20"/>
  <c r="V62" i="20"/>
  <c r="V30" i="20"/>
  <c r="W58" i="20"/>
  <c r="W26" i="20"/>
  <c r="V60" i="20"/>
  <c r="V28" i="20"/>
  <c r="W56" i="20"/>
  <c r="W24" i="20"/>
  <c r="V54" i="20"/>
  <c r="V22" i="20"/>
  <c r="W50" i="20"/>
  <c r="W18" i="20"/>
  <c r="V52" i="20"/>
  <c r="V20" i="20"/>
  <c r="W48" i="20"/>
  <c r="W16" i="20"/>
  <c r="V46" i="20"/>
  <c r="V14" i="20"/>
  <c r="V44" i="20"/>
  <c r="V12" i="20"/>
  <c r="W40" i="20"/>
  <c r="W8" i="20"/>
  <c r="Q48" i="20"/>
  <c r="S7" i="20"/>
  <c r="T3" i="20"/>
  <c r="V55" i="20"/>
  <c r="V47" i="20"/>
  <c r="V39" i="20"/>
  <c r="V31" i="20"/>
  <c r="V23" i="20"/>
  <c r="V15" i="20"/>
  <c r="V7" i="20"/>
  <c r="W59" i="20"/>
  <c r="W51" i="20"/>
  <c r="W43" i="20"/>
  <c r="W35" i="20"/>
  <c r="W27" i="20"/>
  <c r="W19" i="20"/>
  <c r="W11" i="20"/>
  <c r="S55" i="20"/>
  <c r="T51" i="20"/>
  <c r="V61" i="20"/>
  <c r="V53" i="20"/>
  <c r="V45" i="20"/>
  <c r="V37" i="20"/>
  <c r="V29" i="20"/>
  <c r="V21" i="20"/>
  <c r="V13" i="20"/>
  <c r="V5" i="20"/>
  <c r="W57" i="20"/>
  <c r="W49" i="20"/>
  <c r="W41" i="20"/>
  <c r="W33" i="20"/>
  <c r="W25" i="20"/>
  <c r="W17" i="20"/>
  <c r="W9" i="20"/>
  <c r="S47" i="20"/>
  <c r="S39" i="20"/>
  <c r="T35" i="20"/>
  <c r="S31" i="20"/>
  <c r="T27" i="20"/>
  <c r="S23" i="20"/>
  <c r="T19" i="20"/>
  <c r="S15" i="20"/>
  <c r="T11" i="20"/>
  <c r="Q42" i="20"/>
  <c r="Q24" i="20"/>
  <c r="S62" i="20"/>
  <c r="S54" i="20"/>
  <c r="S46" i="20"/>
  <c r="S38" i="20"/>
  <c r="S30" i="20"/>
  <c r="S22" i="20"/>
  <c r="S14" i="20"/>
  <c r="S6" i="20"/>
  <c r="T58" i="20"/>
  <c r="T50" i="20"/>
  <c r="T42" i="20"/>
  <c r="T34" i="20"/>
  <c r="T26" i="20"/>
  <c r="T18" i="20"/>
  <c r="T10" i="20"/>
  <c r="Q41" i="20"/>
  <c r="Q18" i="20"/>
  <c r="S61" i="20"/>
  <c r="S53" i="20"/>
  <c r="S45" i="20"/>
  <c r="S37" i="20"/>
  <c r="S29" i="20"/>
  <c r="S21" i="20"/>
  <c r="S13" i="20"/>
  <c r="S5" i="20"/>
  <c r="T57" i="20"/>
  <c r="T49" i="20"/>
  <c r="T41" i="20"/>
  <c r="T33" i="20"/>
  <c r="T25" i="20"/>
  <c r="T17" i="20"/>
  <c r="T9" i="20"/>
  <c r="Q25" i="20"/>
  <c r="Q58" i="20"/>
  <c r="Q40" i="20"/>
  <c r="Q17" i="20"/>
  <c r="S60" i="20"/>
  <c r="S52" i="20"/>
  <c r="S44" i="20"/>
  <c r="S36" i="20"/>
  <c r="S28" i="20"/>
  <c r="S20" i="20"/>
  <c r="S12" i="20"/>
  <c r="S4" i="20"/>
  <c r="T56" i="20"/>
  <c r="T48" i="20"/>
  <c r="T40" i="20"/>
  <c r="T32" i="20"/>
  <c r="T24" i="20"/>
  <c r="T16" i="20"/>
  <c r="T8" i="20"/>
  <c r="Q57" i="20"/>
  <c r="Q34" i="20"/>
  <c r="Q16" i="20"/>
  <c r="Q56" i="20"/>
  <c r="Q33" i="20"/>
  <c r="Q10" i="20"/>
  <c r="Q50" i="20"/>
  <c r="Q32" i="20"/>
  <c r="Q9" i="20"/>
  <c r="Q49" i="20"/>
  <c r="Q26" i="20"/>
  <c r="Q8" i="20"/>
  <c r="P61" i="20"/>
  <c r="P45" i="20"/>
  <c r="P21" i="20"/>
  <c r="P13" i="20"/>
  <c r="P5" i="20"/>
  <c r="P36" i="20"/>
  <c r="P59" i="20"/>
  <c r="P51" i="20"/>
  <c r="P43" i="20"/>
  <c r="P35" i="20"/>
  <c r="P27" i="20"/>
  <c r="P19" i="20"/>
  <c r="P11" i="20"/>
  <c r="P3" i="20"/>
  <c r="Q55" i="20"/>
  <c r="Q47" i="20"/>
  <c r="Q39" i="20"/>
  <c r="Q31" i="20"/>
  <c r="Q23" i="20"/>
  <c r="Q15" i="20"/>
  <c r="Q7" i="20"/>
  <c r="P53" i="20"/>
  <c r="P60" i="20"/>
  <c r="P12" i="20"/>
  <c r="Q62" i="20"/>
  <c r="Q54" i="20"/>
  <c r="Q46" i="20"/>
  <c r="Q38" i="20"/>
  <c r="Q30" i="20"/>
  <c r="Q22" i="20"/>
  <c r="Q14" i="20"/>
  <c r="Q6" i="20"/>
  <c r="P37" i="20"/>
  <c r="P44" i="20"/>
  <c r="P28" i="20"/>
  <c r="P4" i="20"/>
  <c r="Q29" i="20"/>
  <c r="P52" i="20"/>
  <c r="P20" i="20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K324" i="21"/>
  <c r="K325" i="21"/>
  <c r="K326" i="21"/>
  <c r="K327" i="21"/>
  <c r="K328" i="21"/>
  <c r="K329" i="21"/>
  <c r="K330" i="21"/>
  <c r="K331" i="21"/>
  <c r="K332" i="21"/>
  <c r="K333" i="21"/>
  <c r="K334" i="21"/>
  <c r="K335" i="21"/>
  <c r="K336" i="21"/>
  <c r="K337" i="21"/>
  <c r="K338" i="21"/>
  <c r="K339" i="21"/>
  <c r="K340" i="21"/>
  <c r="K341" i="21"/>
  <c r="K342" i="21"/>
  <c r="K343" i="21"/>
  <c r="K344" i="21"/>
  <c r="K345" i="21"/>
  <c r="K346" i="21"/>
  <c r="K347" i="21"/>
  <c r="K348" i="21"/>
  <c r="K349" i="21"/>
  <c r="K350" i="21"/>
  <c r="K351" i="21"/>
  <c r="K352" i="21"/>
  <c r="K353" i="21"/>
  <c r="K354" i="21"/>
  <c r="K355" i="21"/>
  <c r="K356" i="21"/>
  <c r="K357" i="21"/>
  <c r="K358" i="21"/>
  <c r="K359" i="21"/>
  <c r="K360" i="21"/>
  <c r="K361" i="21"/>
  <c r="K362" i="21"/>
  <c r="K363" i="21"/>
  <c r="K364" i="21"/>
  <c r="K365" i="21"/>
  <c r="K366" i="21"/>
  <c r="K367" i="21"/>
  <c r="K368" i="21"/>
  <c r="K369" i="21"/>
  <c r="K370" i="21"/>
  <c r="K371" i="21"/>
  <c r="K372" i="21"/>
  <c r="K373" i="21"/>
  <c r="K374" i="21"/>
  <c r="K375" i="21"/>
  <c r="K376" i="21"/>
  <c r="K377" i="21"/>
  <c r="K378" i="21"/>
  <c r="K379" i="21"/>
  <c r="K380" i="21"/>
  <c r="K381" i="21"/>
  <c r="K382" i="21"/>
  <c r="K383" i="21"/>
  <c r="K384" i="21"/>
  <c r="K385" i="21"/>
  <c r="K386" i="21"/>
  <c r="K387" i="21"/>
  <c r="K388" i="21"/>
  <c r="K389" i="21"/>
  <c r="K390" i="21"/>
  <c r="K391" i="21"/>
  <c r="K392" i="21"/>
  <c r="K393" i="21"/>
  <c r="K394" i="21"/>
  <c r="K395" i="21"/>
  <c r="K396" i="21"/>
  <c r="K397" i="21"/>
  <c r="K398" i="21"/>
  <c r="K399" i="21"/>
  <c r="K400" i="21"/>
  <c r="K401" i="21"/>
  <c r="K402" i="21"/>
  <c r="K403" i="21"/>
  <c r="K404" i="21"/>
  <c r="K405" i="21"/>
  <c r="K406" i="21"/>
  <c r="K407" i="21"/>
  <c r="K408" i="21"/>
  <c r="K409" i="21"/>
  <c r="K410" i="21"/>
  <c r="K411" i="21"/>
  <c r="K412" i="21"/>
  <c r="K413" i="21"/>
  <c r="K414" i="21"/>
  <c r="K415" i="21"/>
  <c r="K416" i="21"/>
  <c r="K417" i="21"/>
  <c r="K418" i="21"/>
  <c r="K419" i="21"/>
  <c r="K420" i="21"/>
  <c r="K421" i="21"/>
  <c r="K422" i="21"/>
  <c r="K423" i="21"/>
  <c r="K424" i="21"/>
  <c r="K425" i="21"/>
  <c r="K426" i="21"/>
  <c r="K427" i="21"/>
  <c r="K428" i="21"/>
  <c r="K429" i="21"/>
  <c r="K430" i="21"/>
  <c r="K431" i="21"/>
  <c r="K432" i="21"/>
  <c r="K433" i="21"/>
  <c r="K434" i="21"/>
  <c r="K435" i="21"/>
  <c r="K436" i="21"/>
  <c r="K437" i="21"/>
  <c r="K438" i="21"/>
  <c r="K439" i="21"/>
  <c r="K440" i="21"/>
  <c r="K441" i="21"/>
  <c r="K442" i="21"/>
  <c r="K443" i="21"/>
  <c r="K444" i="21"/>
  <c r="K445" i="21"/>
  <c r="K446" i="21"/>
  <c r="K447" i="21"/>
  <c r="K448" i="21"/>
  <c r="K449" i="21"/>
  <c r="K450" i="21"/>
  <c r="K451" i="21"/>
  <c r="K452" i="21"/>
  <c r="K453" i="21"/>
  <c r="K454" i="21"/>
  <c r="K455" i="21"/>
  <c r="K456" i="21"/>
  <c r="K457" i="21"/>
  <c r="K458" i="21"/>
  <c r="K459" i="21"/>
  <c r="K460" i="21"/>
  <c r="K461" i="21"/>
  <c r="K462" i="21"/>
  <c r="K463" i="21"/>
  <c r="K464" i="21"/>
  <c r="K465" i="21"/>
  <c r="K466" i="21"/>
  <c r="K467" i="21"/>
  <c r="K468" i="21"/>
  <c r="K469" i="21"/>
  <c r="K470" i="21"/>
  <c r="K471" i="21"/>
  <c r="K472" i="21"/>
  <c r="K473" i="21"/>
  <c r="K474" i="21"/>
  <c r="K475" i="21"/>
  <c r="K476" i="21"/>
  <c r="K477" i="21"/>
  <c r="K478" i="21"/>
  <c r="K479" i="21"/>
  <c r="K480" i="21"/>
  <c r="K481" i="21"/>
  <c r="K482" i="21"/>
  <c r="K483" i="21"/>
  <c r="K484" i="21"/>
  <c r="K485" i="21"/>
  <c r="K486" i="21"/>
  <c r="K487" i="21"/>
  <c r="K488" i="21"/>
  <c r="K489" i="21"/>
  <c r="K490" i="21"/>
  <c r="K491" i="21"/>
  <c r="K492" i="21"/>
  <c r="K493" i="21"/>
  <c r="K494" i="21"/>
  <c r="K495" i="21"/>
  <c r="K496" i="21"/>
  <c r="K497" i="21"/>
  <c r="K498" i="21"/>
  <c r="K499" i="21"/>
  <c r="K500" i="21"/>
  <c r="K501" i="21"/>
  <c r="K502" i="21"/>
  <c r="K503" i="21"/>
  <c r="K504" i="21"/>
  <c r="K505" i="21"/>
  <c r="K506" i="21"/>
  <c r="K507" i="21"/>
  <c r="K508" i="21"/>
  <c r="K509" i="21"/>
  <c r="K510" i="21"/>
  <c r="K511" i="21"/>
  <c r="K512" i="21"/>
  <c r="K513" i="21"/>
  <c r="K514" i="21"/>
  <c r="K515" i="21"/>
  <c r="K516" i="21"/>
  <c r="K517" i="21"/>
  <c r="K518" i="21"/>
  <c r="K519" i="21"/>
  <c r="K520" i="21"/>
  <c r="K521" i="21"/>
  <c r="K522" i="21"/>
  <c r="K523" i="21"/>
  <c r="K524" i="21"/>
  <c r="K525" i="21"/>
  <c r="K526" i="21"/>
  <c r="K527" i="21"/>
  <c r="K528" i="21"/>
  <c r="K529" i="21"/>
  <c r="K530" i="21"/>
  <c r="K531" i="21"/>
  <c r="K532" i="21"/>
  <c r="K533" i="21"/>
  <c r="K534" i="21"/>
  <c r="K535" i="21"/>
  <c r="K536" i="21"/>
  <c r="K537" i="21"/>
  <c r="K538" i="21"/>
  <c r="K539" i="21"/>
  <c r="K540" i="21"/>
  <c r="K541" i="21"/>
  <c r="K542" i="21"/>
  <c r="K543" i="21"/>
  <c r="K544" i="21"/>
  <c r="K545" i="21"/>
  <c r="K546" i="21"/>
  <c r="K547" i="21"/>
  <c r="K548" i="21"/>
  <c r="K549" i="21"/>
  <c r="K550" i="21"/>
  <c r="K551" i="21"/>
  <c r="K552" i="21"/>
  <c r="K553" i="21"/>
  <c r="K554" i="21"/>
  <c r="K555" i="21"/>
  <c r="K556" i="21"/>
  <c r="K557" i="21"/>
  <c r="K558" i="21"/>
  <c r="K559" i="21"/>
  <c r="K560" i="21"/>
  <c r="K561" i="21"/>
  <c r="K562" i="21"/>
  <c r="K563" i="21"/>
  <c r="K564" i="21"/>
  <c r="K565" i="21"/>
  <c r="K566" i="21"/>
  <c r="K567" i="21"/>
  <c r="K568" i="21"/>
  <c r="K569" i="21"/>
  <c r="K570" i="21"/>
  <c r="K571" i="21"/>
  <c r="K572" i="21"/>
  <c r="K573" i="21"/>
  <c r="K574" i="21"/>
  <c r="K575" i="21"/>
  <c r="K576" i="21"/>
  <c r="K577" i="21"/>
  <c r="K578" i="21"/>
  <c r="K579" i="21"/>
  <c r="K580" i="21"/>
  <c r="K581" i="21"/>
  <c r="K582" i="21"/>
  <c r="K583" i="21"/>
  <c r="K584" i="21"/>
  <c r="K585" i="21"/>
  <c r="K586" i="21"/>
  <c r="K587" i="21"/>
  <c r="K588" i="21"/>
  <c r="K589" i="21"/>
  <c r="K590" i="21"/>
  <c r="K591" i="21"/>
  <c r="K592" i="21"/>
  <c r="K593" i="21"/>
  <c r="K594" i="21"/>
  <c r="K595" i="21"/>
  <c r="K596" i="21"/>
  <c r="K597" i="21"/>
  <c r="K598" i="21"/>
  <c r="K599" i="21"/>
  <c r="K600" i="21"/>
  <c r="K601" i="21"/>
  <c r="K602" i="21"/>
  <c r="K603" i="21"/>
  <c r="K604" i="21"/>
  <c r="K605" i="21"/>
  <c r="K606" i="21"/>
  <c r="K607" i="21"/>
  <c r="K608" i="21"/>
  <c r="K609" i="21"/>
  <c r="K610" i="21"/>
  <c r="K611" i="21"/>
  <c r="K612" i="21"/>
  <c r="K613" i="21"/>
  <c r="K614" i="21"/>
  <c r="K615" i="21"/>
  <c r="K616" i="21"/>
  <c r="K617" i="21"/>
  <c r="K618" i="21"/>
  <c r="K619" i="21"/>
  <c r="K620" i="21"/>
  <c r="K621" i="21"/>
  <c r="K622" i="21"/>
  <c r="K623" i="21"/>
  <c r="K624" i="21"/>
  <c r="K625" i="21"/>
  <c r="K626" i="21"/>
  <c r="K627" i="21"/>
  <c r="K628" i="21"/>
  <c r="K629" i="21"/>
  <c r="K630" i="21"/>
  <c r="K631" i="21"/>
  <c r="K632" i="21"/>
  <c r="K633" i="21"/>
  <c r="K634" i="21"/>
  <c r="K635" i="21"/>
  <c r="K636" i="21"/>
  <c r="K637" i="21"/>
  <c r="K638" i="21"/>
  <c r="K639" i="21"/>
  <c r="K640" i="21"/>
  <c r="K641" i="21"/>
  <c r="K642" i="21"/>
  <c r="K643" i="21"/>
  <c r="K644" i="21"/>
  <c r="K645" i="21"/>
  <c r="K646" i="21"/>
  <c r="K647" i="21"/>
  <c r="K648" i="21"/>
  <c r="K649" i="21"/>
  <c r="K650" i="21"/>
  <c r="K651" i="21"/>
  <c r="K652" i="21"/>
  <c r="K653" i="21"/>
  <c r="K654" i="21"/>
  <c r="K655" i="21"/>
  <c r="K656" i="21"/>
  <c r="K657" i="21"/>
  <c r="K658" i="21"/>
  <c r="K659" i="21"/>
  <c r="K660" i="21"/>
  <c r="K661" i="21"/>
  <c r="K662" i="21"/>
  <c r="K663" i="21"/>
  <c r="K664" i="21"/>
  <c r="K665" i="21"/>
  <c r="K666" i="21"/>
  <c r="K667" i="21"/>
  <c r="K668" i="21"/>
  <c r="K669" i="21"/>
  <c r="K670" i="21"/>
  <c r="K671" i="21"/>
  <c r="K672" i="21"/>
  <c r="K673" i="21"/>
  <c r="K674" i="21"/>
  <c r="K675" i="21"/>
  <c r="K676" i="21"/>
  <c r="K677" i="21"/>
  <c r="K678" i="21"/>
  <c r="K679" i="21"/>
  <c r="K680" i="21"/>
  <c r="K681" i="21"/>
  <c r="K682" i="21"/>
  <c r="K683" i="21"/>
  <c r="K684" i="21"/>
  <c r="K685" i="21"/>
  <c r="K686" i="21"/>
  <c r="K687" i="21"/>
  <c r="K688" i="21"/>
  <c r="K689" i="21"/>
  <c r="K690" i="21"/>
  <c r="K691" i="21"/>
  <c r="K692" i="21"/>
  <c r="K693" i="21"/>
  <c r="K694" i="21"/>
  <c r="K695" i="21"/>
  <c r="K696" i="21"/>
  <c r="K697" i="21"/>
  <c r="K698" i="21"/>
  <c r="K699" i="21"/>
  <c r="K700" i="21"/>
  <c r="K701" i="21"/>
  <c r="K702" i="21"/>
  <c r="K703" i="21"/>
  <c r="K704" i="21"/>
  <c r="K705" i="21"/>
  <c r="K706" i="21"/>
  <c r="K707" i="21"/>
  <c r="K708" i="21"/>
  <c r="K709" i="21"/>
  <c r="K710" i="21"/>
  <c r="K711" i="21"/>
  <c r="K712" i="21"/>
  <c r="K713" i="21"/>
  <c r="K714" i="21"/>
  <c r="K715" i="21"/>
  <c r="K716" i="21"/>
  <c r="K717" i="21"/>
  <c r="K718" i="21"/>
  <c r="K719" i="21"/>
  <c r="K720" i="21"/>
  <c r="K721" i="21"/>
  <c r="K722" i="21"/>
  <c r="K723" i="21"/>
  <c r="K724" i="21"/>
  <c r="K725" i="21"/>
  <c r="K726" i="21"/>
  <c r="K727" i="21"/>
  <c r="K728" i="21"/>
  <c r="K729" i="21"/>
  <c r="K730" i="21"/>
  <c r="K731" i="21"/>
  <c r="K732" i="21"/>
  <c r="K733" i="21"/>
  <c r="K734" i="21"/>
  <c r="K735" i="21"/>
  <c r="K736" i="21"/>
  <c r="K737" i="21"/>
  <c r="K738" i="21"/>
  <c r="K739" i="21"/>
  <c r="K740" i="21"/>
  <c r="K741" i="21"/>
  <c r="K742" i="21"/>
  <c r="K743" i="21"/>
  <c r="K744" i="21"/>
  <c r="K745" i="21"/>
  <c r="K746" i="21"/>
  <c r="K747" i="21"/>
  <c r="K748" i="21"/>
  <c r="K749" i="21"/>
  <c r="K750" i="21"/>
  <c r="K751" i="21"/>
  <c r="K752" i="21"/>
  <c r="K753" i="21"/>
  <c r="K754" i="21"/>
  <c r="K755" i="21"/>
  <c r="K756" i="21"/>
  <c r="K757" i="21"/>
  <c r="K758" i="21"/>
  <c r="K759" i="21"/>
  <c r="K760" i="21"/>
  <c r="K761" i="21"/>
  <c r="K762" i="21"/>
  <c r="K763" i="21"/>
  <c r="K764" i="21"/>
  <c r="K765" i="21"/>
  <c r="K766" i="21"/>
  <c r="K767" i="21"/>
  <c r="K768" i="21"/>
  <c r="K769" i="21"/>
  <c r="K770" i="21"/>
  <c r="K771" i="21"/>
  <c r="K772" i="21"/>
  <c r="K773" i="21"/>
  <c r="K774" i="21"/>
  <c r="K775" i="21"/>
  <c r="K776" i="21"/>
  <c r="K777" i="21"/>
  <c r="K778" i="21"/>
  <c r="K779" i="21"/>
  <c r="K780" i="21"/>
  <c r="K781" i="21"/>
  <c r="K782" i="21"/>
  <c r="K783" i="21"/>
  <c r="K784" i="21"/>
  <c r="K785" i="21"/>
  <c r="K786" i="21"/>
  <c r="K787" i="21"/>
  <c r="K788" i="21"/>
  <c r="K789" i="21"/>
  <c r="K790" i="21"/>
  <c r="K791" i="21"/>
  <c r="K792" i="21"/>
  <c r="K793" i="21"/>
  <c r="K794" i="21"/>
  <c r="K795" i="21"/>
  <c r="K796" i="21"/>
  <c r="K797" i="21"/>
  <c r="K798" i="21"/>
  <c r="K799" i="21"/>
  <c r="K800" i="21"/>
  <c r="K801" i="21"/>
  <c r="K802" i="21"/>
  <c r="K803" i="21"/>
  <c r="K804" i="21"/>
  <c r="K805" i="21"/>
  <c r="K806" i="21"/>
  <c r="K807" i="21"/>
  <c r="K808" i="21"/>
  <c r="K809" i="21"/>
  <c r="K810" i="21"/>
  <c r="K811" i="21"/>
  <c r="K812" i="21"/>
  <c r="K813" i="21"/>
  <c r="K814" i="21"/>
  <c r="K815" i="21"/>
  <c r="K816" i="21"/>
  <c r="K817" i="21"/>
  <c r="K818" i="21"/>
  <c r="K819" i="21"/>
  <c r="K820" i="21"/>
  <c r="K821" i="21"/>
  <c r="K822" i="21"/>
  <c r="K823" i="21"/>
  <c r="K824" i="21"/>
  <c r="K825" i="21"/>
  <c r="K826" i="21"/>
  <c r="K827" i="21"/>
  <c r="K828" i="21"/>
  <c r="K829" i="21"/>
  <c r="K830" i="21"/>
  <c r="K831" i="21"/>
  <c r="K832" i="21"/>
  <c r="K833" i="21"/>
  <c r="K834" i="21"/>
  <c r="K835" i="21"/>
  <c r="K836" i="21"/>
  <c r="K837" i="21"/>
  <c r="K838" i="21"/>
  <c r="K839" i="21"/>
  <c r="K840" i="21"/>
  <c r="K841" i="21"/>
  <c r="K842" i="21"/>
  <c r="K843" i="21"/>
  <c r="K844" i="21"/>
  <c r="K845" i="21"/>
  <c r="K846" i="21"/>
  <c r="K847" i="21"/>
  <c r="K848" i="21"/>
  <c r="K849" i="21"/>
  <c r="AB2" i="20" l="1"/>
  <c r="AC2" i="20" s="1"/>
  <c r="G43" i="14" l="1"/>
  <c r="H46" i="14"/>
  <c r="H48" i="14"/>
  <c r="G52" i="14"/>
  <c r="H52" i="14"/>
  <c r="G53" i="14"/>
  <c r="H53" i="14"/>
  <c r="G54" i="14"/>
  <c r="H54" i="14"/>
  <c r="H51" i="14"/>
  <c r="H49" i="14"/>
  <c r="H47" i="14"/>
  <c r="H44" i="14"/>
  <c r="H45" i="14"/>
  <c r="H43" i="14"/>
  <c r="G50" i="14"/>
  <c r="G51" i="14"/>
  <c r="G49" i="14"/>
  <c r="G47" i="14"/>
  <c r="G48" i="14"/>
  <c r="G46" i="14"/>
  <c r="G44" i="14"/>
  <c r="G45" i="14"/>
  <c r="F54" i="14"/>
  <c r="F53" i="14"/>
  <c r="F52" i="14"/>
  <c r="D53" i="14"/>
  <c r="D54" i="14"/>
  <c r="D52" i="14"/>
  <c r="E54" i="14"/>
  <c r="E53" i="14"/>
  <c r="E52" i="14"/>
  <c r="C53" i="14"/>
  <c r="C54" i="14"/>
  <c r="C52" i="14"/>
  <c r="D46" i="14"/>
  <c r="P34" i="14"/>
  <c r="F44" i="14" s="1"/>
  <c r="P35" i="14"/>
  <c r="F45" i="14" s="1"/>
  <c r="P33" i="14"/>
  <c r="F43" i="14" s="1"/>
  <c r="H34" i="14"/>
  <c r="D44" i="14" s="1"/>
  <c r="H35" i="14"/>
  <c r="D45" i="14" s="1"/>
  <c r="H33" i="14"/>
  <c r="D43" i="14" s="1"/>
  <c r="N34" i="14"/>
  <c r="E44" i="14" s="1"/>
  <c r="N35" i="14"/>
  <c r="E45" i="14" s="1"/>
  <c r="N33" i="14"/>
  <c r="E43" i="14" s="1"/>
  <c r="F34" i="14"/>
  <c r="C44" i="14" s="1"/>
  <c r="F35" i="14"/>
  <c r="C45" i="14" s="1"/>
  <c r="F33" i="14"/>
  <c r="C43" i="14" s="1"/>
  <c r="A34" i="14"/>
  <c r="A35" i="14"/>
  <c r="A33" i="14"/>
  <c r="A53" i="14"/>
  <c r="A54" i="14"/>
  <c r="A52" i="14"/>
  <c r="A50" i="14"/>
  <c r="A51" i="14"/>
  <c r="A49" i="14"/>
  <c r="A47" i="14"/>
  <c r="A48" i="14"/>
  <c r="A46" i="14"/>
  <c r="A44" i="14"/>
  <c r="A45" i="14"/>
  <c r="A43" i="14"/>
  <c r="P38" i="14"/>
  <c r="P41" i="14" s="1"/>
  <c r="F51" i="14" s="1"/>
  <c r="P37" i="14"/>
  <c r="P40" i="14" s="1"/>
  <c r="F50" i="14" s="1"/>
  <c r="P36" i="14"/>
  <c r="F46" i="14" s="1"/>
  <c r="H39" i="14"/>
  <c r="D49" i="14" s="1"/>
  <c r="H37" i="14"/>
  <c r="H40" i="14" s="1"/>
  <c r="D50" i="14" s="1"/>
  <c r="H38" i="14"/>
  <c r="H41" i="14" s="1"/>
  <c r="D51" i="14" s="1"/>
  <c r="H36" i="14"/>
  <c r="N39" i="14"/>
  <c r="E49" i="14" s="1"/>
  <c r="N38" i="14"/>
  <c r="N41" i="14" s="1"/>
  <c r="E51" i="14" s="1"/>
  <c r="N37" i="14"/>
  <c r="N40" i="14" s="1"/>
  <c r="E50" i="14" s="1"/>
  <c r="N36" i="14"/>
  <c r="E46" i="14" s="1"/>
  <c r="F37" i="14"/>
  <c r="F40" i="14" s="1"/>
  <c r="C50" i="14" s="1"/>
  <c r="F38" i="14"/>
  <c r="F41" i="14" s="1"/>
  <c r="C51" i="14" s="1"/>
  <c r="F36" i="14"/>
  <c r="F39" i="14" s="1"/>
  <c r="C49" i="14" s="1"/>
  <c r="F29" i="14"/>
  <c r="A40" i="14"/>
  <c r="A41" i="14"/>
  <c r="A39" i="14"/>
  <c r="A37" i="14"/>
  <c r="A38" i="14"/>
  <c r="A36" i="14"/>
  <c r="F48" i="14" l="1"/>
  <c r="E47" i="14"/>
  <c r="H50" i="14"/>
  <c r="E48" i="14"/>
  <c r="D47" i="14"/>
  <c r="D48" i="14"/>
  <c r="C47" i="14"/>
  <c r="P39" i="14"/>
  <c r="F49" i="14" s="1"/>
  <c r="F47" i="14"/>
  <c r="C48" i="14"/>
  <c r="C46" i="14"/>
  <c r="P29" i="14" l="1"/>
  <c r="P30" i="14" s="1"/>
  <c r="N29" i="14"/>
  <c r="N30" i="14" s="1"/>
  <c r="N59" i="14" s="1"/>
  <c r="L29" i="14"/>
  <c r="L30" i="14" s="1"/>
  <c r="J29" i="14"/>
  <c r="J30" i="14" s="1"/>
  <c r="H29" i="14"/>
  <c r="H30" i="14" s="1"/>
  <c r="H59" i="14" s="1"/>
  <c r="F30" i="14"/>
  <c r="D29" i="14"/>
  <c r="D30" i="14" s="1"/>
  <c r="D59" i="14" s="1"/>
  <c r="B29" i="14"/>
  <c r="Q28" i="14"/>
  <c r="P28" i="14"/>
  <c r="P58" i="14" s="1"/>
  <c r="O28" i="14"/>
  <c r="N28" i="14"/>
  <c r="N57" i="14" s="1"/>
  <c r="M28" i="14"/>
  <c r="L28" i="14"/>
  <c r="L57" i="14" s="1"/>
  <c r="K28" i="14"/>
  <c r="J28" i="14"/>
  <c r="I28" i="14"/>
  <c r="H28" i="14"/>
  <c r="G28" i="14"/>
  <c r="F28" i="14"/>
  <c r="E28" i="14"/>
  <c r="D28" i="14"/>
  <c r="D57" i="14" s="1"/>
  <c r="C28" i="14"/>
  <c r="B28" i="14"/>
  <c r="P59" i="14" l="1"/>
  <c r="B30" i="14"/>
  <c r="B59" i="14" s="1"/>
  <c r="J59" i="14"/>
  <c r="D58" i="14"/>
  <c r="H57" i="14"/>
  <c r="L59" i="14"/>
  <c r="L58" i="14"/>
  <c r="F59" i="14"/>
  <c r="F58" i="14"/>
  <c r="F57" i="14"/>
  <c r="J57" i="14"/>
  <c r="J58" i="14"/>
  <c r="P57" i="14"/>
  <c r="H58" i="14"/>
  <c r="N58" i="14"/>
  <c r="B58" i="14" l="1"/>
  <c r="B57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DatosRC" description="Conexión a la consulta 'DatosRC' en el libro." type="5" refreshedVersion="6" background="1" saveData="1">
    <dbPr connection="Provider=Microsoft.Mashup.OleDb.1;Data Source=$Workbook$;Location=DatosRC;Extended Properties=&quot;&quot;" command="SELECT * FROM [DatosRC]"/>
  </connection>
  <connection id="2" xr16:uid="{00000000-0015-0000-FFFF-FFFF01000000}" keepAlive="1" name="Consulta - DatosTR" description="Conexión a la consulta 'DatosTR' en el libro." type="5" refreshedVersion="6" background="1" saveData="1">
    <dbPr connection="Provider=Microsoft.Mashup.OleDb.1;Data Source=$Workbook$;Location=DatosTR;Extended Properties=&quot;&quot;" command="SELECT * FROM [DatosTR]"/>
  </connection>
</connections>
</file>

<file path=xl/sharedStrings.xml><?xml version="1.0" encoding="utf-8"?>
<sst xmlns="http://schemas.openxmlformats.org/spreadsheetml/2006/main" count="14935" uniqueCount="126">
  <si>
    <t>Elizabeth</t>
  </si>
  <si>
    <t>TR</t>
  </si>
  <si>
    <t>RC</t>
  </si>
  <si>
    <t>Memoria identidad</t>
  </si>
  <si>
    <t>Emparejamiento identidad</t>
  </si>
  <si>
    <t>Memoria emocion</t>
  </si>
  <si>
    <t>Emparejamiento emocion</t>
  </si>
  <si>
    <t>Fernando</t>
  </si>
  <si>
    <t>Emparejamiento_identidad_RC</t>
  </si>
  <si>
    <t>Emparejamiento_identidad_TR</t>
  </si>
  <si>
    <t>Memoria_identidad_RC</t>
  </si>
  <si>
    <t>Memoria_identidad_TR</t>
  </si>
  <si>
    <t>Emparejamiento_emocion_RC</t>
  </si>
  <si>
    <t>Emparejamiento_emocion_TR</t>
  </si>
  <si>
    <t>Memoria_emocion_RC</t>
  </si>
  <si>
    <t>Memoria_emocion_TR</t>
  </si>
  <si>
    <t>Item</t>
  </si>
  <si>
    <t>Total</t>
  </si>
  <si>
    <t>Errores omision</t>
  </si>
  <si>
    <t>Errores comision</t>
  </si>
  <si>
    <t>% Respuestas correctas</t>
  </si>
  <si>
    <t>% Errores de comisión</t>
  </si>
  <si>
    <t>% Errores de omisión</t>
  </si>
  <si>
    <t>7 años</t>
  </si>
  <si>
    <t>9 años</t>
  </si>
  <si>
    <t>Pre</t>
  </si>
  <si>
    <t>Post</t>
  </si>
  <si>
    <t>tristeza</t>
  </si>
  <si>
    <t>enojo</t>
  </si>
  <si>
    <t>alegria</t>
  </si>
  <si>
    <t>emocion emp</t>
  </si>
  <si>
    <t>emocion mem</t>
  </si>
  <si>
    <t>Niño</t>
  </si>
  <si>
    <t>pre/post</t>
  </si>
  <si>
    <t>emp/mem RC</t>
  </si>
  <si>
    <t>emp/mem TR</t>
  </si>
  <si>
    <t>eli_emp_pre</t>
  </si>
  <si>
    <t>eli_mem_pre</t>
  </si>
  <si>
    <t>fer_emp_pre</t>
  </si>
  <si>
    <t>fer_mem_pre</t>
  </si>
  <si>
    <t>eli_emp_post</t>
  </si>
  <si>
    <t>eli_mem_post</t>
  </si>
  <si>
    <t>fer_emp_post</t>
  </si>
  <si>
    <t>fer_mem_post</t>
  </si>
  <si>
    <t>Tipo</t>
  </si>
  <si>
    <t>Edad</t>
  </si>
  <si>
    <t>Promedio de TR</t>
  </si>
  <si>
    <t>Promedio de RC</t>
  </si>
  <si>
    <t>Alegría</t>
  </si>
  <si>
    <t>Enojo</t>
  </si>
  <si>
    <t>Tristeza</t>
  </si>
  <si>
    <t>% Errores</t>
  </si>
  <si>
    <t>Emoción</t>
  </si>
  <si>
    <t>Omisión</t>
  </si>
  <si>
    <t>Comisión</t>
  </si>
  <si>
    <t>Memoria        identidad</t>
  </si>
  <si>
    <t>Emparejamieno emoción</t>
  </si>
  <si>
    <t>Memoria    emoción</t>
  </si>
  <si>
    <t>DJI</t>
  </si>
  <si>
    <t>8 años</t>
  </si>
  <si>
    <t>post</t>
  </si>
  <si>
    <t>Etiquetas de columna</t>
  </si>
  <si>
    <t>Etiquetas de fila</t>
  </si>
  <si>
    <t>Grupo</t>
  </si>
  <si>
    <t>Grupo emoción</t>
  </si>
  <si>
    <t>Total general</t>
  </si>
  <si>
    <t>Promedio de Emparejamiento_emocion_RC</t>
  </si>
  <si>
    <t>Promedio de Emparejamiento_emocion_RC Pre</t>
  </si>
  <si>
    <t>Promedio de Emparejamiento_emocion_RC post</t>
  </si>
  <si>
    <t>Total Promedio de Emparejamiento_emocion_RC</t>
  </si>
  <si>
    <t>Promedio de Emparejamiento_emocion_TR Pre</t>
  </si>
  <si>
    <t>Promedio de Emparejamiento_emocion_TR post</t>
  </si>
  <si>
    <t>Total Promedio de Emparejamiento_emocion_TR</t>
  </si>
  <si>
    <t>Promedio de Emparejamiento_emocion_TR</t>
  </si>
  <si>
    <t>Tipo emp emoción</t>
  </si>
  <si>
    <t>Tipo mem emoción</t>
  </si>
  <si>
    <t>Tipo emp identidad</t>
  </si>
  <si>
    <t>Tipo mem identidad</t>
  </si>
  <si>
    <t>Omisión emp emoción</t>
  </si>
  <si>
    <t>Comisión emp emoción</t>
  </si>
  <si>
    <t>Promedio de Omisión emp emoción Pre</t>
  </si>
  <si>
    <t>Promedio de Omisión emp emoción post</t>
  </si>
  <si>
    <t>Total Promedio de Omisión emp emoción</t>
  </si>
  <si>
    <t>Promedio de Omisión emp emoción</t>
  </si>
  <si>
    <t>Promedio de Comisión emp emoción Pre</t>
  </si>
  <si>
    <t>Promedio de Comisión emp emoción post</t>
  </si>
  <si>
    <t>Total Promedio de Comisión emp emoción</t>
  </si>
  <si>
    <t>Promedio de Comisión emp emoción</t>
  </si>
  <si>
    <t>Promedio de Memoria_emocion_RC Pre</t>
  </si>
  <si>
    <t>Promedio de Memoria_emocion_RC post</t>
  </si>
  <si>
    <t>Total Promedio de Memoria_emocion_RC</t>
  </si>
  <si>
    <t>Promedio de Memoria_emocion_RC</t>
  </si>
  <si>
    <t>Promedio de Memoria_emocion_TR Pre</t>
  </si>
  <si>
    <t>Promedio de Memoria_emocion_TR post</t>
  </si>
  <si>
    <t>Total Promedio de Memoria_emocion_TR</t>
  </si>
  <si>
    <t>Promedio de Memoria_emocion_TR</t>
  </si>
  <si>
    <t>Omisión mem emoción</t>
  </si>
  <si>
    <t>Comisión mem emoción</t>
  </si>
  <si>
    <t>Promedio de Comisión mem emoción Pre</t>
  </si>
  <si>
    <t>Promedio de Comisión mem emoción post</t>
  </si>
  <si>
    <t>Total Promedio de Comisión mem emoción</t>
  </si>
  <si>
    <t>Promedio de Comisión mem emoción</t>
  </si>
  <si>
    <t>Promedio de Omisión mem emoción Pre</t>
  </si>
  <si>
    <t>Promedio de Omisión mem emoción post</t>
  </si>
  <si>
    <t>Total Promedio de Omisión mem emoción</t>
  </si>
  <si>
    <t>Promedio de Omisión mem emoción</t>
  </si>
  <si>
    <t>Omisión emp identidad</t>
  </si>
  <si>
    <t>Comisión emp identidad</t>
  </si>
  <si>
    <t>Total Promedio de Emparejamiento_identidad_RC</t>
  </si>
  <si>
    <t>Promedio de Emparejamiento_identidad_RC</t>
  </si>
  <si>
    <t>Total Promedio de Emparejamiento_identidad_TR</t>
  </si>
  <si>
    <t>Promedio de Emparejamiento_identidad_TR</t>
  </si>
  <si>
    <t>Total Promedio de Omisión emp identidad</t>
  </si>
  <si>
    <t>Promedio de Omisión emp identidad</t>
  </si>
  <si>
    <t>Total Promedio de Comisión emp identidad</t>
  </si>
  <si>
    <t>Promedio de Comisión emp identidad</t>
  </si>
  <si>
    <t>Omisión mem identidad</t>
  </si>
  <si>
    <t>Comisión mem identidad</t>
  </si>
  <si>
    <t>Total Promedio de Memoria_identidad_RC</t>
  </si>
  <si>
    <t>Promedio de Memoria_identidad_RC</t>
  </si>
  <si>
    <t>Total Promedio de Memoria_identidad_TR</t>
  </si>
  <si>
    <t>Promedio de Memoria_identidad_TR</t>
  </si>
  <si>
    <t>Total Promedio de Omisión mem identidad</t>
  </si>
  <si>
    <t>Promedio de Omisión mem identidad</t>
  </si>
  <si>
    <t>Total Promedio de Comisión mem identidad</t>
  </si>
  <si>
    <t>Promedio de Comisión mem identidad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</si>
</sst>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42" applyNumberFormat="1" applyFont="1"/>
    <xf numFmtId="0" fontId="0" fillId="33" borderId="0" xfId="0" applyFill="1"/>
    <xf numFmtId="164" fontId="0" fillId="33" borderId="0" xfId="42" applyNumberFormat="1" applyFont="1" applyFill="1"/>
    <xf numFmtId="0" fontId="0" fillId="0" borderId="0" xfId="0" applyAlignment="1">
      <alignment horizontal="left" indent="1"/>
    </xf>
    <xf numFmtId="0" fontId="0" fillId="34" borderId="0" xfId="0" applyFill="1"/>
    <xf numFmtId="43" fontId="0" fillId="0" borderId="0" xfId="43" applyFont="1"/>
    <xf numFmtId="2" fontId="0" fillId="0" borderId="0" xfId="0" applyNumberFormat="1"/>
    <xf numFmtId="0" fontId="18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19" fillId="0" borderId="10" xfId="0" applyFont="1" applyBorder="1" applyAlignment="1">
      <alignment vertical="center"/>
    </xf>
    <xf numFmtId="0" fontId="0" fillId="0" borderId="10" xfId="0" applyBorder="1"/>
    <xf numFmtId="2" fontId="0" fillId="33" borderId="0" xfId="0" applyNumberFormat="1" applyFill="1"/>
    <xf numFmtId="0" fontId="0" fillId="0" borderId="0" xfId="0" applyAlignment="1">
      <alignment horizontal="right"/>
    </xf>
    <xf numFmtId="0" fontId="0" fillId="0" borderId="0" xfId="0" applyNumberFormat="1"/>
    <xf numFmtId="43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33" borderId="0" xfId="0" applyFill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Millares 2" xfId="44" xr:uid="{00000000-0005-0000-0000-000031000000}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35" formatCode="_-* #,##0.00_-;\-* #,##0.00_-;_-* &quot;-&quot;??_-;_-@_-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35" formatCode="_-* #,##0.00_-;\-* #,##0.00_-;_-* &quot;-&quot;??_-;_-@_-"/>
    </dxf>
    <dxf>
      <numFmt numFmtId="2" formatCode="0.00"/>
    </dxf>
    <dxf>
      <numFmt numFmtId="165" formatCode="_-* #,##0_-;\-* #,##0_-;_-* &quot;-&quot;??_-;_-@_-"/>
    </dxf>
    <dxf>
      <numFmt numFmtId="2" formatCode="0.00"/>
    </dxf>
    <dxf>
      <numFmt numFmtId="35" formatCode="_-* #,##0.00_-;\-* #,##0.00_-;_-* &quot;-&quot;??_-;_-@_-"/>
    </dxf>
    <dxf>
      <alignment horizontal="right"/>
    </dxf>
    <dxf>
      <numFmt numFmtId="2" formatCode="0.00"/>
    </dxf>
    <dxf>
      <numFmt numFmtId="35" formatCode="_-* #,##0.00_-;\-* #,##0.00_-;_-* &quot;-&quot;??_-;_-@_-"/>
    </dxf>
  </dxfs>
  <tableStyles count="0" defaultTableStyle="TableStyleMedium2" defaultPivotStyle="PivotStyleLight16"/>
  <colors>
    <mruColors>
      <color rgb="FFFF3399"/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Emparejamiento identidad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pre!$A$57</c:f>
              <c:strCache>
                <c:ptCount val="1"/>
                <c:pt idx="0">
                  <c:v>% Respuestas 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14-492D-BBD4-106531ED7734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(pre!$B$57,pre!$J$57)</c:f>
              <c:numCache>
                <c:formatCode>0.0%</c:formatCode>
                <c:ptCount val="2"/>
                <c:pt idx="0">
                  <c:v>0.58333333333333337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4-492D-BBD4-106531ED7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624528"/>
        <c:axId val="731803008"/>
      </c:barChart>
      <c:catAx>
        <c:axId val="55262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803008"/>
        <c:crosses val="autoZero"/>
        <c:auto val="1"/>
        <c:lblAlgn val="ctr"/>
        <c:lblOffset val="100"/>
        <c:noMultiLvlLbl val="0"/>
      </c:catAx>
      <c:valAx>
        <c:axId val="7318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</a:t>
                </a:r>
                <a:r>
                  <a:rPr lang="es-MX" baseline="0"/>
                  <a:t>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26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pre!$C$42</c:f>
              <c:strCache>
                <c:ptCount val="1"/>
                <c:pt idx="0">
                  <c:v>eli_emp_pre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pre!$A$43:$A$45</c:f>
              <c:strCache>
                <c:ptCount val="3"/>
                <c:pt idx="0">
                  <c:v>% Respuestas correctas alegria</c:v>
                </c:pt>
                <c:pt idx="1">
                  <c:v>% Respuestas correctas enojo</c:v>
                </c:pt>
                <c:pt idx="2">
                  <c:v>% Respuestas correctas tristeza</c:v>
                </c:pt>
              </c:strCache>
            </c:strRef>
          </c:cat>
          <c:val>
            <c:numRef>
              <c:f>pre!$C$43:$C$45</c:f>
              <c:numCache>
                <c:formatCode>0.0%</c:formatCode>
                <c:ptCount val="3"/>
                <c:pt idx="0">
                  <c:v>0.5</c:v>
                </c:pt>
                <c:pt idx="1">
                  <c:v>0.33333333333333331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1BE-8D93-D0BF5C711D63}"/>
            </c:ext>
          </c:extLst>
        </c:ser>
        <c:ser>
          <c:idx val="1"/>
          <c:order val="1"/>
          <c:tx>
            <c:strRef>
              <c:f>pre!$G$42</c:f>
              <c:strCache>
                <c:ptCount val="1"/>
                <c:pt idx="0">
                  <c:v>eli_emp_post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pre!$A$43:$A$45</c:f>
              <c:strCache>
                <c:ptCount val="3"/>
                <c:pt idx="0">
                  <c:v>% Respuestas correctas alegria</c:v>
                </c:pt>
                <c:pt idx="1">
                  <c:v>% Respuestas correctas enojo</c:v>
                </c:pt>
                <c:pt idx="2">
                  <c:v>% Respuestas correctas tristeza</c:v>
                </c:pt>
              </c:strCache>
            </c:strRef>
          </c:cat>
          <c:val>
            <c:numRef>
              <c:f>pre!$G$43:$G$45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F-41BE-8D93-D0BF5C71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788607"/>
        <c:axId val="1536261663"/>
      </c:barChart>
      <c:catAx>
        <c:axId val="18727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261663"/>
        <c:crosses val="autoZero"/>
        <c:auto val="1"/>
        <c:lblAlgn val="ctr"/>
        <c:lblOffset val="100"/>
        <c:noMultiLvlLbl val="0"/>
      </c:catAx>
      <c:valAx>
        <c:axId val="1536261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7278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pre!$A$43</c:f>
              <c:strCache>
                <c:ptCount val="1"/>
                <c:pt idx="0">
                  <c:v>% Respuestas correctas alegria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(pre!$C$43,pre!$E$43,pre!$G$43,pre!$I$43)</c:f>
              <c:numCache>
                <c:formatCode>0.0%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2-42B9-83BA-399FD251C793}"/>
            </c:ext>
          </c:extLst>
        </c:ser>
        <c:ser>
          <c:idx val="1"/>
          <c:order val="1"/>
          <c:tx>
            <c:strRef>
              <c:f>pre!$A$44</c:f>
              <c:strCache>
                <c:ptCount val="1"/>
                <c:pt idx="0">
                  <c:v>% Respuestas correctas enojo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(pre!$C$44,pre!$E$44,pre!$G$44,pre!$I$44)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2-42B9-83BA-399FD251C793}"/>
            </c:ext>
          </c:extLst>
        </c:ser>
        <c:ser>
          <c:idx val="2"/>
          <c:order val="2"/>
          <c:tx>
            <c:strRef>
              <c:f>pre!$A$45</c:f>
              <c:strCache>
                <c:ptCount val="1"/>
                <c:pt idx="0">
                  <c:v>% Respuestas correctas tristeza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(pre!$C$45,pre!$E$45,pre!$G$45,pre!$I$45)</c:f>
              <c:numCache>
                <c:formatCode>0.0%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2-42B9-83BA-399FD251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139247"/>
        <c:axId val="197834943"/>
      </c:barChart>
      <c:catAx>
        <c:axId val="204213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834943"/>
        <c:crosses val="autoZero"/>
        <c:auto val="1"/>
        <c:lblAlgn val="ctr"/>
        <c:lblOffset val="100"/>
        <c:noMultiLvlLbl val="0"/>
      </c:catAx>
      <c:valAx>
        <c:axId val="197834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139247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Alegria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(pre!$C$43,pre!$E$43,pre!$G$43,pre!$I$43)</c:f>
              <c:numCache>
                <c:formatCode>0.0%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8-48C6-8E11-AC4E20DCEA09}"/>
            </c:ext>
          </c:extLst>
        </c:ser>
        <c:ser>
          <c:idx val="1"/>
          <c:order val="1"/>
          <c:tx>
            <c:v>Enojo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(pre!$C$44,pre!$E$44,pre!$G$44,pre!$I$44)</c:f>
              <c:numCache>
                <c:formatCode>0.0%</c:formatCode>
                <c:ptCount val="4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C8-48C6-8E11-AC4E20DCEA09}"/>
            </c:ext>
          </c:extLst>
        </c:ser>
        <c:ser>
          <c:idx val="2"/>
          <c:order val="2"/>
          <c:tx>
            <c:strRef>
              <c:f>pre!$B$45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(pre!$C$42,pre!$E$42,pre!$G$42,pre!$I$42)</c:f>
              <c:strCache>
                <c:ptCount val="4"/>
                <c:pt idx="0">
                  <c:v>eli_emp_pre</c:v>
                </c:pt>
                <c:pt idx="1">
                  <c:v>fer_emp_pre</c:v>
                </c:pt>
                <c:pt idx="2">
                  <c:v>eli_emp_post</c:v>
                </c:pt>
                <c:pt idx="3">
                  <c:v>fer_emp_post</c:v>
                </c:pt>
              </c:strCache>
            </c:strRef>
          </c:cat>
          <c:val>
            <c:numRef>
              <c:f>(pre!$C$45,pre!$E$45,pre!$G$45,pre!$I$45)</c:f>
              <c:numCache>
                <c:formatCode>0.0%</c:formatCode>
                <c:ptCount val="4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C8-48C6-8E11-AC4E20DC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201407"/>
        <c:axId val="1536287039"/>
      </c:barChart>
      <c:catAx>
        <c:axId val="31720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6287039"/>
        <c:crosses val="autoZero"/>
        <c:auto val="1"/>
        <c:lblAlgn val="ctr"/>
        <c:lblOffset val="100"/>
        <c:noMultiLvlLbl val="0"/>
      </c:catAx>
      <c:valAx>
        <c:axId val="153628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2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DJI.xlsx]% RC emp EM!TablaDinámica4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 emp EM'!$B$3:$B$4</c:f>
              <c:strCache>
                <c:ptCount val="1"/>
                <c:pt idx="0">
                  <c:v>alegria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'% RC emp EM'!$A$5:$A$7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emp EM'!$B$5:$B$7</c:f>
              <c:numCache>
                <c:formatCode>_(* #,##0.00_);_(* \(#,##0.00\);_(* "-"??_);_(@_)</c:formatCode>
                <c:ptCount val="2"/>
                <c:pt idx="0">
                  <c:v>100</c:v>
                </c:pt>
                <c:pt idx="1">
                  <c:v>84.21052631578948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9-45EA-B72C-96662C2304B9}"/>
            </c:ext>
          </c:extLst>
        </c:ser>
        <c:ser>
          <c:idx val="1"/>
          <c:order val="1"/>
          <c:tx>
            <c:strRef>
              <c:f>'% RC emp EM'!$C$3:$C$4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'% RC emp EM'!$A$5:$A$7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emp EM'!$C$5:$C$7</c:f>
              <c:numCache>
                <c:formatCode>_(* #,##0.00_);_(* \(#,##0.00\);_(* "-"??_);_(@_)</c:formatCode>
                <c:ptCount val="2"/>
                <c:pt idx="0">
                  <c:v>92.10526315789474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9-45EA-B72C-96662C2304B9}"/>
            </c:ext>
          </c:extLst>
        </c:ser>
        <c:ser>
          <c:idx val="2"/>
          <c:order val="2"/>
          <c:tx>
            <c:strRef>
              <c:f>'% RC emp EM'!$D$3:$D$4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RC emp EM'!$A$5:$A$7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emp EM'!$D$5:$D$7</c:f>
              <c:numCache>
                <c:formatCode>_(* #,##0.00_);_(* \(#,##0.00\);_(* "-"??_);_(@_)</c:formatCode>
                <c:ptCount val="2"/>
                <c:pt idx="0">
                  <c:v>100</c:v>
                </c:pt>
                <c:pt idx="1">
                  <c:v>83.78378378378379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9-45EA-B72C-96662C23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53743"/>
        <c:axId val="711932479"/>
      </c:barChart>
      <c:catAx>
        <c:axId val="1919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932479"/>
        <c:crosses val="autoZero"/>
        <c:auto val="1"/>
        <c:lblAlgn val="ctr"/>
        <c:lblOffset val="100"/>
        <c:noMultiLvlLbl val="0"/>
      </c:catAx>
      <c:valAx>
        <c:axId val="7119324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55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DJI.xlsx]TR emp EM!TablaDinámica3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 emp EM'!$B$4:$B$5</c:f>
              <c:strCache>
                <c:ptCount val="1"/>
                <c:pt idx="0">
                  <c:v>alegria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 emp EM'!$A$6:$A$8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emp EM'!$B$6:$B$8</c:f>
              <c:numCache>
                <c:formatCode>0.00</c:formatCode>
                <c:ptCount val="2"/>
                <c:pt idx="0">
                  <c:v>2.4527311604924718</c:v>
                </c:pt>
                <c:pt idx="1">
                  <c:v>2.8394769870145717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F-4262-BB17-9F9BAEE5829C}"/>
            </c:ext>
          </c:extLst>
        </c:ser>
        <c:ser>
          <c:idx val="1"/>
          <c:order val="1"/>
          <c:tx>
            <c:strRef>
              <c:f>'TR emp EM'!$C$4:$C$5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'TR emp EM'!$A$6:$A$8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emp EM'!$C$6:$C$8</c:f>
              <c:numCache>
                <c:formatCode>0.00</c:formatCode>
                <c:ptCount val="2"/>
                <c:pt idx="0">
                  <c:v>2.9788622222226357</c:v>
                </c:pt>
                <c:pt idx="1">
                  <c:v>2.4571231266163478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6F-4262-BB17-9F9BAEE5829C}"/>
            </c:ext>
          </c:extLst>
        </c:ser>
        <c:ser>
          <c:idx val="2"/>
          <c:order val="2"/>
          <c:tx>
            <c:strRef>
              <c:f>'TR emp EM'!$D$4:$D$5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 emp EM'!$A$6:$A$8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emp EM'!$D$6:$D$8</c:f>
              <c:numCache>
                <c:formatCode>0.00</c:formatCode>
                <c:ptCount val="2"/>
                <c:pt idx="0">
                  <c:v>2.6219840000008414</c:v>
                </c:pt>
                <c:pt idx="1">
                  <c:v>2.8197476501751213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F-4262-BB17-9F9BAEE58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10191"/>
        <c:axId val="1554437535"/>
      </c:barChart>
      <c:catAx>
        <c:axId val="19220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437535"/>
        <c:crosses val="autoZero"/>
        <c:auto val="1"/>
        <c:lblAlgn val="ctr"/>
        <c:lblOffset val="100"/>
        <c:noMultiLvlLbl val="0"/>
      </c:catAx>
      <c:valAx>
        <c:axId val="15544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0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DJI.xlsx]% RC mem EM!TablaDinámica4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 mem EM'!$B$3:$B$4</c:f>
              <c:strCache>
                <c:ptCount val="1"/>
                <c:pt idx="0">
                  <c:v>alegria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'% RC mem EM'!$A$5:$A$7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mem EM'!$B$5:$B$7</c:f>
              <c:numCache>
                <c:formatCode>_(* #,##0.00_);_(* \(#,##0.00\);_(* "-"??_);_(@_)</c:formatCode>
                <c:ptCount val="2"/>
                <c:pt idx="0">
                  <c:v>69.230769230769226</c:v>
                </c:pt>
                <c:pt idx="1">
                  <c:v>68.421052631578945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B-488C-A78C-F2B270E97878}"/>
            </c:ext>
          </c:extLst>
        </c:ser>
        <c:ser>
          <c:idx val="1"/>
          <c:order val="1"/>
          <c:tx>
            <c:strRef>
              <c:f>'% RC mem EM'!$C$3:$C$4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'% RC mem EM'!$A$5:$A$7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mem EM'!$C$5:$C$7</c:f>
              <c:numCache>
                <c:formatCode>_(* #,##0.00_);_(* \(#,##0.00\);_(* "-"??_);_(@_)</c:formatCode>
                <c:ptCount val="2"/>
                <c:pt idx="0">
                  <c:v>61.53846153846154</c:v>
                </c:pt>
                <c:pt idx="1">
                  <c:v>57.89473684210526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9B-488C-A78C-F2B270E97878}"/>
            </c:ext>
          </c:extLst>
        </c:ser>
        <c:ser>
          <c:idx val="2"/>
          <c:order val="2"/>
          <c:tx>
            <c:strRef>
              <c:f>'% RC mem EM'!$D$3:$D$4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'% RC mem EM'!$A$5:$A$7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mem EM'!$D$5:$D$7</c:f>
              <c:numCache>
                <c:formatCode>_(* #,##0.00_);_(* \(#,##0.00\);_(* "-"??_);_(@_)</c:formatCode>
                <c:ptCount val="2"/>
                <c:pt idx="0">
                  <c:v>68.421052631578945</c:v>
                </c:pt>
                <c:pt idx="1">
                  <c:v>71.794871794871796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9B-488C-A78C-F2B270E9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53743"/>
        <c:axId val="711932479"/>
      </c:barChart>
      <c:catAx>
        <c:axId val="1919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932479"/>
        <c:crosses val="autoZero"/>
        <c:auto val="1"/>
        <c:lblAlgn val="ctr"/>
        <c:lblOffset val="100"/>
        <c:noMultiLvlLbl val="0"/>
      </c:catAx>
      <c:valAx>
        <c:axId val="7119324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55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DJI.xlsx]TR mem EM!TablaDinámica3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 mem EM'!$B$4:$B$5</c:f>
              <c:strCache>
                <c:ptCount val="1"/>
                <c:pt idx="0">
                  <c:v>alegria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'TR mem EM'!$A$6:$A$8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mem EM'!$B$6:$B$8</c:f>
              <c:numCache>
                <c:formatCode>0.00</c:formatCode>
                <c:ptCount val="2"/>
                <c:pt idx="0">
                  <c:v>1.3565760000001283</c:v>
                </c:pt>
                <c:pt idx="1">
                  <c:v>1.1725057659350528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C-465C-A3C2-E348EAAEB593}"/>
            </c:ext>
          </c:extLst>
        </c:ser>
        <c:ser>
          <c:idx val="1"/>
          <c:order val="1"/>
          <c:tx>
            <c:strRef>
              <c:f>'TR mem EM'!$C$4:$C$5</c:f>
              <c:strCache>
                <c:ptCount val="1"/>
                <c:pt idx="0">
                  <c:v>enojo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'TR mem EM'!$A$6:$A$8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mem EM'!$C$6:$C$8</c:f>
              <c:numCache>
                <c:formatCode>0.00</c:formatCode>
                <c:ptCount val="2"/>
                <c:pt idx="0">
                  <c:v>1.3720240493821589</c:v>
                </c:pt>
                <c:pt idx="1">
                  <c:v>1.451058183549317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C-465C-A3C2-E348EAAEB593}"/>
            </c:ext>
          </c:extLst>
        </c:ser>
        <c:ser>
          <c:idx val="2"/>
          <c:order val="2"/>
          <c:tx>
            <c:strRef>
              <c:f>'TR mem EM'!$D$4:$D$5</c:f>
              <c:strCache>
                <c:ptCount val="1"/>
                <c:pt idx="0">
                  <c:v>tristeza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'TR mem EM'!$A$6:$A$8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mem EM'!$D$6:$D$8</c:f>
              <c:numCache>
                <c:formatCode>0.00</c:formatCode>
                <c:ptCount val="2"/>
                <c:pt idx="0">
                  <c:v>1.3509245290998813</c:v>
                </c:pt>
                <c:pt idx="1">
                  <c:v>1.4817616975180652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9C-465C-A3C2-E348EAAE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10191"/>
        <c:axId val="1554437535"/>
      </c:barChart>
      <c:catAx>
        <c:axId val="19220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437535"/>
        <c:crosses val="autoZero"/>
        <c:auto val="1"/>
        <c:lblAlgn val="ctr"/>
        <c:lblOffset val="100"/>
        <c:noMultiLvlLbl val="0"/>
      </c:catAx>
      <c:valAx>
        <c:axId val="15544375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01019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DJI.xlsx]% RC emp ID!TablaDinámica4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 emp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A4-4CA3-B6FD-517CE6F0CF1A}"/>
              </c:ext>
            </c:extLst>
          </c:dPt>
          <c:cat>
            <c:multiLvlStrRef>
              <c:f>'% RC emp ID'!$A$4:$A$6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emp ID'!$B$4:$B$6</c:f>
              <c:numCache>
                <c:formatCode>_-* #,##0_-;\-* #,##0_-;_-* "-"??_-;_-@_-</c:formatCode>
                <c:ptCount val="2"/>
                <c:pt idx="0">
                  <c:v>97.41379310344827</c:v>
                </c:pt>
                <c:pt idx="1">
                  <c:v>89.565217391304344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4-4CA3-B6FD-517CE6F0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53743"/>
        <c:axId val="711932479"/>
      </c:barChart>
      <c:catAx>
        <c:axId val="1919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932479"/>
        <c:crosses val="autoZero"/>
        <c:auto val="1"/>
        <c:lblAlgn val="ctr"/>
        <c:lblOffset val="100"/>
        <c:noMultiLvlLbl val="0"/>
      </c:catAx>
      <c:valAx>
        <c:axId val="7119324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55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DJI.xlsx]TR emp ID!TablaDinámica3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 emp ID'!$B$4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BA-4A49-AEBB-A8172A30C73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DBA-4A49-AEBB-A8172A30C734}"/>
              </c:ext>
            </c:extLst>
          </c:dPt>
          <c:cat>
            <c:multiLvlStrRef>
              <c:f>'TR emp ID'!$A$5:$A$7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emp ID'!$B$5:$B$7</c:f>
              <c:numCache>
                <c:formatCode>0.00</c:formatCode>
                <c:ptCount val="2"/>
                <c:pt idx="0">
                  <c:v>2.693440972459658</c:v>
                </c:pt>
                <c:pt idx="1">
                  <c:v>2.7188797925115988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A-4A49-AEBB-A8172A30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10191"/>
        <c:axId val="1554437535"/>
      </c:barChart>
      <c:catAx>
        <c:axId val="19220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437535"/>
        <c:crosses val="autoZero"/>
        <c:auto val="1"/>
        <c:lblAlgn val="ctr"/>
        <c:lblOffset val="100"/>
        <c:noMultiLvlLbl val="0"/>
      </c:catAx>
      <c:valAx>
        <c:axId val="15544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01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DJI.xlsx]% RC mem ID!TablaDinámica4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RC mem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42-49C6-B980-29D1F112003A}"/>
              </c:ext>
            </c:extLst>
          </c:dPt>
          <c:cat>
            <c:multiLvlStrRef>
              <c:f>'% RC mem ID'!$A$4:$A$6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'% RC mem ID'!$B$4:$B$6</c:f>
              <c:numCache>
                <c:formatCode>_(* #,##0.00_);_(* \(#,##0.00\);_(* "-"??_);_(@_)</c:formatCode>
                <c:ptCount val="2"/>
                <c:pt idx="0">
                  <c:v>66.379310344827587</c:v>
                </c:pt>
                <c:pt idx="1">
                  <c:v>66.086956521739125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2-49C6-B980-29D1F112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53743"/>
        <c:axId val="711932479"/>
      </c:barChart>
      <c:catAx>
        <c:axId val="191955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1932479"/>
        <c:crosses val="autoZero"/>
        <c:auto val="1"/>
        <c:lblAlgn val="ctr"/>
        <c:lblOffset val="100"/>
        <c:noMultiLvlLbl val="0"/>
      </c:catAx>
      <c:valAx>
        <c:axId val="71193247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1955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7-4BF4-96AF-0D2F0B22830E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pre!$H$62:$H$63</c:f>
              <c:numCache>
                <c:formatCode>0.0%</c:formatCode>
                <c:ptCount val="2"/>
                <c:pt idx="0">
                  <c:v>0.75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7-4BF4-96AF-0D2F0B228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773136"/>
        <c:axId val="737864464"/>
      </c:barChart>
      <c:catAx>
        <c:axId val="554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864464"/>
        <c:crosses val="autoZero"/>
        <c:auto val="1"/>
        <c:lblAlgn val="ctr"/>
        <c:lblOffset val="100"/>
        <c:noMultiLvlLbl val="0"/>
      </c:catAx>
      <c:valAx>
        <c:axId val="7378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</a:t>
                </a:r>
                <a:r>
                  <a:rPr lang="es-MX" baseline="0"/>
                  <a:t> de reacción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7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 pilotaje DJI.xlsx]TR mem ID!TablaDinámica3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 mem ID'!$B$4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41-48A1-901C-7F337CC28D3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F41-48A1-901C-7F337CC28D38}"/>
              </c:ext>
            </c:extLst>
          </c:dPt>
          <c:cat>
            <c:multiLvlStrRef>
              <c:f>'TR mem ID'!$A$5:$A$7</c:f>
              <c:multiLvlStrCache>
                <c:ptCount val="2"/>
                <c:lvl>
                  <c:pt idx="0">
                    <c:v>Pre</c:v>
                  </c:pt>
                  <c:pt idx="1">
                    <c:v>post</c:v>
                  </c:pt>
                </c:lvl>
                <c:lvl>
                  <c:pt idx="0">
                    <c:v>Grupo emoción</c:v>
                  </c:pt>
                </c:lvl>
              </c:multiLvlStrCache>
            </c:multiLvlStrRef>
          </c:cat>
          <c:val>
            <c:numRef>
              <c:f>'TR mem ID'!$B$5:$B$7</c:f>
              <c:numCache>
                <c:formatCode>0.00</c:formatCode>
                <c:ptCount val="2"/>
                <c:pt idx="0">
                  <c:v>1.3602292216851082</c:v>
                </c:pt>
                <c:pt idx="1">
                  <c:v>1.372974674941501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1-48A1-901C-7F337CC28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10191"/>
        <c:axId val="1554437535"/>
      </c:barChart>
      <c:catAx>
        <c:axId val="19220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4437535"/>
        <c:crosses val="autoZero"/>
        <c:auto val="1"/>
        <c:lblAlgn val="ctr"/>
        <c:lblOffset val="100"/>
        <c:noMultiLvlLbl val="0"/>
      </c:catAx>
      <c:valAx>
        <c:axId val="15544375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Tiempos de respuesta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2010191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 de identidad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AF-4E30-A2DF-9638BB612290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pre!$H$62:$H$63</c:f>
              <c:numCache>
                <c:formatCode>0.0%</c:formatCode>
                <c:ptCount val="2"/>
                <c:pt idx="0">
                  <c:v>0.75</c:v>
                </c:pt>
                <c:pt idx="1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F-4E30-A2DF-9638BB61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607696"/>
        <c:axId val="737901616"/>
      </c:barChart>
      <c:catAx>
        <c:axId val="83460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7901616"/>
        <c:crosses val="autoZero"/>
        <c:auto val="1"/>
        <c:lblAlgn val="ctr"/>
        <c:lblOffset val="100"/>
        <c:noMultiLvlLbl val="0"/>
      </c:catAx>
      <c:valAx>
        <c:axId val="7379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60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</a:t>
            </a:r>
            <a:r>
              <a:rPr lang="es-MX" baseline="0"/>
              <a:t> de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B8-44D7-8EF2-40D3EC08EC1C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(pre!$E$28,pre!$M$28)</c:f>
              <c:numCache>
                <c:formatCode>General</c:formatCode>
                <c:ptCount val="2"/>
                <c:pt idx="0">
                  <c:v>1.376106999328889</c:v>
                </c:pt>
                <c:pt idx="1">
                  <c:v>1.2610695847486522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4D7-8EF2-40D3EC08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96880"/>
        <c:axId val="731773200"/>
      </c:barChart>
      <c:catAx>
        <c:axId val="8345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773200"/>
        <c:crosses val="autoZero"/>
        <c:auto val="1"/>
        <c:lblAlgn val="ctr"/>
        <c:lblOffset val="100"/>
        <c:noMultiLvlLbl val="0"/>
      </c:catAx>
      <c:valAx>
        <c:axId val="7317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</a:t>
                </a:r>
                <a:r>
                  <a:rPr lang="es-MX" baseline="0"/>
                  <a:t> de reacción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 de emoción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1-4E48-97F4-2D559256916B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(pre!$F$57,pre!$N$57)</c:f>
              <c:numCache>
                <c:formatCode>0.0%</c:formatCode>
                <c:ptCount val="2"/>
                <c:pt idx="0">
                  <c:v>0.27777777777777779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1-4E48-97F4-2D5592569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12016"/>
        <c:axId val="725685408"/>
      </c:barChart>
      <c:catAx>
        <c:axId val="8345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685408"/>
        <c:crosses val="autoZero"/>
        <c:auto val="1"/>
        <c:lblAlgn val="ctr"/>
        <c:lblOffset val="100"/>
        <c:noMultiLvlLbl val="0"/>
      </c:catAx>
      <c:valAx>
        <c:axId val="7256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</a:t>
                </a:r>
                <a:r>
                  <a:rPr lang="es-MX" baseline="0"/>
                  <a:t> Respuestas correctas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1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</a:t>
            </a:r>
            <a:r>
              <a:rPr lang="es-MX" baseline="0"/>
              <a:t> de Emoción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F-40BF-B9A0-3C44764F01D1}"/>
              </c:ext>
            </c:extLst>
          </c:dPt>
          <c:cat>
            <c:strRef>
              <c:f>pre!$B$61:$C$61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(pre!$G$28,pre!$O$28)</c:f>
              <c:numCache>
                <c:formatCode>General</c:formatCode>
                <c:ptCount val="2"/>
                <c:pt idx="0">
                  <c:v>2.3206541615381822</c:v>
                </c:pt>
                <c:pt idx="1">
                  <c:v>2.0133332073220003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F-40BF-B9A0-3C44764F0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74832"/>
        <c:axId val="725717376"/>
      </c:barChart>
      <c:catAx>
        <c:axId val="8345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717376"/>
        <c:crosses val="autoZero"/>
        <c:auto val="1"/>
        <c:lblAlgn val="ctr"/>
        <c:lblOffset val="100"/>
        <c:noMultiLvlLbl val="0"/>
      </c:catAx>
      <c:valAx>
        <c:axId val="7257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7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</a:t>
            </a:r>
            <a:r>
              <a:rPr lang="es-MX" baseline="0"/>
              <a:t> de emoción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08-4E28-ADB4-2731EBE34D83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(pre!$H$57,pre!$P$57)</c:f>
              <c:numCache>
                <c:formatCode>0.0%</c:formatCode>
                <c:ptCount val="2"/>
                <c:pt idx="0">
                  <c:v>0.61111111111111116</c:v>
                </c:pt>
                <c:pt idx="1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8-4E28-ADB4-2731EBE3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23984"/>
        <c:axId val="725727312"/>
      </c:barChart>
      <c:catAx>
        <c:axId val="4907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727312"/>
        <c:crosses val="autoZero"/>
        <c:auto val="1"/>
        <c:lblAlgn val="ctr"/>
        <c:lblOffset val="100"/>
        <c:noMultiLvlLbl val="0"/>
      </c:catAx>
      <c:valAx>
        <c:axId val="7257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% Respuestas correctas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07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Memoria</a:t>
            </a:r>
            <a:r>
              <a:rPr lang="es-MX" baseline="0"/>
              <a:t> de emoción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1-4464-B14F-3BD38E747E2C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(pre!$I$28,pre!$Q$28)</c:f>
              <c:numCache>
                <c:formatCode>General</c:formatCode>
                <c:ptCount val="2"/>
                <c:pt idx="0">
                  <c:v>1.4696177071880001</c:v>
                </c:pt>
                <c:pt idx="1">
                  <c:v>1.2681260437079334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464-B14F-3BD38E74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488304"/>
        <c:axId val="725623632"/>
      </c:barChart>
      <c:catAx>
        <c:axId val="83448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623632"/>
        <c:crosses val="autoZero"/>
        <c:auto val="1"/>
        <c:lblAlgn val="ctr"/>
        <c:lblOffset val="100"/>
        <c:noMultiLvlLbl val="0"/>
      </c:catAx>
      <c:valAx>
        <c:axId val="725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48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Emparejamiento</a:t>
            </a:r>
            <a:r>
              <a:rPr lang="es-MX" baseline="0"/>
              <a:t> identidad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7C-46B4-BF57-50B57383834A}"/>
              </c:ext>
            </c:extLst>
          </c:dPt>
          <c:cat>
            <c:strRef>
              <c:f>pre!$G$62:$G$63</c:f>
              <c:strCache>
                <c:ptCount val="2"/>
                <c:pt idx="0">
                  <c:v>7 años</c:v>
                </c:pt>
                <c:pt idx="1">
                  <c:v>9 años</c:v>
                </c:pt>
              </c:strCache>
            </c:strRef>
          </c:cat>
          <c:val>
            <c:numRef>
              <c:f>(pre!$C$28,pre!$K$28)</c:f>
              <c:numCache>
                <c:formatCode>General</c:formatCode>
                <c:ptCount val="2"/>
                <c:pt idx="0">
                  <c:v>2.8006909392105555</c:v>
                </c:pt>
                <c:pt idx="1">
                  <c:v>1.9810154228980437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C-46B4-BF57-50B57383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524912"/>
        <c:axId val="731802144"/>
      </c:barChart>
      <c:catAx>
        <c:axId val="8345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1802144"/>
        <c:crosses val="autoZero"/>
        <c:auto val="1"/>
        <c:lblAlgn val="ctr"/>
        <c:lblOffset val="100"/>
        <c:noMultiLvlLbl val="0"/>
      </c:catAx>
      <c:valAx>
        <c:axId val="731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 Tiempos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45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66</xdr:row>
      <xdr:rowOff>128587</xdr:rowOff>
    </xdr:from>
    <xdr:to>
      <xdr:col>6</xdr:col>
      <xdr:colOff>104775</xdr:colOff>
      <xdr:row>81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1F6EC7-798F-47D1-95BB-879D17395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638175</xdr:colOff>
      <xdr:row>66</xdr:row>
      <xdr:rowOff>176212</xdr:rowOff>
    </xdr:from>
    <xdr:to>
      <xdr:col>12</xdr:col>
      <xdr:colOff>638175</xdr:colOff>
      <xdr:row>81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377A5D-2439-4468-B868-F40DDACD2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59</xdr:row>
      <xdr:rowOff>33337</xdr:rowOff>
    </xdr:from>
    <xdr:to>
      <xdr:col>5</xdr:col>
      <xdr:colOff>723900</xdr:colOff>
      <xdr:row>73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2B843DB-32CC-4E8D-BB05-3BF7B8A97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62</xdr:row>
      <xdr:rowOff>185737</xdr:rowOff>
    </xdr:from>
    <xdr:to>
      <xdr:col>12</xdr:col>
      <xdr:colOff>381000</xdr:colOff>
      <xdr:row>77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3B35906-7606-4F2F-AF51-CF0308C87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176212</xdr:rowOff>
    </xdr:from>
    <xdr:to>
      <xdr:col>5</xdr:col>
      <xdr:colOff>704850</xdr:colOff>
      <xdr:row>72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B7A55B-2D80-488C-BF1A-0D2B1753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447675</xdr:colOff>
      <xdr:row>59</xdr:row>
      <xdr:rowOff>52387</xdr:rowOff>
    </xdr:from>
    <xdr:to>
      <xdr:col>12</xdr:col>
      <xdr:colOff>447675</xdr:colOff>
      <xdr:row>73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F7F4F5-7947-4083-A273-767C52E23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438150</xdr:colOff>
      <xdr:row>55</xdr:row>
      <xdr:rowOff>100012</xdr:rowOff>
    </xdr:from>
    <xdr:to>
      <xdr:col>17</xdr:col>
      <xdr:colOff>438150</xdr:colOff>
      <xdr:row>69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4FA5CBA-3B65-4D0A-BFB6-42459D81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504825</xdr:colOff>
      <xdr:row>59</xdr:row>
      <xdr:rowOff>90487</xdr:rowOff>
    </xdr:from>
    <xdr:to>
      <xdr:col>6</xdr:col>
      <xdr:colOff>447675</xdr:colOff>
      <xdr:row>73</xdr:row>
      <xdr:rowOff>166687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1733F8B-0470-4CAD-B5CC-65D60109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133350</xdr:colOff>
      <xdr:row>55</xdr:row>
      <xdr:rowOff>120491</xdr:rowOff>
    </xdr:from>
    <xdr:to>
      <xdr:col>14</xdr:col>
      <xdr:colOff>133350</xdr:colOff>
      <xdr:row>76</xdr:row>
      <xdr:rowOff>15716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213CA10-7378-4595-A800-DE3947B6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584120</xdr:colOff>
      <xdr:row>40</xdr:row>
      <xdr:rowOff>143353</xdr:rowOff>
    </xdr:from>
    <xdr:to>
      <xdr:col>19</xdr:col>
      <xdr:colOff>252650</xdr:colOff>
      <xdr:row>56</xdr:row>
      <xdr:rowOff>17147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DF11C8-CC1C-4AA9-8C7F-356D329C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334327</xdr:colOff>
      <xdr:row>25</xdr:row>
      <xdr:rowOff>40004</xdr:rowOff>
    </xdr:from>
    <xdr:to>
      <xdr:col>8</xdr:col>
      <xdr:colOff>86677</xdr:colOff>
      <xdr:row>40</xdr:row>
      <xdr:rowOff>68579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DF6610-158D-446D-9FE5-8E71448E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388620</xdr:colOff>
      <xdr:row>31</xdr:row>
      <xdr:rowOff>84772</xdr:rowOff>
    </xdr:from>
    <xdr:to>
      <xdr:col>18</xdr:col>
      <xdr:colOff>28575</xdr:colOff>
      <xdr:row>46</xdr:row>
      <xdr:rowOff>124777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864E4B9-82FE-4E9E-A826-C04D03F61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0</xdr:rowOff>
    </xdr:from>
    <xdr:to>
      <xdr:col>10</xdr:col>
      <xdr:colOff>605790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9BDD0F-0525-4458-9F89-95CB80D10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821055</xdr:colOff>
      <xdr:row>2</xdr:row>
      <xdr:rowOff>177165</xdr:rowOff>
    </xdr:from>
    <xdr:to>
      <xdr:col>12</xdr:col>
      <xdr:colOff>575310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2AF05-7033-46A3-9125-E5717747D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55245</xdr:rowOff>
    </xdr:from>
    <xdr:to>
      <xdr:col>10</xdr:col>
      <xdr:colOff>405765</xdr:colOff>
      <xdr:row>16</xdr:row>
      <xdr:rowOff>55245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F46AE4-5C12-47CA-961F-23CCDF9D7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741045</xdr:colOff>
      <xdr:row>1</xdr:row>
      <xdr:rowOff>100965</xdr:rowOff>
    </xdr:from>
    <xdr:to>
      <xdr:col>12</xdr:col>
      <xdr:colOff>510540</xdr:colOff>
      <xdr:row>16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27ED93-7C3F-47C8-838F-5D4967C0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</xdr:row>
      <xdr:rowOff>47625</xdr:rowOff>
    </xdr:from>
    <xdr:to>
      <xdr:col>9</xdr:col>
      <xdr:colOff>704850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324447-3C5F-4A24-93A7-EFAE189F4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821055</xdr:colOff>
      <xdr:row>2</xdr:row>
      <xdr:rowOff>177165</xdr:rowOff>
    </xdr:from>
    <xdr:to>
      <xdr:col>12</xdr:col>
      <xdr:colOff>575310</xdr:colOff>
      <xdr:row>18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136FE3-6A23-426B-8F21-C10ABD39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9</xdr:row>
      <xdr:rowOff>173355</xdr:rowOff>
    </xdr:from>
    <xdr:to>
      <xdr:col>5</xdr:col>
      <xdr:colOff>729615</xdr:colOff>
      <xdr:row>24</xdr:row>
      <xdr:rowOff>173355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5C7370-A167-4063-86BA-D56263B3E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741045</xdr:colOff>
      <xdr:row>1</xdr:row>
      <xdr:rowOff>100965</xdr:rowOff>
    </xdr:from>
    <xdr:to>
      <xdr:col>12</xdr:col>
      <xdr:colOff>510540</xdr:colOff>
      <xdr:row>16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0393D-7A16-4F88-AC08-CA57A3E38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enavides Herrera" refreshedDate="43529.709130208335" createdVersion="6" refreshedVersion="6" minRefreshableVersion="3" recordCount="924" xr:uid="{87748AC7-B934-4827-A500-08A70E82EF0D}">
  <cacheSource type="worksheet">
    <worksheetSource name="DatosRC"/>
  </cacheSource>
  <cacheFields count="10">
    <cacheField name="Niño" numFmtId="0">
      <sharedItems count="1">
        <s v="DJI"/>
      </sharedItems>
    </cacheField>
    <cacheField name="Grupo" numFmtId="0">
      <sharedItems count="2">
        <s v="Grupo emoción"/>
        <s v="Grupo identidad" u="1"/>
      </sharedItems>
    </cacheField>
    <cacheField name="Edad" numFmtId="0">
      <sharedItems/>
    </cacheField>
    <cacheField name="emocion emp" numFmtId="0">
      <sharedItems count="4">
        <s v="tristeza"/>
        <s v="alegria"/>
        <s v="enojo"/>
        <s v="Alegría" u="1"/>
      </sharedItems>
    </cacheField>
    <cacheField name="emocion mem" numFmtId="0">
      <sharedItems count="4">
        <s v="alegria"/>
        <s v="tristeza"/>
        <s v="enojo"/>
        <s v="Alegría" u="1"/>
      </sharedItems>
    </cacheField>
    <cacheField name="pre/post" numFmtId="0">
      <sharedItems count="2">
        <s v="Pre"/>
        <s v="post"/>
      </sharedItems>
    </cacheField>
    <cacheField name="emp/mem RC" numFmtId="0">
      <sharedItems count="6">
        <s v="Emparejamiento_emocion_RC"/>
        <s v="Memoria_emocion_RC"/>
        <s v="Emparejamiento_identidad_RC"/>
        <s v="Memoria_identidad_RC"/>
        <s v="Memoria_identidad_TR" u="1"/>
        <s v="Emparejamiento_identidad_TR" u="1"/>
      </sharedItems>
    </cacheField>
    <cacheField name="RC" numFmtId="0">
      <sharedItems containsSemiMixedTypes="0" containsString="0" containsNumber="1" containsInteger="1" minValue="0" maxValue="100"/>
    </cacheField>
    <cacheField name="emp/mem TR" numFmtId="0">
      <sharedItems count="4">
        <s v="Emparejamiento_emocion_TR"/>
        <s v="Memoria_emocion_TR"/>
        <s v="Emparejamiento_identidad_TR"/>
        <s v="Memoria_identidad_TR"/>
      </sharedItems>
    </cacheField>
    <cacheField name="TR" numFmtId="0">
      <sharedItems containsSemiMixedTypes="0" containsString="0" containsNumber="1" minValue="0" maxValue="3.8504272592544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enavides Herrera" refreshedDate="43529.711952777776" createdVersion="6" refreshedVersion="6" minRefreshableVersion="3" recordCount="848" xr:uid="{8A02A940-2551-4FA1-BD82-D1A37A8F75A3}">
  <cacheSource type="worksheet">
    <worksheetSource name="DatosTR"/>
  </cacheSource>
  <cacheFields count="11">
    <cacheField name="Niño" numFmtId="0">
      <sharedItems containsBlank="1" count="2">
        <s v="DJI"/>
        <m u="1"/>
      </sharedItems>
    </cacheField>
    <cacheField name="Grupo" numFmtId="0">
      <sharedItems count="2">
        <s v="Grupo emoción"/>
        <s v="Grupo identidad" u="1"/>
      </sharedItems>
    </cacheField>
    <cacheField name="Edad" numFmtId="0">
      <sharedItems/>
    </cacheField>
    <cacheField name="emocion emp" numFmtId="0">
      <sharedItems count="4">
        <s v="tristeza"/>
        <s v="alegria"/>
        <s v="enojo"/>
        <s v="Alegría" u="1"/>
      </sharedItems>
    </cacheField>
    <cacheField name="emocion mem" numFmtId="0">
      <sharedItems count="4">
        <s v="alegria"/>
        <s v="tristeza"/>
        <s v="enojo"/>
        <s v="Alegría" u="1"/>
      </sharedItems>
    </cacheField>
    <cacheField name="pre/post" numFmtId="0">
      <sharedItems count="2">
        <s v="Pre"/>
        <s v="post"/>
      </sharedItems>
    </cacheField>
    <cacheField name="emp/mem RC" numFmtId="0">
      <sharedItems/>
    </cacheField>
    <cacheField name="RC" numFmtId="0">
      <sharedItems containsSemiMixedTypes="0" containsString="0" containsNumber="1" containsInteger="1" minValue="0" maxValue="1"/>
    </cacheField>
    <cacheField name="emp/mem TR" numFmtId="0">
      <sharedItems count="4">
        <s v="Emparejamiento_emocion_TR"/>
        <s v="Emparejamiento_identidad_TR"/>
        <s v="Memoria_identidad_TR"/>
        <s v="Memoria_emocion_TR"/>
      </sharedItems>
    </cacheField>
    <cacheField name="TR" numFmtId="0">
      <sharedItems containsSemiMixedTypes="0" containsString="0" containsNumber="1" minValue="0.62761412555119001" maxValue="3.8504272592544999"/>
    </cacheField>
    <cacheField name="T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Benavides Herrera" refreshedDate="43529.971558449077" createdVersion="6" refreshedVersion="6" minRefreshableVersion="3" recordCount="60" xr:uid="{6BCCBE4B-F605-4198-93EA-89320A8EFE5E}">
  <cacheSource type="worksheet">
    <worksheetSource name="Tabla1"/>
  </cacheSource>
  <cacheFields count="26">
    <cacheField name="Niño" numFmtId="0">
      <sharedItems count="1">
        <s v="DJI"/>
      </sharedItems>
    </cacheField>
    <cacheField name="Grupo" numFmtId="0">
      <sharedItems count="1">
        <s v="Grupo emoción"/>
      </sharedItems>
    </cacheField>
    <cacheField name="Edad" numFmtId="0">
      <sharedItems/>
    </cacheField>
    <cacheField name="Emparejamiento_emocion_RC" numFmtId="0">
      <sharedItems containsSemiMixedTypes="0" containsString="0" containsNumber="1" containsInteger="1" minValue="0" maxValue="1"/>
    </cacheField>
    <cacheField name="Emparejamiento_emocion_TR" numFmtId="0">
      <sharedItems containsString="0" containsBlank="1" containsNumber="1" minValue="1.4717412122408799" maxValue="3.60115950617182"/>
    </cacheField>
    <cacheField name="Memoria_emocion_RC" numFmtId="0">
      <sharedItems containsSemiMixedTypes="0" containsString="0" containsNumber="1" containsInteger="1" minValue="0" maxValue="1"/>
    </cacheField>
    <cacheField name="Memoria_emocion_TR" numFmtId="0">
      <sharedItems containsString="0" containsBlank="1" containsNumber="1" minValue="0.63596810743911103" maxValue="1.95147255423944"/>
    </cacheField>
    <cacheField name="Emparejamiento_identidad_RC" numFmtId="0">
      <sharedItems containsSemiMixedTypes="0" containsString="0" containsNumber="1" containsInteger="1" minValue="0" maxValue="1"/>
    </cacheField>
    <cacheField name="Emparejamiento_identidad_TR" numFmtId="0">
      <sharedItems containsString="0" containsBlank="1" containsNumber="1" minValue="1.10328059259336" maxValue="3.8504272592544999"/>
    </cacheField>
    <cacheField name="Memoria_identidad_RC" numFmtId="0">
      <sharedItems containsSemiMixedTypes="0" containsString="0" containsNumber="1" containsInteger="1" minValue="0" maxValue="1"/>
    </cacheField>
    <cacheField name="Memoria_identidad_TR" numFmtId="0">
      <sharedItems containsString="0" containsBlank="1" containsNumber="1" minValue="0.62761412555119001" maxValue="1.8178266214672401"/>
    </cacheField>
    <cacheField name="emocion emp" numFmtId="0">
      <sharedItems count="3">
        <s v="tristeza"/>
        <s v="alegria"/>
        <s v="enojo"/>
      </sharedItems>
    </cacheField>
    <cacheField name="emocion mem" numFmtId="0">
      <sharedItems count="3">
        <s v="alegria"/>
        <s v="tristeza"/>
        <s v="enojo"/>
      </sharedItems>
    </cacheField>
    <cacheField name="pre/post" numFmtId="0">
      <sharedItems count="2">
        <s v="Pre"/>
        <s v="post"/>
      </sharedItems>
    </cacheField>
    <cacheField name="Tipo emp emoción" numFmtId="0">
      <sharedItems/>
    </cacheField>
    <cacheField name="Omisión emp emoción" numFmtId="0">
      <sharedItems containsSemiMixedTypes="0" containsString="0" containsNumber="1" containsInteger="1" minValue="0" maxValue="1"/>
    </cacheField>
    <cacheField name="Comisión emp emoción" numFmtId="0">
      <sharedItems containsSemiMixedTypes="0" containsString="0" containsNumber="1" containsInteger="1" minValue="0" maxValue="1"/>
    </cacheField>
    <cacheField name="Tipo mem emoción" numFmtId="0">
      <sharedItems/>
    </cacheField>
    <cacheField name="Omisión mem emoción" numFmtId="0">
      <sharedItems containsSemiMixedTypes="0" containsString="0" containsNumber="1" containsInteger="1" minValue="0" maxValue="1"/>
    </cacheField>
    <cacheField name="Comisión mem emoción" numFmtId="0">
      <sharedItems containsSemiMixedTypes="0" containsString="0" containsNumber="1" containsInteger="1" minValue="0" maxValue="1"/>
    </cacheField>
    <cacheField name="Tipo emp identidad" numFmtId="0">
      <sharedItems/>
    </cacheField>
    <cacheField name="Omisión emp identidad" numFmtId="0">
      <sharedItems containsSemiMixedTypes="0" containsString="0" containsNumber="1" containsInteger="1" minValue="0" maxValue="1"/>
    </cacheField>
    <cacheField name="Comisión emp identidad" numFmtId="0">
      <sharedItems containsString="0" containsBlank="1" containsNumber="1" containsInteger="1" minValue="0" maxValue="1"/>
    </cacheField>
    <cacheField name="Tipo mem identidad" numFmtId="0">
      <sharedItems/>
    </cacheField>
    <cacheField name="Omisión mem identidad" numFmtId="0">
      <sharedItems containsSemiMixedTypes="0" containsString="0" containsNumber="1" containsInteger="1" minValue="0" maxValue="1"/>
    </cacheField>
    <cacheField name="Comisión mem identida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x v="0"/>
    <s v="8 años"/>
    <x v="0"/>
    <x v="0"/>
    <x v="0"/>
    <x v="0"/>
    <n v="100"/>
    <x v="0"/>
    <n v="2.5203812345716798"/>
  </r>
  <r>
    <x v="0"/>
    <x v="0"/>
    <s v="8 años"/>
    <x v="0"/>
    <x v="0"/>
    <x v="0"/>
    <x v="0"/>
    <n v="100"/>
    <x v="1"/>
    <n v="0"/>
  </r>
  <r>
    <x v="0"/>
    <x v="0"/>
    <s v="8 años"/>
    <x v="0"/>
    <x v="0"/>
    <x v="0"/>
    <x v="0"/>
    <n v="100"/>
    <x v="2"/>
    <n v="1.60731377778574"/>
  </r>
  <r>
    <x v="0"/>
    <x v="0"/>
    <s v="8 años"/>
    <x v="0"/>
    <x v="0"/>
    <x v="0"/>
    <x v="0"/>
    <n v="100"/>
    <x v="3"/>
    <n v="1.1001248395041301"/>
  </r>
  <r>
    <x v="0"/>
    <x v="0"/>
    <s v="8 años"/>
    <x v="0"/>
    <x v="0"/>
    <x v="0"/>
    <x v="1"/>
    <n v="0"/>
    <x v="0"/>
    <n v="2.5203812345716798"/>
  </r>
  <r>
    <x v="0"/>
    <x v="0"/>
    <s v="8 años"/>
    <x v="0"/>
    <x v="0"/>
    <x v="0"/>
    <x v="1"/>
    <n v="0"/>
    <x v="1"/>
    <n v="0"/>
  </r>
  <r>
    <x v="0"/>
    <x v="0"/>
    <s v="8 años"/>
    <x v="0"/>
    <x v="0"/>
    <x v="0"/>
    <x v="1"/>
    <n v="0"/>
    <x v="2"/>
    <n v="1.60731377778574"/>
  </r>
  <r>
    <x v="0"/>
    <x v="0"/>
    <s v="8 años"/>
    <x v="0"/>
    <x v="0"/>
    <x v="0"/>
    <x v="1"/>
    <n v="0"/>
    <x v="3"/>
    <n v="1.1001248395041301"/>
  </r>
  <r>
    <x v="0"/>
    <x v="0"/>
    <s v="8 años"/>
    <x v="0"/>
    <x v="0"/>
    <x v="0"/>
    <x v="2"/>
    <n v="100"/>
    <x v="0"/>
    <n v="2.5203812345716798"/>
  </r>
  <r>
    <x v="0"/>
    <x v="0"/>
    <s v="8 años"/>
    <x v="0"/>
    <x v="0"/>
    <x v="0"/>
    <x v="2"/>
    <n v="100"/>
    <x v="1"/>
    <n v="0"/>
  </r>
  <r>
    <x v="0"/>
    <x v="0"/>
    <s v="8 años"/>
    <x v="0"/>
    <x v="0"/>
    <x v="0"/>
    <x v="2"/>
    <n v="100"/>
    <x v="2"/>
    <n v="1.60731377778574"/>
  </r>
  <r>
    <x v="0"/>
    <x v="0"/>
    <s v="8 años"/>
    <x v="0"/>
    <x v="0"/>
    <x v="0"/>
    <x v="2"/>
    <n v="100"/>
    <x v="3"/>
    <n v="1.1001248395041301"/>
  </r>
  <r>
    <x v="0"/>
    <x v="0"/>
    <s v="8 años"/>
    <x v="0"/>
    <x v="0"/>
    <x v="0"/>
    <x v="3"/>
    <n v="100"/>
    <x v="0"/>
    <n v="2.5203812345716798"/>
  </r>
  <r>
    <x v="0"/>
    <x v="0"/>
    <s v="8 años"/>
    <x v="0"/>
    <x v="0"/>
    <x v="0"/>
    <x v="3"/>
    <n v="100"/>
    <x v="1"/>
    <n v="0"/>
  </r>
  <r>
    <x v="0"/>
    <x v="0"/>
    <s v="8 años"/>
    <x v="0"/>
    <x v="0"/>
    <x v="0"/>
    <x v="3"/>
    <n v="100"/>
    <x v="2"/>
    <n v="1.60731377778574"/>
  </r>
  <r>
    <x v="0"/>
    <x v="0"/>
    <s v="8 años"/>
    <x v="0"/>
    <x v="0"/>
    <x v="0"/>
    <x v="3"/>
    <n v="100"/>
    <x v="3"/>
    <n v="1.1001248395041301"/>
  </r>
  <r>
    <x v="0"/>
    <x v="0"/>
    <s v="8 años"/>
    <x v="1"/>
    <x v="1"/>
    <x v="0"/>
    <x v="0"/>
    <n v="100"/>
    <x v="0"/>
    <n v="1.9258860246918601"/>
  </r>
  <r>
    <x v="0"/>
    <x v="0"/>
    <s v="8 años"/>
    <x v="1"/>
    <x v="1"/>
    <x v="0"/>
    <x v="0"/>
    <n v="100"/>
    <x v="1"/>
    <n v="1.26298034568026"/>
  </r>
  <r>
    <x v="0"/>
    <x v="0"/>
    <s v="8 años"/>
    <x v="1"/>
    <x v="1"/>
    <x v="0"/>
    <x v="0"/>
    <n v="100"/>
    <x v="2"/>
    <n v="1.5376481975254099"/>
  </r>
  <r>
    <x v="0"/>
    <x v="0"/>
    <s v="8 años"/>
    <x v="1"/>
    <x v="1"/>
    <x v="0"/>
    <x v="0"/>
    <n v="100"/>
    <x v="3"/>
    <n v="1.09259298765391"/>
  </r>
  <r>
    <x v="0"/>
    <x v="0"/>
    <s v="8 años"/>
    <x v="1"/>
    <x v="1"/>
    <x v="0"/>
    <x v="1"/>
    <n v="100"/>
    <x v="0"/>
    <n v="1.9258860246918601"/>
  </r>
  <r>
    <x v="0"/>
    <x v="0"/>
    <s v="8 años"/>
    <x v="1"/>
    <x v="1"/>
    <x v="0"/>
    <x v="1"/>
    <n v="100"/>
    <x v="1"/>
    <n v="1.26298034568026"/>
  </r>
  <r>
    <x v="0"/>
    <x v="0"/>
    <s v="8 años"/>
    <x v="1"/>
    <x v="1"/>
    <x v="0"/>
    <x v="1"/>
    <n v="100"/>
    <x v="2"/>
    <n v="1.5376481975254099"/>
  </r>
  <r>
    <x v="0"/>
    <x v="0"/>
    <s v="8 años"/>
    <x v="1"/>
    <x v="1"/>
    <x v="0"/>
    <x v="1"/>
    <n v="100"/>
    <x v="3"/>
    <n v="1.09259298765391"/>
  </r>
  <r>
    <x v="0"/>
    <x v="0"/>
    <s v="8 años"/>
    <x v="1"/>
    <x v="1"/>
    <x v="0"/>
    <x v="2"/>
    <n v="100"/>
    <x v="0"/>
    <n v="1.9258860246918601"/>
  </r>
  <r>
    <x v="0"/>
    <x v="0"/>
    <s v="8 años"/>
    <x v="1"/>
    <x v="1"/>
    <x v="0"/>
    <x v="2"/>
    <n v="100"/>
    <x v="1"/>
    <n v="1.26298034568026"/>
  </r>
  <r>
    <x v="0"/>
    <x v="0"/>
    <s v="8 años"/>
    <x v="1"/>
    <x v="1"/>
    <x v="0"/>
    <x v="2"/>
    <n v="100"/>
    <x v="2"/>
    <n v="1.5376481975254099"/>
  </r>
  <r>
    <x v="0"/>
    <x v="0"/>
    <s v="8 años"/>
    <x v="1"/>
    <x v="1"/>
    <x v="0"/>
    <x v="2"/>
    <n v="100"/>
    <x v="3"/>
    <n v="1.09259298765391"/>
  </r>
  <r>
    <x v="0"/>
    <x v="0"/>
    <s v="8 años"/>
    <x v="1"/>
    <x v="1"/>
    <x v="0"/>
    <x v="3"/>
    <n v="100"/>
    <x v="0"/>
    <n v="1.9258860246918601"/>
  </r>
  <r>
    <x v="0"/>
    <x v="0"/>
    <s v="8 años"/>
    <x v="1"/>
    <x v="1"/>
    <x v="0"/>
    <x v="3"/>
    <n v="100"/>
    <x v="1"/>
    <n v="1.26298034568026"/>
  </r>
  <r>
    <x v="0"/>
    <x v="0"/>
    <s v="8 años"/>
    <x v="1"/>
    <x v="1"/>
    <x v="0"/>
    <x v="3"/>
    <n v="100"/>
    <x v="2"/>
    <n v="1.5376481975254099"/>
  </r>
  <r>
    <x v="0"/>
    <x v="0"/>
    <s v="8 años"/>
    <x v="1"/>
    <x v="1"/>
    <x v="0"/>
    <x v="3"/>
    <n v="100"/>
    <x v="3"/>
    <n v="1.09259298765391"/>
  </r>
  <r>
    <x v="0"/>
    <x v="0"/>
    <s v="8 años"/>
    <x v="1"/>
    <x v="0"/>
    <x v="0"/>
    <x v="0"/>
    <n v="100"/>
    <x v="0"/>
    <n v="3.1381096296245201"/>
  </r>
  <r>
    <x v="0"/>
    <x v="0"/>
    <s v="8 años"/>
    <x v="1"/>
    <x v="0"/>
    <x v="0"/>
    <x v="0"/>
    <n v="100"/>
    <x v="1"/>
    <n v="1.1237673086434301"/>
  </r>
  <r>
    <x v="0"/>
    <x v="0"/>
    <s v="8 años"/>
    <x v="1"/>
    <x v="0"/>
    <x v="0"/>
    <x v="0"/>
    <n v="100"/>
    <x v="2"/>
    <n v="1.4870210370427199"/>
  </r>
  <r>
    <x v="0"/>
    <x v="0"/>
    <s v="8 años"/>
    <x v="1"/>
    <x v="0"/>
    <x v="0"/>
    <x v="0"/>
    <n v="100"/>
    <x v="3"/>
    <n v="1.32433224692067"/>
  </r>
  <r>
    <x v="0"/>
    <x v="0"/>
    <s v="8 años"/>
    <x v="1"/>
    <x v="0"/>
    <x v="0"/>
    <x v="1"/>
    <n v="100"/>
    <x v="0"/>
    <n v="3.1381096296245201"/>
  </r>
  <r>
    <x v="0"/>
    <x v="0"/>
    <s v="8 años"/>
    <x v="1"/>
    <x v="0"/>
    <x v="0"/>
    <x v="1"/>
    <n v="100"/>
    <x v="1"/>
    <n v="1.1237673086434301"/>
  </r>
  <r>
    <x v="0"/>
    <x v="0"/>
    <s v="8 años"/>
    <x v="1"/>
    <x v="0"/>
    <x v="0"/>
    <x v="1"/>
    <n v="100"/>
    <x v="2"/>
    <n v="1.4870210370427199"/>
  </r>
  <r>
    <x v="0"/>
    <x v="0"/>
    <s v="8 años"/>
    <x v="1"/>
    <x v="0"/>
    <x v="0"/>
    <x v="1"/>
    <n v="100"/>
    <x v="3"/>
    <n v="1.32433224692067"/>
  </r>
  <r>
    <x v="0"/>
    <x v="0"/>
    <s v="8 años"/>
    <x v="1"/>
    <x v="0"/>
    <x v="0"/>
    <x v="2"/>
    <n v="100"/>
    <x v="0"/>
    <n v="3.1381096296245201"/>
  </r>
  <r>
    <x v="0"/>
    <x v="0"/>
    <s v="8 años"/>
    <x v="1"/>
    <x v="0"/>
    <x v="0"/>
    <x v="2"/>
    <n v="100"/>
    <x v="1"/>
    <n v="1.1237673086434301"/>
  </r>
  <r>
    <x v="0"/>
    <x v="0"/>
    <s v="8 años"/>
    <x v="1"/>
    <x v="0"/>
    <x v="0"/>
    <x v="2"/>
    <n v="100"/>
    <x v="2"/>
    <n v="1.4870210370427199"/>
  </r>
  <r>
    <x v="0"/>
    <x v="0"/>
    <s v="8 años"/>
    <x v="1"/>
    <x v="0"/>
    <x v="0"/>
    <x v="2"/>
    <n v="100"/>
    <x v="3"/>
    <n v="1.32433224692067"/>
  </r>
  <r>
    <x v="0"/>
    <x v="0"/>
    <s v="8 años"/>
    <x v="1"/>
    <x v="0"/>
    <x v="0"/>
    <x v="3"/>
    <n v="100"/>
    <x v="0"/>
    <n v="3.1381096296245201"/>
  </r>
  <r>
    <x v="0"/>
    <x v="0"/>
    <s v="8 años"/>
    <x v="1"/>
    <x v="0"/>
    <x v="0"/>
    <x v="3"/>
    <n v="100"/>
    <x v="1"/>
    <n v="1.1237673086434301"/>
  </r>
  <r>
    <x v="0"/>
    <x v="0"/>
    <s v="8 años"/>
    <x v="1"/>
    <x v="0"/>
    <x v="0"/>
    <x v="3"/>
    <n v="100"/>
    <x v="2"/>
    <n v="1.4870210370427199"/>
  </r>
  <r>
    <x v="0"/>
    <x v="0"/>
    <s v="8 años"/>
    <x v="1"/>
    <x v="0"/>
    <x v="0"/>
    <x v="3"/>
    <n v="100"/>
    <x v="3"/>
    <n v="1.32433224692067"/>
  </r>
  <r>
    <x v="0"/>
    <x v="0"/>
    <s v="8 años"/>
    <x v="0"/>
    <x v="1"/>
    <x v="0"/>
    <x v="0"/>
    <n v="100"/>
    <x v="0"/>
    <n v="2.43883535802888"/>
  </r>
  <r>
    <x v="0"/>
    <x v="0"/>
    <s v="8 años"/>
    <x v="0"/>
    <x v="1"/>
    <x v="0"/>
    <x v="0"/>
    <n v="100"/>
    <x v="1"/>
    <n v="1.87970172839413"/>
  </r>
  <r>
    <x v="0"/>
    <x v="0"/>
    <s v="8 años"/>
    <x v="0"/>
    <x v="1"/>
    <x v="0"/>
    <x v="0"/>
    <n v="100"/>
    <x v="2"/>
    <n v="3.8504272592544999"/>
  </r>
  <r>
    <x v="0"/>
    <x v="0"/>
    <s v="8 años"/>
    <x v="0"/>
    <x v="1"/>
    <x v="0"/>
    <x v="0"/>
    <n v="100"/>
    <x v="3"/>
    <n v="1.58048908642376"/>
  </r>
  <r>
    <x v="0"/>
    <x v="0"/>
    <s v="8 años"/>
    <x v="0"/>
    <x v="1"/>
    <x v="0"/>
    <x v="1"/>
    <n v="100"/>
    <x v="0"/>
    <n v="2.43883535802888"/>
  </r>
  <r>
    <x v="0"/>
    <x v="0"/>
    <s v="8 años"/>
    <x v="0"/>
    <x v="1"/>
    <x v="0"/>
    <x v="1"/>
    <n v="100"/>
    <x v="1"/>
    <n v="1.87970172839413"/>
  </r>
  <r>
    <x v="0"/>
    <x v="0"/>
    <s v="8 años"/>
    <x v="0"/>
    <x v="1"/>
    <x v="0"/>
    <x v="1"/>
    <n v="100"/>
    <x v="2"/>
    <n v="3.8504272592544999"/>
  </r>
  <r>
    <x v="0"/>
    <x v="0"/>
    <s v="8 años"/>
    <x v="0"/>
    <x v="1"/>
    <x v="0"/>
    <x v="1"/>
    <n v="100"/>
    <x v="3"/>
    <n v="1.58048908642376"/>
  </r>
  <r>
    <x v="0"/>
    <x v="0"/>
    <s v="8 años"/>
    <x v="0"/>
    <x v="1"/>
    <x v="0"/>
    <x v="2"/>
    <n v="100"/>
    <x v="0"/>
    <n v="2.43883535802888"/>
  </r>
  <r>
    <x v="0"/>
    <x v="0"/>
    <s v="8 años"/>
    <x v="0"/>
    <x v="1"/>
    <x v="0"/>
    <x v="2"/>
    <n v="100"/>
    <x v="1"/>
    <n v="1.87970172839413"/>
  </r>
  <r>
    <x v="0"/>
    <x v="0"/>
    <s v="8 años"/>
    <x v="0"/>
    <x v="1"/>
    <x v="0"/>
    <x v="2"/>
    <n v="100"/>
    <x v="2"/>
    <n v="3.8504272592544999"/>
  </r>
  <r>
    <x v="0"/>
    <x v="0"/>
    <s v="8 años"/>
    <x v="0"/>
    <x v="1"/>
    <x v="0"/>
    <x v="2"/>
    <n v="100"/>
    <x v="3"/>
    <n v="1.58048908642376"/>
  </r>
  <r>
    <x v="0"/>
    <x v="0"/>
    <s v="8 años"/>
    <x v="0"/>
    <x v="1"/>
    <x v="0"/>
    <x v="3"/>
    <n v="0"/>
    <x v="0"/>
    <n v="2.43883535802888"/>
  </r>
  <r>
    <x v="0"/>
    <x v="0"/>
    <s v="8 años"/>
    <x v="0"/>
    <x v="1"/>
    <x v="0"/>
    <x v="3"/>
    <n v="0"/>
    <x v="1"/>
    <n v="1.87970172839413"/>
  </r>
  <r>
    <x v="0"/>
    <x v="0"/>
    <s v="8 años"/>
    <x v="0"/>
    <x v="1"/>
    <x v="0"/>
    <x v="3"/>
    <n v="0"/>
    <x v="2"/>
    <n v="3.8504272592544999"/>
  </r>
  <r>
    <x v="0"/>
    <x v="0"/>
    <s v="8 años"/>
    <x v="0"/>
    <x v="1"/>
    <x v="0"/>
    <x v="3"/>
    <n v="0"/>
    <x v="3"/>
    <n v="1.58048908642376"/>
  </r>
  <r>
    <x v="0"/>
    <x v="0"/>
    <s v="8 años"/>
    <x v="2"/>
    <x v="2"/>
    <x v="0"/>
    <x v="0"/>
    <n v="100"/>
    <x v="0"/>
    <n v="2.64116582716815"/>
  </r>
  <r>
    <x v="0"/>
    <x v="0"/>
    <s v="8 años"/>
    <x v="2"/>
    <x v="2"/>
    <x v="0"/>
    <x v="0"/>
    <n v="100"/>
    <x v="1"/>
    <n v="1.11398360494058"/>
  </r>
  <r>
    <x v="0"/>
    <x v="0"/>
    <s v="8 años"/>
    <x v="2"/>
    <x v="2"/>
    <x v="0"/>
    <x v="0"/>
    <n v="100"/>
    <x v="2"/>
    <n v="1.3643018271541201"/>
  </r>
  <r>
    <x v="0"/>
    <x v="0"/>
    <s v="8 años"/>
    <x v="2"/>
    <x v="2"/>
    <x v="0"/>
    <x v="0"/>
    <n v="100"/>
    <x v="3"/>
    <n v="1.00064908641797"/>
  </r>
  <r>
    <x v="0"/>
    <x v="0"/>
    <s v="8 años"/>
    <x v="2"/>
    <x v="2"/>
    <x v="0"/>
    <x v="1"/>
    <n v="100"/>
    <x v="0"/>
    <n v="2.64116582716815"/>
  </r>
  <r>
    <x v="0"/>
    <x v="0"/>
    <s v="8 años"/>
    <x v="2"/>
    <x v="2"/>
    <x v="0"/>
    <x v="1"/>
    <n v="100"/>
    <x v="1"/>
    <n v="1.11398360494058"/>
  </r>
  <r>
    <x v="0"/>
    <x v="0"/>
    <s v="8 años"/>
    <x v="2"/>
    <x v="2"/>
    <x v="0"/>
    <x v="1"/>
    <n v="100"/>
    <x v="2"/>
    <n v="1.3643018271541201"/>
  </r>
  <r>
    <x v="0"/>
    <x v="0"/>
    <s v="8 años"/>
    <x v="2"/>
    <x v="2"/>
    <x v="0"/>
    <x v="1"/>
    <n v="100"/>
    <x v="3"/>
    <n v="1.00064908641797"/>
  </r>
  <r>
    <x v="0"/>
    <x v="0"/>
    <s v="8 años"/>
    <x v="2"/>
    <x v="2"/>
    <x v="0"/>
    <x v="2"/>
    <n v="100"/>
    <x v="0"/>
    <n v="2.64116582716815"/>
  </r>
  <r>
    <x v="0"/>
    <x v="0"/>
    <s v="8 años"/>
    <x v="2"/>
    <x v="2"/>
    <x v="0"/>
    <x v="2"/>
    <n v="100"/>
    <x v="1"/>
    <n v="1.11398360494058"/>
  </r>
  <r>
    <x v="0"/>
    <x v="0"/>
    <s v="8 años"/>
    <x v="2"/>
    <x v="2"/>
    <x v="0"/>
    <x v="2"/>
    <n v="100"/>
    <x v="2"/>
    <n v="1.3643018271541201"/>
  </r>
  <r>
    <x v="0"/>
    <x v="0"/>
    <s v="8 años"/>
    <x v="2"/>
    <x v="2"/>
    <x v="0"/>
    <x v="2"/>
    <n v="100"/>
    <x v="3"/>
    <n v="1.00064908641797"/>
  </r>
  <r>
    <x v="0"/>
    <x v="0"/>
    <s v="8 años"/>
    <x v="2"/>
    <x v="2"/>
    <x v="0"/>
    <x v="3"/>
    <n v="100"/>
    <x v="0"/>
    <n v="2.64116582716815"/>
  </r>
  <r>
    <x v="0"/>
    <x v="0"/>
    <s v="8 años"/>
    <x v="2"/>
    <x v="2"/>
    <x v="0"/>
    <x v="3"/>
    <n v="100"/>
    <x v="1"/>
    <n v="1.11398360494058"/>
  </r>
  <r>
    <x v="0"/>
    <x v="0"/>
    <s v="8 años"/>
    <x v="2"/>
    <x v="2"/>
    <x v="0"/>
    <x v="3"/>
    <n v="100"/>
    <x v="2"/>
    <n v="1.3643018271541201"/>
  </r>
  <r>
    <x v="0"/>
    <x v="0"/>
    <s v="8 años"/>
    <x v="2"/>
    <x v="2"/>
    <x v="0"/>
    <x v="3"/>
    <n v="100"/>
    <x v="3"/>
    <n v="1.00064908641797"/>
  </r>
  <r>
    <x v="0"/>
    <x v="0"/>
    <s v="8 años"/>
    <x v="2"/>
    <x v="1"/>
    <x v="0"/>
    <x v="0"/>
    <n v="0"/>
    <x v="0"/>
    <n v="2.3203634567907998"/>
  </r>
  <r>
    <x v="0"/>
    <x v="0"/>
    <s v="8 años"/>
    <x v="2"/>
    <x v="1"/>
    <x v="0"/>
    <x v="0"/>
    <n v="0"/>
    <x v="1"/>
    <n v="0"/>
  </r>
  <r>
    <x v="0"/>
    <x v="0"/>
    <s v="8 años"/>
    <x v="2"/>
    <x v="1"/>
    <x v="0"/>
    <x v="0"/>
    <n v="0"/>
    <x v="2"/>
    <n v="1.50147832099173"/>
  </r>
  <r>
    <x v="0"/>
    <x v="0"/>
    <s v="8 años"/>
    <x v="2"/>
    <x v="1"/>
    <x v="0"/>
    <x v="0"/>
    <n v="0"/>
    <x v="3"/>
    <n v="1.1255450864118699"/>
  </r>
  <r>
    <x v="0"/>
    <x v="0"/>
    <s v="8 años"/>
    <x v="2"/>
    <x v="1"/>
    <x v="0"/>
    <x v="1"/>
    <n v="0"/>
    <x v="0"/>
    <n v="2.3203634567907998"/>
  </r>
  <r>
    <x v="0"/>
    <x v="0"/>
    <s v="8 años"/>
    <x v="2"/>
    <x v="1"/>
    <x v="0"/>
    <x v="1"/>
    <n v="0"/>
    <x v="1"/>
    <n v="0"/>
  </r>
  <r>
    <x v="0"/>
    <x v="0"/>
    <s v="8 años"/>
    <x v="2"/>
    <x v="1"/>
    <x v="0"/>
    <x v="1"/>
    <n v="0"/>
    <x v="2"/>
    <n v="1.50147832099173"/>
  </r>
  <r>
    <x v="0"/>
    <x v="0"/>
    <s v="8 años"/>
    <x v="2"/>
    <x v="1"/>
    <x v="0"/>
    <x v="1"/>
    <n v="0"/>
    <x v="3"/>
    <n v="1.1255450864118699"/>
  </r>
  <r>
    <x v="0"/>
    <x v="0"/>
    <s v="8 años"/>
    <x v="2"/>
    <x v="1"/>
    <x v="0"/>
    <x v="2"/>
    <n v="100"/>
    <x v="0"/>
    <n v="2.3203634567907998"/>
  </r>
  <r>
    <x v="0"/>
    <x v="0"/>
    <s v="8 años"/>
    <x v="2"/>
    <x v="1"/>
    <x v="0"/>
    <x v="2"/>
    <n v="100"/>
    <x v="1"/>
    <n v="0"/>
  </r>
  <r>
    <x v="0"/>
    <x v="0"/>
    <s v="8 años"/>
    <x v="2"/>
    <x v="1"/>
    <x v="0"/>
    <x v="2"/>
    <n v="100"/>
    <x v="2"/>
    <n v="1.50147832099173"/>
  </r>
  <r>
    <x v="0"/>
    <x v="0"/>
    <s v="8 años"/>
    <x v="2"/>
    <x v="1"/>
    <x v="0"/>
    <x v="2"/>
    <n v="100"/>
    <x v="3"/>
    <n v="1.1255450864118699"/>
  </r>
  <r>
    <x v="0"/>
    <x v="0"/>
    <s v="8 años"/>
    <x v="2"/>
    <x v="1"/>
    <x v="0"/>
    <x v="3"/>
    <n v="100"/>
    <x v="0"/>
    <n v="2.3203634567907998"/>
  </r>
  <r>
    <x v="0"/>
    <x v="0"/>
    <s v="8 años"/>
    <x v="2"/>
    <x v="1"/>
    <x v="0"/>
    <x v="3"/>
    <n v="100"/>
    <x v="1"/>
    <n v="0"/>
  </r>
  <r>
    <x v="0"/>
    <x v="0"/>
    <s v="8 años"/>
    <x v="2"/>
    <x v="1"/>
    <x v="0"/>
    <x v="3"/>
    <n v="100"/>
    <x v="2"/>
    <n v="1.50147832099173"/>
  </r>
  <r>
    <x v="0"/>
    <x v="0"/>
    <s v="8 años"/>
    <x v="2"/>
    <x v="1"/>
    <x v="0"/>
    <x v="3"/>
    <n v="100"/>
    <x v="3"/>
    <n v="1.1255450864118699"/>
  </r>
  <r>
    <x v="0"/>
    <x v="0"/>
    <s v="8 años"/>
    <x v="1"/>
    <x v="0"/>
    <x v="0"/>
    <x v="0"/>
    <n v="100"/>
    <x v="0"/>
    <n v="2.7182850370445499"/>
  </r>
  <r>
    <x v="0"/>
    <x v="0"/>
    <s v="8 años"/>
    <x v="1"/>
    <x v="0"/>
    <x v="0"/>
    <x v="0"/>
    <n v="100"/>
    <x v="1"/>
    <n v="1.12746548147697"/>
  </r>
  <r>
    <x v="0"/>
    <x v="0"/>
    <s v="8 años"/>
    <x v="1"/>
    <x v="0"/>
    <x v="0"/>
    <x v="0"/>
    <n v="100"/>
    <x v="2"/>
    <n v="1.6098394074069799"/>
  </r>
  <r>
    <x v="0"/>
    <x v="0"/>
    <s v="8 años"/>
    <x v="1"/>
    <x v="0"/>
    <x v="0"/>
    <x v="0"/>
    <n v="100"/>
    <x v="3"/>
    <n v="1.57575822221406"/>
  </r>
  <r>
    <x v="0"/>
    <x v="0"/>
    <s v="8 años"/>
    <x v="1"/>
    <x v="0"/>
    <x v="0"/>
    <x v="1"/>
    <n v="100"/>
    <x v="0"/>
    <n v="2.7182850370445499"/>
  </r>
  <r>
    <x v="0"/>
    <x v="0"/>
    <s v="8 años"/>
    <x v="1"/>
    <x v="0"/>
    <x v="0"/>
    <x v="1"/>
    <n v="100"/>
    <x v="1"/>
    <n v="1.12746548147697"/>
  </r>
  <r>
    <x v="0"/>
    <x v="0"/>
    <s v="8 años"/>
    <x v="1"/>
    <x v="0"/>
    <x v="0"/>
    <x v="1"/>
    <n v="100"/>
    <x v="2"/>
    <n v="1.6098394074069799"/>
  </r>
  <r>
    <x v="0"/>
    <x v="0"/>
    <s v="8 años"/>
    <x v="1"/>
    <x v="0"/>
    <x v="0"/>
    <x v="1"/>
    <n v="100"/>
    <x v="3"/>
    <n v="1.57575822221406"/>
  </r>
  <r>
    <x v="0"/>
    <x v="0"/>
    <s v="8 años"/>
    <x v="1"/>
    <x v="0"/>
    <x v="0"/>
    <x v="2"/>
    <n v="100"/>
    <x v="0"/>
    <n v="2.7182850370445499"/>
  </r>
  <r>
    <x v="0"/>
    <x v="0"/>
    <s v="8 años"/>
    <x v="1"/>
    <x v="0"/>
    <x v="0"/>
    <x v="2"/>
    <n v="100"/>
    <x v="1"/>
    <n v="1.12746548147697"/>
  </r>
  <r>
    <x v="0"/>
    <x v="0"/>
    <s v="8 años"/>
    <x v="1"/>
    <x v="0"/>
    <x v="0"/>
    <x v="2"/>
    <n v="100"/>
    <x v="2"/>
    <n v="1.6098394074069799"/>
  </r>
  <r>
    <x v="0"/>
    <x v="0"/>
    <s v="8 años"/>
    <x v="1"/>
    <x v="0"/>
    <x v="0"/>
    <x v="2"/>
    <n v="100"/>
    <x v="3"/>
    <n v="1.57575822221406"/>
  </r>
  <r>
    <x v="0"/>
    <x v="0"/>
    <s v="8 años"/>
    <x v="1"/>
    <x v="0"/>
    <x v="0"/>
    <x v="3"/>
    <n v="100"/>
    <x v="0"/>
    <n v="2.7182850370445499"/>
  </r>
  <r>
    <x v="0"/>
    <x v="0"/>
    <s v="8 años"/>
    <x v="1"/>
    <x v="0"/>
    <x v="0"/>
    <x v="3"/>
    <n v="100"/>
    <x v="1"/>
    <n v="1.12746548147697"/>
  </r>
  <r>
    <x v="0"/>
    <x v="0"/>
    <s v="8 años"/>
    <x v="1"/>
    <x v="0"/>
    <x v="0"/>
    <x v="3"/>
    <n v="100"/>
    <x v="2"/>
    <n v="1.6098394074069799"/>
  </r>
  <r>
    <x v="0"/>
    <x v="0"/>
    <s v="8 años"/>
    <x v="1"/>
    <x v="0"/>
    <x v="0"/>
    <x v="3"/>
    <n v="100"/>
    <x v="3"/>
    <n v="1.57575822221406"/>
  </r>
  <r>
    <x v="0"/>
    <x v="0"/>
    <s v="8 años"/>
    <x v="2"/>
    <x v="2"/>
    <x v="0"/>
    <x v="0"/>
    <n v="0"/>
    <x v="0"/>
    <n v="0"/>
  </r>
  <r>
    <x v="0"/>
    <x v="0"/>
    <s v="8 años"/>
    <x v="2"/>
    <x v="2"/>
    <x v="0"/>
    <x v="0"/>
    <n v="0"/>
    <x v="1"/>
    <n v="0"/>
  </r>
  <r>
    <x v="0"/>
    <x v="0"/>
    <s v="8 años"/>
    <x v="2"/>
    <x v="2"/>
    <x v="0"/>
    <x v="0"/>
    <n v="0"/>
    <x v="2"/>
    <n v="1.3291994074097599"/>
  </r>
  <r>
    <x v="0"/>
    <x v="0"/>
    <s v="8 años"/>
    <x v="2"/>
    <x v="2"/>
    <x v="0"/>
    <x v="0"/>
    <n v="0"/>
    <x v="3"/>
    <n v="1.12586350618221"/>
  </r>
  <r>
    <x v="0"/>
    <x v="0"/>
    <s v="8 años"/>
    <x v="2"/>
    <x v="2"/>
    <x v="0"/>
    <x v="1"/>
    <n v="0"/>
    <x v="0"/>
    <n v="0"/>
  </r>
  <r>
    <x v="0"/>
    <x v="0"/>
    <s v="8 años"/>
    <x v="2"/>
    <x v="2"/>
    <x v="0"/>
    <x v="1"/>
    <n v="0"/>
    <x v="1"/>
    <n v="0"/>
  </r>
  <r>
    <x v="0"/>
    <x v="0"/>
    <s v="8 años"/>
    <x v="2"/>
    <x v="2"/>
    <x v="0"/>
    <x v="1"/>
    <n v="0"/>
    <x v="2"/>
    <n v="1.3291994074097599"/>
  </r>
  <r>
    <x v="0"/>
    <x v="0"/>
    <s v="8 años"/>
    <x v="2"/>
    <x v="2"/>
    <x v="0"/>
    <x v="1"/>
    <n v="0"/>
    <x v="3"/>
    <n v="1.12586350618221"/>
  </r>
  <r>
    <x v="0"/>
    <x v="0"/>
    <s v="8 años"/>
    <x v="2"/>
    <x v="2"/>
    <x v="0"/>
    <x v="2"/>
    <n v="100"/>
    <x v="0"/>
    <n v="0"/>
  </r>
  <r>
    <x v="0"/>
    <x v="0"/>
    <s v="8 años"/>
    <x v="2"/>
    <x v="2"/>
    <x v="0"/>
    <x v="2"/>
    <n v="100"/>
    <x v="1"/>
    <n v="0"/>
  </r>
  <r>
    <x v="0"/>
    <x v="0"/>
    <s v="8 años"/>
    <x v="2"/>
    <x v="2"/>
    <x v="0"/>
    <x v="2"/>
    <n v="100"/>
    <x v="2"/>
    <n v="1.3291994074097599"/>
  </r>
  <r>
    <x v="0"/>
    <x v="0"/>
    <s v="8 años"/>
    <x v="2"/>
    <x v="2"/>
    <x v="0"/>
    <x v="2"/>
    <n v="100"/>
    <x v="3"/>
    <n v="1.12586350618221"/>
  </r>
  <r>
    <x v="0"/>
    <x v="0"/>
    <s v="8 años"/>
    <x v="2"/>
    <x v="2"/>
    <x v="0"/>
    <x v="3"/>
    <n v="100"/>
    <x v="0"/>
    <n v="0"/>
  </r>
  <r>
    <x v="0"/>
    <x v="0"/>
    <s v="8 años"/>
    <x v="2"/>
    <x v="2"/>
    <x v="0"/>
    <x v="3"/>
    <n v="100"/>
    <x v="1"/>
    <n v="0"/>
  </r>
  <r>
    <x v="0"/>
    <x v="0"/>
    <s v="8 años"/>
    <x v="2"/>
    <x v="2"/>
    <x v="0"/>
    <x v="3"/>
    <n v="100"/>
    <x v="2"/>
    <n v="1.3291994074097599"/>
  </r>
  <r>
    <x v="0"/>
    <x v="0"/>
    <s v="8 años"/>
    <x v="2"/>
    <x v="2"/>
    <x v="0"/>
    <x v="3"/>
    <n v="100"/>
    <x v="3"/>
    <n v="1.12586350618221"/>
  </r>
  <r>
    <x v="0"/>
    <x v="0"/>
    <s v="8 años"/>
    <x v="1"/>
    <x v="0"/>
    <x v="0"/>
    <x v="0"/>
    <n v="100"/>
    <x v="0"/>
    <n v="2.3462127407401501"/>
  </r>
  <r>
    <x v="0"/>
    <x v="0"/>
    <s v="8 años"/>
    <x v="1"/>
    <x v="0"/>
    <x v="0"/>
    <x v="0"/>
    <n v="100"/>
    <x v="1"/>
    <n v="1.36102992591622"/>
  </r>
  <r>
    <x v="0"/>
    <x v="0"/>
    <s v="8 años"/>
    <x v="1"/>
    <x v="0"/>
    <x v="0"/>
    <x v="0"/>
    <n v="100"/>
    <x v="2"/>
    <n v="1.40029827161924"/>
  </r>
  <r>
    <x v="0"/>
    <x v="0"/>
    <s v="8 años"/>
    <x v="1"/>
    <x v="0"/>
    <x v="0"/>
    <x v="1"/>
    <n v="100"/>
    <x v="0"/>
    <n v="2.3462127407401501"/>
  </r>
  <r>
    <x v="0"/>
    <x v="0"/>
    <s v="8 años"/>
    <x v="1"/>
    <x v="0"/>
    <x v="0"/>
    <x v="1"/>
    <n v="100"/>
    <x v="1"/>
    <n v="1.36102992591622"/>
  </r>
  <r>
    <x v="0"/>
    <x v="0"/>
    <s v="8 años"/>
    <x v="1"/>
    <x v="0"/>
    <x v="0"/>
    <x v="1"/>
    <n v="100"/>
    <x v="2"/>
    <n v="1.40029827161924"/>
  </r>
  <r>
    <x v="0"/>
    <x v="0"/>
    <s v="8 años"/>
    <x v="1"/>
    <x v="0"/>
    <x v="0"/>
    <x v="2"/>
    <n v="100"/>
    <x v="0"/>
    <n v="2.3462127407401501"/>
  </r>
  <r>
    <x v="0"/>
    <x v="0"/>
    <s v="8 años"/>
    <x v="1"/>
    <x v="0"/>
    <x v="0"/>
    <x v="2"/>
    <n v="100"/>
    <x v="1"/>
    <n v="1.36102992591622"/>
  </r>
  <r>
    <x v="0"/>
    <x v="0"/>
    <s v="8 años"/>
    <x v="1"/>
    <x v="0"/>
    <x v="0"/>
    <x v="2"/>
    <n v="100"/>
    <x v="2"/>
    <n v="1.40029827161924"/>
  </r>
  <r>
    <x v="0"/>
    <x v="0"/>
    <s v="8 años"/>
    <x v="1"/>
    <x v="0"/>
    <x v="0"/>
    <x v="3"/>
    <n v="0"/>
    <x v="0"/>
    <n v="2.3462127407401501"/>
  </r>
  <r>
    <x v="0"/>
    <x v="0"/>
    <s v="8 años"/>
    <x v="1"/>
    <x v="0"/>
    <x v="0"/>
    <x v="3"/>
    <n v="0"/>
    <x v="1"/>
    <n v="1.36102992591622"/>
  </r>
  <r>
    <x v="0"/>
    <x v="0"/>
    <s v="8 años"/>
    <x v="1"/>
    <x v="0"/>
    <x v="0"/>
    <x v="3"/>
    <n v="0"/>
    <x v="2"/>
    <n v="1.40029827161924"/>
  </r>
  <r>
    <x v="0"/>
    <x v="0"/>
    <s v="8 años"/>
    <x v="1"/>
    <x v="1"/>
    <x v="0"/>
    <x v="0"/>
    <n v="100"/>
    <x v="0"/>
    <n v="2.3084906666626899"/>
  </r>
  <r>
    <x v="0"/>
    <x v="0"/>
    <s v="8 años"/>
    <x v="1"/>
    <x v="1"/>
    <x v="0"/>
    <x v="0"/>
    <n v="100"/>
    <x v="1"/>
    <n v="1.28063802469114"/>
  </r>
  <r>
    <x v="0"/>
    <x v="0"/>
    <s v="8 años"/>
    <x v="1"/>
    <x v="1"/>
    <x v="0"/>
    <x v="0"/>
    <n v="100"/>
    <x v="2"/>
    <n v="2.4241062716173398"/>
  </r>
  <r>
    <x v="0"/>
    <x v="0"/>
    <s v="8 años"/>
    <x v="1"/>
    <x v="1"/>
    <x v="0"/>
    <x v="0"/>
    <n v="100"/>
    <x v="3"/>
    <n v="1.2487454814836301"/>
  </r>
  <r>
    <x v="0"/>
    <x v="0"/>
    <s v="8 años"/>
    <x v="1"/>
    <x v="1"/>
    <x v="0"/>
    <x v="1"/>
    <n v="100"/>
    <x v="0"/>
    <n v="2.3084906666626899"/>
  </r>
  <r>
    <x v="0"/>
    <x v="0"/>
    <s v="8 años"/>
    <x v="1"/>
    <x v="1"/>
    <x v="0"/>
    <x v="1"/>
    <n v="100"/>
    <x v="1"/>
    <n v="1.28063802469114"/>
  </r>
  <r>
    <x v="0"/>
    <x v="0"/>
    <s v="8 años"/>
    <x v="1"/>
    <x v="1"/>
    <x v="0"/>
    <x v="1"/>
    <n v="100"/>
    <x v="2"/>
    <n v="2.4241062716173398"/>
  </r>
  <r>
    <x v="0"/>
    <x v="0"/>
    <s v="8 años"/>
    <x v="1"/>
    <x v="1"/>
    <x v="0"/>
    <x v="1"/>
    <n v="100"/>
    <x v="3"/>
    <n v="1.2487454814836301"/>
  </r>
  <r>
    <x v="0"/>
    <x v="0"/>
    <s v="8 años"/>
    <x v="1"/>
    <x v="1"/>
    <x v="0"/>
    <x v="2"/>
    <n v="100"/>
    <x v="0"/>
    <n v="2.3084906666626899"/>
  </r>
  <r>
    <x v="0"/>
    <x v="0"/>
    <s v="8 años"/>
    <x v="1"/>
    <x v="1"/>
    <x v="0"/>
    <x v="2"/>
    <n v="100"/>
    <x v="1"/>
    <n v="1.28063802469114"/>
  </r>
  <r>
    <x v="0"/>
    <x v="0"/>
    <s v="8 años"/>
    <x v="1"/>
    <x v="1"/>
    <x v="0"/>
    <x v="2"/>
    <n v="100"/>
    <x v="2"/>
    <n v="2.4241062716173398"/>
  </r>
  <r>
    <x v="0"/>
    <x v="0"/>
    <s v="8 años"/>
    <x v="1"/>
    <x v="1"/>
    <x v="0"/>
    <x v="2"/>
    <n v="100"/>
    <x v="3"/>
    <n v="1.2487454814836301"/>
  </r>
  <r>
    <x v="0"/>
    <x v="0"/>
    <s v="8 años"/>
    <x v="1"/>
    <x v="1"/>
    <x v="0"/>
    <x v="3"/>
    <n v="100"/>
    <x v="0"/>
    <n v="2.3084906666626899"/>
  </r>
  <r>
    <x v="0"/>
    <x v="0"/>
    <s v="8 años"/>
    <x v="1"/>
    <x v="1"/>
    <x v="0"/>
    <x v="3"/>
    <n v="100"/>
    <x v="1"/>
    <n v="1.28063802469114"/>
  </r>
  <r>
    <x v="0"/>
    <x v="0"/>
    <s v="8 años"/>
    <x v="1"/>
    <x v="1"/>
    <x v="0"/>
    <x v="3"/>
    <n v="100"/>
    <x v="2"/>
    <n v="2.4241062716173398"/>
  </r>
  <r>
    <x v="0"/>
    <x v="0"/>
    <s v="8 años"/>
    <x v="1"/>
    <x v="1"/>
    <x v="0"/>
    <x v="3"/>
    <n v="100"/>
    <x v="3"/>
    <n v="1.2487454814836301"/>
  </r>
  <r>
    <x v="0"/>
    <x v="0"/>
    <s v="8 años"/>
    <x v="0"/>
    <x v="0"/>
    <x v="0"/>
    <x v="0"/>
    <n v="100"/>
    <x v="0"/>
    <n v="2.0047853827127202"/>
  </r>
  <r>
    <x v="0"/>
    <x v="0"/>
    <s v="8 años"/>
    <x v="0"/>
    <x v="0"/>
    <x v="0"/>
    <x v="0"/>
    <n v="100"/>
    <x v="1"/>
    <n v="0.93654202469042502"/>
  </r>
  <r>
    <x v="0"/>
    <x v="0"/>
    <s v="8 años"/>
    <x v="0"/>
    <x v="0"/>
    <x v="0"/>
    <x v="0"/>
    <n v="100"/>
    <x v="2"/>
    <n v="2.1752375308715202"/>
  </r>
  <r>
    <x v="0"/>
    <x v="0"/>
    <s v="8 años"/>
    <x v="0"/>
    <x v="0"/>
    <x v="0"/>
    <x v="0"/>
    <n v="100"/>
    <x v="3"/>
    <n v="1.7909052839531701"/>
  </r>
  <r>
    <x v="0"/>
    <x v="0"/>
    <s v="8 años"/>
    <x v="0"/>
    <x v="0"/>
    <x v="0"/>
    <x v="1"/>
    <n v="100"/>
    <x v="0"/>
    <n v="2.0047853827127202"/>
  </r>
  <r>
    <x v="0"/>
    <x v="0"/>
    <s v="8 años"/>
    <x v="0"/>
    <x v="0"/>
    <x v="0"/>
    <x v="1"/>
    <n v="100"/>
    <x v="1"/>
    <n v="0.93654202469042502"/>
  </r>
  <r>
    <x v="0"/>
    <x v="0"/>
    <s v="8 años"/>
    <x v="0"/>
    <x v="0"/>
    <x v="0"/>
    <x v="1"/>
    <n v="100"/>
    <x v="2"/>
    <n v="2.1752375308715202"/>
  </r>
  <r>
    <x v="0"/>
    <x v="0"/>
    <s v="8 años"/>
    <x v="0"/>
    <x v="0"/>
    <x v="0"/>
    <x v="1"/>
    <n v="100"/>
    <x v="3"/>
    <n v="1.7909052839531701"/>
  </r>
  <r>
    <x v="0"/>
    <x v="0"/>
    <s v="8 años"/>
    <x v="0"/>
    <x v="0"/>
    <x v="0"/>
    <x v="2"/>
    <n v="100"/>
    <x v="0"/>
    <n v="2.0047853827127202"/>
  </r>
  <r>
    <x v="0"/>
    <x v="0"/>
    <s v="8 años"/>
    <x v="0"/>
    <x v="0"/>
    <x v="0"/>
    <x v="2"/>
    <n v="100"/>
    <x v="1"/>
    <n v="0.93654202469042502"/>
  </r>
  <r>
    <x v="0"/>
    <x v="0"/>
    <s v="8 años"/>
    <x v="0"/>
    <x v="0"/>
    <x v="0"/>
    <x v="2"/>
    <n v="100"/>
    <x v="2"/>
    <n v="2.1752375308715202"/>
  </r>
  <r>
    <x v="0"/>
    <x v="0"/>
    <s v="8 años"/>
    <x v="0"/>
    <x v="0"/>
    <x v="0"/>
    <x v="2"/>
    <n v="100"/>
    <x v="3"/>
    <n v="1.7909052839531701"/>
  </r>
  <r>
    <x v="0"/>
    <x v="0"/>
    <s v="8 años"/>
    <x v="0"/>
    <x v="0"/>
    <x v="0"/>
    <x v="3"/>
    <n v="100"/>
    <x v="0"/>
    <n v="2.0047853827127202"/>
  </r>
  <r>
    <x v="0"/>
    <x v="0"/>
    <s v="8 años"/>
    <x v="0"/>
    <x v="0"/>
    <x v="0"/>
    <x v="3"/>
    <n v="100"/>
    <x v="1"/>
    <n v="0.93654202469042502"/>
  </r>
  <r>
    <x v="0"/>
    <x v="0"/>
    <s v="8 años"/>
    <x v="0"/>
    <x v="0"/>
    <x v="0"/>
    <x v="3"/>
    <n v="100"/>
    <x v="2"/>
    <n v="2.1752375308715202"/>
  </r>
  <r>
    <x v="0"/>
    <x v="0"/>
    <s v="8 años"/>
    <x v="0"/>
    <x v="0"/>
    <x v="0"/>
    <x v="3"/>
    <n v="100"/>
    <x v="3"/>
    <n v="1.7909052839531701"/>
  </r>
  <r>
    <x v="0"/>
    <x v="0"/>
    <s v="8 años"/>
    <x v="1"/>
    <x v="0"/>
    <x v="0"/>
    <x v="0"/>
    <n v="100"/>
    <x v="0"/>
    <n v="2.1290319012332399"/>
  </r>
  <r>
    <x v="0"/>
    <x v="0"/>
    <s v="8 años"/>
    <x v="1"/>
    <x v="0"/>
    <x v="0"/>
    <x v="0"/>
    <n v="100"/>
    <x v="1"/>
    <n v="1.23670241975924"/>
  </r>
  <r>
    <x v="0"/>
    <x v="0"/>
    <s v="8 años"/>
    <x v="1"/>
    <x v="0"/>
    <x v="0"/>
    <x v="0"/>
    <n v="100"/>
    <x v="2"/>
    <n v="1.9001382716087301"/>
  </r>
  <r>
    <x v="0"/>
    <x v="0"/>
    <s v="8 años"/>
    <x v="1"/>
    <x v="0"/>
    <x v="0"/>
    <x v="0"/>
    <n v="100"/>
    <x v="3"/>
    <n v="1.0486625185149001"/>
  </r>
  <r>
    <x v="0"/>
    <x v="0"/>
    <s v="8 años"/>
    <x v="1"/>
    <x v="0"/>
    <x v="0"/>
    <x v="1"/>
    <n v="100"/>
    <x v="0"/>
    <n v="2.1290319012332399"/>
  </r>
  <r>
    <x v="0"/>
    <x v="0"/>
    <s v="8 años"/>
    <x v="1"/>
    <x v="0"/>
    <x v="0"/>
    <x v="1"/>
    <n v="100"/>
    <x v="1"/>
    <n v="1.23670241975924"/>
  </r>
  <r>
    <x v="0"/>
    <x v="0"/>
    <s v="8 años"/>
    <x v="1"/>
    <x v="0"/>
    <x v="0"/>
    <x v="1"/>
    <n v="100"/>
    <x v="2"/>
    <n v="1.9001382716087301"/>
  </r>
  <r>
    <x v="0"/>
    <x v="0"/>
    <s v="8 años"/>
    <x v="1"/>
    <x v="0"/>
    <x v="0"/>
    <x v="1"/>
    <n v="100"/>
    <x v="3"/>
    <n v="1.0486625185149001"/>
  </r>
  <r>
    <x v="0"/>
    <x v="0"/>
    <s v="8 años"/>
    <x v="1"/>
    <x v="0"/>
    <x v="0"/>
    <x v="2"/>
    <n v="100"/>
    <x v="0"/>
    <n v="2.1290319012332399"/>
  </r>
  <r>
    <x v="0"/>
    <x v="0"/>
    <s v="8 años"/>
    <x v="1"/>
    <x v="0"/>
    <x v="0"/>
    <x v="2"/>
    <n v="100"/>
    <x v="1"/>
    <n v="1.23670241975924"/>
  </r>
  <r>
    <x v="0"/>
    <x v="0"/>
    <s v="8 años"/>
    <x v="1"/>
    <x v="0"/>
    <x v="0"/>
    <x v="2"/>
    <n v="100"/>
    <x v="2"/>
    <n v="1.9001382716087301"/>
  </r>
  <r>
    <x v="0"/>
    <x v="0"/>
    <s v="8 años"/>
    <x v="1"/>
    <x v="0"/>
    <x v="0"/>
    <x v="2"/>
    <n v="100"/>
    <x v="3"/>
    <n v="1.0486625185149001"/>
  </r>
  <r>
    <x v="0"/>
    <x v="0"/>
    <s v="8 años"/>
    <x v="1"/>
    <x v="0"/>
    <x v="0"/>
    <x v="3"/>
    <n v="100"/>
    <x v="0"/>
    <n v="2.1290319012332399"/>
  </r>
  <r>
    <x v="0"/>
    <x v="0"/>
    <s v="8 años"/>
    <x v="1"/>
    <x v="0"/>
    <x v="0"/>
    <x v="3"/>
    <n v="100"/>
    <x v="1"/>
    <n v="1.23670241975924"/>
  </r>
  <r>
    <x v="0"/>
    <x v="0"/>
    <s v="8 años"/>
    <x v="1"/>
    <x v="0"/>
    <x v="0"/>
    <x v="3"/>
    <n v="100"/>
    <x v="2"/>
    <n v="1.9001382716087301"/>
  </r>
  <r>
    <x v="0"/>
    <x v="0"/>
    <s v="8 años"/>
    <x v="1"/>
    <x v="0"/>
    <x v="0"/>
    <x v="3"/>
    <n v="100"/>
    <x v="3"/>
    <n v="1.0486625185149001"/>
  </r>
  <r>
    <x v="0"/>
    <x v="0"/>
    <s v="8 años"/>
    <x v="2"/>
    <x v="0"/>
    <x v="0"/>
    <x v="0"/>
    <n v="0"/>
    <x v="0"/>
    <n v="3.1381392592593298"/>
  </r>
  <r>
    <x v="0"/>
    <x v="0"/>
    <s v="8 años"/>
    <x v="2"/>
    <x v="0"/>
    <x v="0"/>
    <x v="0"/>
    <n v="0"/>
    <x v="1"/>
    <n v="1.8265588148206"/>
  </r>
  <r>
    <x v="0"/>
    <x v="0"/>
    <s v="8 años"/>
    <x v="2"/>
    <x v="0"/>
    <x v="0"/>
    <x v="0"/>
    <n v="0"/>
    <x v="2"/>
    <n v="1.10328059259336"/>
  </r>
  <r>
    <x v="0"/>
    <x v="0"/>
    <s v="8 años"/>
    <x v="2"/>
    <x v="0"/>
    <x v="0"/>
    <x v="0"/>
    <n v="0"/>
    <x v="3"/>
    <n v="1.3497631604986899"/>
  </r>
  <r>
    <x v="0"/>
    <x v="0"/>
    <s v="8 años"/>
    <x v="2"/>
    <x v="0"/>
    <x v="0"/>
    <x v="1"/>
    <n v="0"/>
    <x v="0"/>
    <n v="3.1381392592593298"/>
  </r>
  <r>
    <x v="0"/>
    <x v="0"/>
    <s v="8 años"/>
    <x v="2"/>
    <x v="0"/>
    <x v="0"/>
    <x v="1"/>
    <n v="0"/>
    <x v="1"/>
    <n v="1.8265588148206"/>
  </r>
  <r>
    <x v="0"/>
    <x v="0"/>
    <s v="8 años"/>
    <x v="2"/>
    <x v="0"/>
    <x v="0"/>
    <x v="1"/>
    <n v="0"/>
    <x v="2"/>
    <n v="1.10328059259336"/>
  </r>
  <r>
    <x v="0"/>
    <x v="0"/>
    <s v="8 años"/>
    <x v="2"/>
    <x v="0"/>
    <x v="0"/>
    <x v="1"/>
    <n v="0"/>
    <x v="3"/>
    <n v="1.3497631604986899"/>
  </r>
  <r>
    <x v="0"/>
    <x v="0"/>
    <s v="8 años"/>
    <x v="2"/>
    <x v="0"/>
    <x v="0"/>
    <x v="2"/>
    <n v="100"/>
    <x v="0"/>
    <n v="3.1381392592593298"/>
  </r>
  <r>
    <x v="0"/>
    <x v="0"/>
    <s v="8 años"/>
    <x v="2"/>
    <x v="0"/>
    <x v="0"/>
    <x v="2"/>
    <n v="100"/>
    <x v="1"/>
    <n v="1.8265588148206"/>
  </r>
  <r>
    <x v="0"/>
    <x v="0"/>
    <s v="8 años"/>
    <x v="2"/>
    <x v="0"/>
    <x v="0"/>
    <x v="2"/>
    <n v="100"/>
    <x v="2"/>
    <n v="1.10328059259336"/>
  </r>
  <r>
    <x v="0"/>
    <x v="0"/>
    <s v="8 años"/>
    <x v="2"/>
    <x v="0"/>
    <x v="0"/>
    <x v="2"/>
    <n v="100"/>
    <x v="3"/>
    <n v="1.3497631604986899"/>
  </r>
  <r>
    <x v="0"/>
    <x v="0"/>
    <s v="8 años"/>
    <x v="2"/>
    <x v="0"/>
    <x v="0"/>
    <x v="3"/>
    <n v="100"/>
    <x v="0"/>
    <n v="3.1381392592593298"/>
  </r>
  <r>
    <x v="0"/>
    <x v="0"/>
    <s v="8 años"/>
    <x v="2"/>
    <x v="0"/>
    <x v="0"/>
    <x v="3"/>
    <n v="100"/>
    <x v="1"/>
    <n v="1.8265588148206"/>
  </r>
  <r>
    <x v="0"/>
    <x v="0"/>
    <s v="8 años"/>
    <x v="2"/>
    <x v="0"/>
    <x v="0"/>
    <x v="3"/>
    <n v="100"/>
    <x v="2"/>
    <n v="1.10328059259336"/>
  </r>
  <r>
    <x v="0"/>
    <x v="0"/>
    <s v="8 años"/>
    <x v="2"/>
    <x v="0"/>
    <x v="0"/>
    <x v="3"/>
    <n v="100"/>
    <x v="3"/>
    <n v="1.3497631604986899"/>
  </r>
  <r>
    <x v="0"/>
    <x v="0"/>
    <s v="8 años"/>
    <x v="0"/>
    <x v="2"/>
    <x v="0"/>
    <x v="0"/>
    <n v="100"/>
    <x v="0"/>
    <n v="2.5526210370444402"/>
  </r>
  <r>
    <x v="0"/>
    <x v="0"/>
    <s v="8 años"/>
    <x v="0"/>
    <x v="2"/>
    <x v="0"/>
    <x v="0"/>
    <n v="100"/>
    <x v="1"/>
    <n v="0.97698567900806599"/>
  </r>
  <r>
    <x v="0"/>
    <x v="0"/>
    <s v="8 años"/>
    <x v="0"/>
    <x v="2"/>
    <x v="0"/>
    <x v="0"/>
    <n v="100"/>
    <x v="2"/>
    <n v="1.4767083456826999"/>
  </r>
  <r>
    <x v="0"/>
    <x v="0"/>
    <s v="8 años"/>
    <x v="0"/>
    <x v="2"/>
    <x v="0"/>
    <x v="0"/>
    <n v="100"/>
    <x v="3"/>
    <n v="1.05086854321416"/>
  </r>
  <r>
    <x v="0"/>
    <x v="0"/>
    <s v="8 años"/>
    <x v="0"/>
    <x v="2"/>
    <x v="0"/>
    <x v="1"/>
    <n v="100"/>
    <x v="0"/>
    <n v="2.5526210370444402"/>
  </r>
  <r>
    <x v="0"/>
    <x v="0"/>
    <s v="8 años"/>
    <x v="0"/>
    <x v="2"/>
    <x v="0"/>
    <x v="1"/>
    <n v="100"/>
    <x v="1"/>
    <n v="0.97698567900806599"/>
  </r>
  <r>
    <x v="0"/>
    <x v="0"/>
    <s v="8 años"/>
    <x v="0"/>
    <x v="2"/>
    <x v="0"/>
    <x v="1"/>
    <n v="100"/>
    <x v="2"/>
    <n v="1.4767083456826999"/>
  </r>
  <r>
    <x v="0"/>
    <x v="0"/>
    <s v="8 años"/>
    <x v="0"/>
    <x v="2"/>
    <x v="0"/>
    <x v="1"/>
    <n v="100"/>
    <x v="3"/>
    <n v="1.05086854321416"/>
  </r>
  <r>
    <x v="0"/>
    <x v="0"/>
    <s v="8 años"/>
    <x v="0"/>
    <x v="2"/>
    <x v="0"/>
    <x v="2"/>
    <n v="100"/>
    <x v="0"/>
    <n v="2.5526210370444402"/>
  </r>
  <r>
    <x v="0"/>
    <x v="0"/>
    <s v="8 años"/>
    <x v="0"/>
    <x v="2"/>
    <x v="0"/>
    <x v="2"/>
    <n v="100"/>
    <x v="1"/>
    <n v="0.97698567900806599"/>
  </r>
  <r>
    <x v="0"/>
    <x v="0"/>
    <s v="8 años"/>
    <x v="0"/>
    <x v="2"/>
    <x v="0"/>
    <x v="2"/>
    <n v="100"/>
    <x v="2"/>
    <n v="1.4767083456826999"/>
  </r>
  <r>
    <x v="0"/>
    <x v="0"/>
    <s v="8 años"/>
    <x v="0"/>
    <x v="2"/>
    <x v="0"/>
    <x v="2"/>
    <n v="100"/>
    <x v="3"/>
    <n v="1.05086854321416"/>
  </r>
  <r>
    <x v="0"/>
    <x v="0"/>
    <s v="8 años"/>
    <x v="0"/>
    <x v="2"/>
    <x v="0"/>
    <x v="3"/>
    <n v="100"/>
    <x v="0"/>
    <n v="2.5526210370444402"/>
  </r>
  <r>
    <x v="0"/>
    <x v="0"/>
    <s v="8 años"/>
    <x v="0"/>
    <x v="2"/>
    <x v="0"/>
    <x v="3"/>
    <n v="100"/>
    <x v="1"/>
    <n v="0.97698567900806599"/>
  </r>
  <r>
    <x v="0"/>
    <x v="0"/>
    <s v="8 años"/>
    <x v="0"/>
    <x v="2"/>
    <x v="0"/>
    <x v="3"/>
    <n v="100"/>
    <x v="2"/>
    <n v="1.4767083456826999"/>
  </r>
  <r>
    <x v="0"/>
    <x v="0"/>
    <s v="8 años"/>
    <x v="0"/>
    <x v="2"/>
    <x v="0"/>
    <x v="3"/>
    <n v="100"/>
    <x v="3"/>
    <n v="1.05086854321416"/>
  </r>
  <r>
    <x v="0"/>
    <x v="0"/>
    <s v="8 años"/>
    <x v="2"/>
    <x v="0"/>
    <x v="0"/>
    <x v="0"/>
    <n v="0"/>
    <x v="0"/>
    <n v="2.5706066172861002"/>
  </r>
  <r>
    <x v="0"/>
    <x v="0"/>
    <s v="8 años"/>
    <x v="2"/>
    <x v="0"/>
    <x v="0"/>
    <x v="0"/>
    <n v="0"/>
    <x v="1"/>
    <n v="0"/>
  </r>
  <r>
    <x v="0"/>
    <x v="0"/>
    <s v="8 años"/>
    <x v="2"/>
    <x v="0"/>
    <x v="0"/>
    <x v="0"/>
    <n v="0"/>
    <x v="2"/>
    <n v="2.97249540740449"/>
  </r>
  <r>
    <x v="0"/>
    <x v="0"/>
    <s v="8 años"/>
    <x v="2"/>
    <x v="0"/>
    <x v="0"/>
    <x v="0"/>
    <n v="0"/>
    <x v="3"/>
    <n v="1.2498761481401699"/>
  </r>
  <r>
    <x v="0"/>
    <x v="0"/>
    <s v="8 años"/>
    <x v="2"/>
    <x v="0"/>
    <x v="0"/>
    <x v="1"/>
    <n v="0"/>
    <x v="0"/>
    <n v="2.5706066172861002"/>
  </r>
  <r>
    <x v="0"/>
    <x v="0"/>
    <s v="8 años"/>
    <x v="2"/>
    <x v="0"/>
    <x v="0"/>
    <x v="1"/>
    <n v="0"/>
    <x v="1"/>
    <n v="0"/>
  </r>
  <r>
    <x v="0"/>
    <x v="0"/>
    <s v="8 años"/>
    <x v="2"/>
    <x v="0"/>
    <x v="0"/>
    <x v="1"/>
    <n v="0"/>
    <x v="2"/>
    <n v="2.97249540740449"/>
  </r>
  <r>
    <x v="0"/>
    <x v="0"/>
    <s v="8 años"/>
    <x v="2"/>
    <x v="0"/>
    <x v="0"/>
    <x v="1"/>
    <n v="0"/>
    <x v="3"/>
    <n v="1.2498761481401699"/>
  </r>
  <r>
    <x v="0"/>
    <x v="0"/>
    <s v="8 años"/>
    <x v="2"/>
    <x v="0"/>
    <x v="0"/>
    <x v="2"/>
    <n v="100"/>
    <x v="0"/>
    <n v="2.5706066172861002"/>
  </r>
  <r>
    <x v="0"/>
    <x v="0"/>
    <s v="8 años"/>
    <x v="2"/>
    <x v="0"/>
    <x v="0"/>
    <x v="2"/>
    <n v="100"/>
    <x v="1"/>
    <n v="0"/>
  </r>
  <r>
    <x v="0"/>
    <x v="0"/>
    <s v="8 años"/>
    <x v="2"/>
    <x v="0"/>
    <x v="0"/>
    <x v="2"/>
    <n v="100"/>
    <x v="2"/>
    <n v="2.97249540740449"/>
  </r>
  <r>
    <x v="0"/>
    <x v="0"/>
    <s v="8 años"/>
    <x v="2"/>
    <x v="0"/>
    <x v="0"/>
    <x v="2"/>
    <n v="100"/>
    <x v="3"/>
    <n v="1.2498761481401699"/>
  </r>
  <r>
    <x v="0"/>
    <x v="0"/>
    <s v="8 años"/>
    <x v="2"/>
    <x v="0"/>
    <x v="0"/>
    <x v="3"/>
    <n v="100"/>
    <x v="0"/>
    <n v="2.5706066172861002"/>
  </r>
  <r>
    <x v="0"/>
    <x v="0"/>
    <s v="8 años"/>
    <x v="2"/>
    <x v="0"/>
    <x v="0"/>
    <x v="3"/>
    <n v="100"/>
    <x v="1"/>
    <n v="0"/>
  </r>
  <r>
    <x v="0"/>
    <x v="0"/>
    <s v="8 años"/>
    <x v="2"/>
    <x v="0"/>
    <x v="0"/>
    <x v="3"/>
    <n v="100"/>
    <x v="2"/>
    <n v="2.97249540740449"/>
  </r>
  <r>
    <x v="0"/>
    <x v="0"/>
    <s v="8 años"/>
    <x v="2"/>
    <x v="0"/>
    <x v="0"/>
    <x v="3"/>
    <n v="100"/>
    <x v="3"/>
    <n v="1.2498761481401699"/>
  </r>
  <r>
    <x v="0"/>
    <x v="0"/>
    <s v="8 años"/>
    <x v="1"/>
    <x v="2"/>
    <x v="0"/>
    <x v="0"/>
    <n v="100"/>
    <x v="0"/>
    <n v="2.3249394567828801"/>
  </r>
  <r>
    <x v="0"/>
    <x v="0"/>
    <s v="8 años"/>
    <x v="1"/>
    <x v="2"/>
    <x v="0"/>
    <x v="0"/>
    <n v="100"/>
    <x v="1"/>
    <n v="1.0160075061721701"/>
  </r>
  <r>
    <x v="0"/>
    <x v="0"/>
    <s v="8 años"/>
    <x v="1"/>
    <x v="2"/>
    <x v="0"/>
    <x v="0"/>
    <n v="100"/>
    <x v="2"/>
    <n v="2.1284246913564799"/>
  </r>
  <r>
    <x v="0"/>
    <x v="0"/>
    <s v="8 años"/>
    <x v="1"/>
    <x v="2"/>
    <x v="0"/>
    <x v="0"/>
    <n v="100"/>
    <x v="3"/>
    <n v="1.1762417777790599"/>
  </r>
  <r>
    <x v="0"/>
    <x v="0"/>
    <s v="8 años"/>
    <x v="1"/>
    <x v="2"/>
    <x v="0"/>
    <x v="1"/>
    <n v="100"/>
    <x v="0"/>
    <n v="2.3249394567828801"/>
  </r>
  <r>
    <x v="0"/>
    <x v="0"/>
    <s v="8 años"/>
    <x v="1"/>
    <x v="2"/>
    <x v="0"/>
    <x v="1"/>
    <n v="100"/>
    <x v="1"/>
    <n v="1.0160075061721701"/>
  </r>
  <r>
    <x v="0"/>
    <x v="0"/>
    <s v="8 años"/>
    <x v="1"/>
    <x v="2"/>
    <x v="0"/>
    <x v="1"/>
    <n v="100"/>
    <x v="2"/>
    <n v="2.1284246913564799"/>
  </r>
  <r>
    <x v="0"/>
    <x v="0"/>
    <s v="8 años"/>
    <x v="1"/>
    <x v="2"/>
    <x v="0"/>
    <x v="1"/>
    <n v="100"/>
    <x v="3"/>
    <n v="1.1762417777790599"/>
  </r>
  <r>
    <x v="0"/>
    <x v="0"/>
    <s v="8 años"/>
    <x v="1"/>
    <x v="2"/>
    <x v="0"/>
    <x v="2"/>
    <n v="100"/>
    <x v="0"/>
    <n v="2.3249394567828801"/>
  </r>
  <r>
    <x v="0"/>
    <x v="0"/>
    <s v="8 años"/>
    <x v="1"/>
    <x v="2"/>
    <x v="0"/>
    <x v="2"/>
    <n v="100"/>
    <x v="1"/>
    <n v="1.0160075061721701"/>
  </r>
  <r>
    <x v="0"/>
    <x v="0"/>
    <s v="8 años"/>
    <x v="1"/>
    <x v="2"/>
    <x v="0"/>
    <x v="2"/>
    <n v="100"/>
    <x v="2"/>
    <n v="2.1284246913564799"/>
  </r>
  <r>
    <x v="0"/>
    <x v="0"/>
    <s v="8 años"/>
    <x v="1"/>
    <x v="2"/>
    <x v="0"/>
    <x v="2"/>
    <n v="100"/>
    <x v="3"/>
    <n v="1.1762417777790599"/>
  </r>
  <r>
    <x v="0"/>
    <x v="0"/>
    <s v="8 años"/>
    <x v="1"/>
    <x v="2"/>
    <x v="0"/>
    <x v="3"/>
    <n v="100"/>
    <x v="0"/>
    <n v="2.3249394567828801"/>
  </r>
  <r>
    <x v="0"/>
    <x v="0"/>
    <s v="8 años"/>
    <x v="1"/>
    <x v="2"/>
    <x v="0"/>
    <x v="3"/>
    <n v="100"/>
    <x v="1"/>
    <n v="1.0160075061721701"/>
  </r>
  <r>
    <x v="0"/>
    <x v="0"/>
    <s v="8 años"/>
    <x v="1"/>
    <x v="2"/>
    <x v="0"/>
    <x v="3"/>
    <n v="100"/>
    <x v="2"/>
    <n v="2.1284246913564799"/>
  </r>
  <r>
    <x v="0"/>
    <x v="0"/>
    <s v="8 años"/>
    <x v="1"/>
    <x v="2"/>
    <x v="0"/>
    <x v="3"/>
    <n v="100"/>
    <x v="3"/>
    <n v="1.1762417777790599"/>
  </r>
  <r>
    <x v="0"/>
    <x v="0"/>
    <s v="8 años"/>
    <x v="2"/>
    <x v="1"/>
    <x v="0"/>
    <x v="0"/>
    <n v="0"/>
    <x v="0"/>
    <n v="3.60115950617182"/>
  </r>
  <r>
    <x v="0"/>
    <x v="0"/>
    <s v="8 años"/>
    <x v="2"/>
    <x v="1"/>
    <x v="0"/>
    <x v="0"/>
    <n v="0"/>
    <x v="1"/>
    <n v="1.1994868148176401"/>
  </r>
  <r>
    <x v="0"/>
    <x v="0"/>
    <s v="8 años"/>
    <x v="2"/>
    <x v="1"/>
    <x v="0"/>
    <x v="0"/>
    <n v="0"/>
    <x v="2"/>
    <n v="2.08320671605179"/>
  </r>
  <r>
    <x v="0"/>
    <x v="0"/>
    <s v="8 años"/>
    <x v="2"/>
    <x v="1"/>
    <x v="0"/>
    <x v="0"/>
    <n v="0"/>
    <x v="3"/>
    <n v="1.17383940742001"/>
  </r>
  <r>
    <x v="0"/>
    <x v="0"/>
    <s v="8 años"/>
    <x v="2"/>
    <x v="1"/>
    <x v="0"/>
    <x v="1"/>
    <n v="100"/>
    <x v="0"/>
    <n v="3.60115950617182"/>
  </r>
  <r>
    <x v="0"/>
    <x v="0"/>
    <s v="8 años"/>
    <x v="2"/>
    <x v="1"/>
    <x v="0"/>
    <x v="1"/>
    <n v="100"/>
    <x v="1"/>
    <n v="1.1994868148176401"/>
  </r>
  <r>
    <x v="0"/>
    <x v="0"/>
    <s v="8 años"/>
    <x v="2"/>
    <x v="1"/>
    <x v="0"/>
    <x v="1"/>
    <n v="100"/>
    <x v="2"/>
    <n v="2.08320671605179"/>
  </r>
  <r>
    <x v="0"/>
    <x v="0"/>
    <s v="8 años"/>
    <x v="2"/>
    <x v="1"/>
    <x v="0"/>
    <x v="1"/>
    <n v="100"/>
    <x v="3"/>
    <n v="1.17383940742001"/>
  </r>
  <r>
    <x v="0"/>
    <x v="0"/>
    <s v="8 años"/>
    <x v="2"/>
    <x v="1"/>
    <x v="0"/>
    <x v="2"/>
    <n v="100"/>
    <x v="0"/>
    <n v="3.60115950617182"/>
  </r>
  <r>
    <x v="0"/>
    <x v="0"/>
    <s v="8 años"/>
    <x v="2"/>
    <x v="1"/>
    <x v="0"/>
    <x v="2"/>
    <n v="100"/>
    <x v="1"/>
    <n v="1.1994868148176401"/>
  </r>
  <r>
    <x v="0"/>
    <x v="0"/>
    <s v="8 años"/>
    <x v="2"/>
    <x v="1"/>
    <x v="0"/>
    <x v="2"/>
    <n v="100"/>
    <x v="2"/>
    <n v="2.08320671605179"/>
  </r>
  <r>
    <x v="0"/>
    <x v="0"/>
    <s v="8 años"/>
    <x v="2"/>
    <x v="1"/>
    <x v="0"/>
    <x v="2"/>
    <n v="100"/>
    <x v="3"/>
    <n v="1.17383940742001"/>
  </r>
  <r>
    <x v="0"/>
    <x v="0"/>
    <s v="8 años"/>
    <x v="2"/>
    <x v="1"/>
    <x v="0"/>
    <x v="3"/>
    <n v="100"/>
    <x v="0"/>
    <n v="3.60115950617182"/>
  </r>
  <r>
    <x v="0"/>
    <x v="0"/>
    <s v="8 años"/>
    <x v="2"/>
    <x v="1"/>
    <x v="0"/>
    <x v="3"/>
    <n v="100"/>
    <x v="1"/>
    <n v="1.1994868148176401"/>
  </r>
  <r>
    <x v="0"/>
    <x v="0"/>
    <s v="8 años"/>
    <x v="2"/>
    <x v="1"/>
    <x v="0"/>
    <x v="3"/>
    <n v="100"/>
    <x v="2"/>
    <n v="2.08320671605179"/>
  </r>
  <r>
    <x v="0"/>
    <x v="0"/>
    <s v="8 años"/>
    <x v="2"/>
    <x v="1"/>
    <x v="0"/>
    <x v="3"/>
    <n v="100"/>
    <x v="3"/>
    <n v="1.17383940742001"/>
  </r>
  <r>
    <x v="0"/>
    <x v="0"/>
    <s v="8 años"/>
    <x v="2"/>
    <x v="1"/>
    <x v="0"/>
    <x v="0"/>
    <n v="100"/>
    <x v="0"/>
    <n v="3.3983928888919701"/>
  </r>
  <r>
    <x v="0"/>
    <x v="0"/>
    <s v="8 años"/>
    <x v="2"/>
    <x v="1"/>
    <x v="0"/>
    <x v="0"/>
    <n v="100"/>
    <x v="1"/>
    <n v="1.3238376296212599"/>
  </r>
  <r>
    <x v="0"/>
    <x v="0"/>
    <s v="8 años"/>
    <x v="2"/>
    <x v="1"/>
    <x v="0"/>
    <x v="0"/>
    <n v="100"/>
    <x v="2"/>
    <n v="2.3033133827120702"/>
  </r>
  <r>
    <x v="0"/>
    <x v="0"/>
    <s v="8 años"/>
    <x v="2"/>
    <x v="1"/>
    <x v="0"/>
    <x v="1"/>
    <n v="100"/>
    <x v="0"/>
    <n v="3.3983928888919701"/>
  </r>
  <r>
    <x v="0"/>
    <x v="0"/>
    <s v="8 años"/>
    <x v="2"/>
    <x v="1"/>
    <x v="0"/>
    <x v="1"/>
    <n v="100"/>
    <x v="1"/>
    <n v="1.3238376296212599"/>
  </r>
  <r>
    <x v="0"/>
    <x v="0"/>
    <s v="8 años"/>
    <x v="2"/>
    <x v="1"/>
    <x v="0"/>
    <x v="1"/>
    <n v="100"/>
    <x v="2"/>
    <n v="2.3033133827120702"/>
  </r>
  <r>
    <x v="0"/>
    <x v="0"/>
    <s v="8 años"/>
    <x v="2"/>
    <x v="1"/>
    <x v="0"/>
    <x v="2"/>
    <n v="100"/>
    <x v="0"/>
    <n v="3.3983928888919701"/>
  </r>
  <r>
    <x v="0"/>
    <x v="0"/>
    <s v="8 años"/>
    <x v="2"/>
    <x v="1"/>
    <x v="0"/>
    <x v="2"/>
    <n v="100"/>
    <x v="1"/>
    <n v="1.3238376296212599"/>
  </r>
  <r>
    <x v="0"/>
    <x v="0"/>
    <s v="8 años"/>
    <x v="2"/>
    <x v="1"/>
    <x v="0"/>
    <x v="2"/>
    <n v="100"/>
    <x v="2"/>
    <n v="2.3033133827120702"/>
  </r>
  <r>
    <x v="0"/>
    <x v="0"/>
    <s v="8 años"/>
    <x v="2"/>
    <x v="1"/>
    <x v="0"/>
    <x v="3"/>
    <n v="0"/>
    <x v="0"/>
    <n v="3.3983928888919701"/>
  </r>
  <r>
    <x v="0"/>
    <x v="0"/>
    <s v="8 años"/>
    <x v="2"/>
    <x v="1"/>
    <x v="0"/>
    <x v="3"/>
    <n v="0"/>
    <x v="1"/>
    <n v="1.3238376296212599"/>
  </r>
  <r>
    <x v="0"/>
    <x v="0"/>
    <s v="8 años"/>
    <x v="2"/>
    <x v="1"/>
    <x v="0"/>
    <x v="3"/>
    <n v="0"/>
    <x v="2"/>
    <n v="2.3033133827120702"/>
  </r>
  <r>
    <x v="0"/>
    <x v="0"/>
    <s v="8 años"/>
    <x v="0"/>
    <x v="2"/>
    <x v="0"/>
    <x v="0"/>
    <n v="100"/>
    <x v="0"/>
    <n v="2.0187160493806"/>
  </r>
  <r>
    <x v="0"/>
    <x v="0"/>
    <s v="8 años"/>
    <x v="0"/>
    <x v="2"/>
    <x v="0"/>
    <x v="0"/>
    <n v="100"/>
    <x v="1"/>
    <n v="0"/>
  </r>
  <r>
    <x v="0"/>
    <x v="0"/>
    <s v="8 años"/>
    <x v="0"/>
    <x v="2"/>
    <x v="0"/>
    <x v="0"/>
    <n v="100"/>
    <x v="2"/>
    <n v="2.4838862222241"/>
  </r>
  <r>
    <x v="0"/>
    <x v="0"/>
    <s v="8 años"/>
    <x v="0"/>
    <x v="2"/>
    <x v="0"/>
    <x v="0"/>
    <n v="100"/>
    <x v="3"/>
    <n v="1.2499587160418699"/>
  </r>
  <r>
    <x v="0"/>
    <x v="0"/>
    <s v="8 años"/>
    <x v="0"/>
    <x v="2"/>
    <x v="0"/>
    <x v="1"/>
    <n v="0"/>
    <x v="0"/>
    <n v="2.0187160493806"/>
  </r>
  <r>
    <x v="0"/>
    <x v="0"/>
    <s v="8 años"/>
    <x v="0"/>
    <x v="2"/>
    <x v="0"/>
    <x v="1"/>
    <n v="0"/>
    <x v="1"/>
    <n v="0"/>
  </r>
  <r>
    <x v="0"/>
    <x v="0"/>
    <s v="8 años"/>
    <x v="0"/>
    <x v="2"/>
    <x v="0"/>
    <x v="1"/>
    <n v="0"/>
    <x v="2"/>
    <n v="2.4838862222241"/>
  </r>
  <r>
    <x v="0"/>
    <x v="0"/>
    <s v="8 años"/>
    <x v="0"/>
    <x v="2"/>
    <x v="0"/>
    <x v="1"/>
    <n v="0"/>
    <x v="3"/>
    <n v="1.2499587160418699"/>
  </r>
  <r>
    <x v="0"/>
    <x v="0"/>
    <s v="8 años"/>
    <x v="0"/>
    <x v="2"/>
    <x v="0"/>
    <x v="2"/>
    <n v="100"/>
    <x v="0"/>
    <n v="2.0187160493806"/>
  </r>
  <r>
    <x v="0"/>
    <x v="0"/>
    <s v="8 años"/>
    <x v="0"/>
    <x v="2"/>
    <x v="0"/>
    <x v="2"/>
    <n v="100"/>
    <x v="1"/>
    <n v="0"/>
  </r>
  <r>
    <x v="0"/>
    <x v="0"/>
    <s v="8 años"/>
    <x v="0"/>
    <x v="2"/>
    <x v="0"/>
    <x v="2"/>
    <n v="100"/>
    <x v="2"/>
    <n v="2.4838862222241"/>
  </r>
  <r>
    <x v="0"/>
    <x v="0"/>
    <s v="8 años"/>
    <x v="0"/>
    <x v="2"/>
    <x v="0"/>
    <x v="2"/>
    <n v="100"/>
    <x v="3"/>
    <n v="1.2499587160418699"/>
  </r>
  <r>
    <x v="0"/>
    <x v="0"/>
    <s v="8 años"/>
    <x v="0"/>
    <x v="2"/>
    <x v="0"/>
    <x v="3"/>
    <n v="100"/>
    <x v="0"/>
    <n v="2.0187160493806"/>
  </r>
  <r>
    <x v="0"/>
    <x v="0"/>
    <s v="8 años"/>
    <x v="0"/>
    <x v="2"/>
    <x v="0"/>
    <x v="3"/>
    <n v="100"/>
    <x v="1"/>
    <n v="0"/>
  </r>
  <r>
    <x v="0"/>
    <x v="0"/>
    <s v="8 años"/>
    <x v="0"/>
    <x v="2"/>
    <x v="0"/>
    <x v="3"/>
    <n v="100"/>
    <x v="2"/>
    <n v="2.4838862222241"/>
  </r>
  <r>
    <x v="0"/>
    <x v="0"/>
    <s v="8 años"/>
    <x v="0"/>
    <x v="2"/>
    <x v="0"/>
    <x v="3"/>
    <n v="100"/>
    <x v="3"/>
    <n v="1.2499587160418699"/>
  </r>
  <r>
    <x v="0"/>
    <x v="0"/>
    <s v="8 años"/>
    <x v="2"/>
    <x v="2"/>
    <x v="0"/>
    <x v="0"/>
    <n v="0"/>
    <x v="0"/>
    <n v="3.4261274074087802"/>
  </r>
  <r>
    <x v="0"/>
    <x v="0"/>
    <s v="8 años"/>
    <x v="2"/>
    <x v="2"/>
    <x v="0"/>
    <x v="0"/>
    <n v="0"/>
    <x v="1"/>
    <n v="1.5986765432026"/>
  </r>
  <r>
    <x v="0"/>
    <x v="0"/>
    <s v="8 años"/>
    <x v="2"/>
    <x v="2"/>
    <x v="0"/>
    <x v="0"/>
    <n v="0"/>
    <x v="3"/>
    <n v="1.7503521975304399"/>
  </r>
  <r>
    <x v="0"/>
    <x v="0"/>
    <s v="8 años"/>
    <x v="2"/>
    <x v="2"/>
    <x v="0"/>
    <x v="1"/>
    <n v="0"/>
    <x v="0"/>
    <n v="3.4261274074087802"/>
  </r>
  <r>
    <x v="0"/>
    <x v="0"/>
    <s v="8 años"/>
    <x v="2"/>
    <x v="2"/>
    <x v="0"/>
    <x v="1"/>
    <n v="0"/>
    <x v="1"/>
    <n v="1.5986765432026"/>
  </r>
  <r>
    <x v="0"/>
    <x v="0"/>
    <s v="8 años"/>
    <x v="2"/>
    <x v="2"/>
    <x v="0"/>
    <x v="1"/>
    <n v="0"/>
    <x v="3"/>
    <n v="1.7503521975304399"/>
  </r>
  <r>
    <x v="0"/>
    <x v="0"/>
    <s v="8 años"/>
    <x v="2"/>
    <x v="2"/>
    <x v="0"/>
    <x v="2"/>
    <n v="0"/>
    <x v="0"/>
    <n v="3.4261274074087802"/>
  </r>
  <r>
    <x v="0"/>
    <x v="0"/>
    <s v="8 años"/>
    <x v="2"/>
    <x v="2"/>
    <x v="0"/>
    <x v="2"/>
    <n v="0"/>
    <x v="1"/>
    <n v="1.5986765432026"/>
  </r>
  <r>
    <x v="0"/>
    <x v="0"/>
    <s v="8 años"/>
    <x v="2"/>
    <x v="2"/>
    <x v="0"/>
    <x v="2"/>
    <n v="0"/>
    <x v="3"/>
    <n v="1.7503521975304399"/>
  </r>
  <r>
    <x v="0"/>
    <x v="0"/>
    <s v="8 años"/>
    <x v="2"/>
    <x v="2"/>
    <x v="0"/>
    <x v="3"/>
    <n v="100"/>
    <x v="0"/>
    <n v="3.4261274074087802"/>
  </r>
  <r>
    <x v="0"/>
    <x v="0"/>
    <s v="8 años"/>
    <x v="2"/>
    <x v="2"/>
    <x v="0"/>
    <x v="3"/>
    <n v="100"/>
    <x v="1"/>
    <n v="1.5986765432026"/>
  </r>
  <r>
    <x v="0"/>
    <x v="0"/>
    <s v="8 años"/>
    <x v="2"/>
    <x v="2"/>
    <x v="0"/>
    <x v="3"/>
    <n v="100"/>
    <x v="3"/>
    <n v="1.7503521975304399"/>
  </r>
  <r>
    <x v="0"/>
    <x v="0"/>
    <s v="8 años"/>
    <x v="0"/>
    <x v="2"/>
    <x v="0"/>
    <x v="0"/>
    <n v="0"/>
    <x v="0"/>
    <n v="0"/>
  </r>
  <r>
    <x v="0"/>
    <x v="0"/>
    <s v="8 años"/>
    <x v="0"/>
    <x v="2"/>
    <x v="0"/>
    <x v="0"/>
    <n v="0"/>
    <x v="1"/>
    <n v="1.2821625679061901"/>
  </r>
  <r>
    <x v="0"/>
    <x v="0"/>
    <s v="8 años"/>
    <x v="0"/>
    <x v="2"/>
    <x v="0"/>
    <x v="0"/>
    <n v="0"/>
    <x v="2"/>
    <n v="2.4927024197531802"/>
  </r>
  <r>
    <x v="0"/>
    <x v="0"/>
    <s v="8 años"/>
    <x v="0"/>
    <x v="2"/>
    <x v="0"/>
    <x v="0"/>
    <n v="0"/>
    <x v="3"/>
    <n v="1.10043417284032"/>
  </r>
  <r>
    <x v="0"/>
    <x v="0"/>
    <s v="8 años"/>
    <x v="0"/>
    <x v="2"/>
    <x v="0"/>
    <x v="1"/>
    <n v="100"/>
    <x v="0"/>
    <n v="0"/>
  </r>
  <r>
    <x v="0"/>
    <x v="0"/>
    <s v="8 años"/>
    <x v="0"/>
    <x v="2"/>
    <x v="0"/>
    <x v="1"/>
    <n v="100"/>
    <x v="1"/>
    <n v="1.2821625679061901"/>
  </r>
  <r>
    <x v="0"/>
    <x v="0"/>
    <s v="8 años"/>
    <x v="0"/>
    <x v="2"/>
    <x v="0"/>
    <x v="1"/>
    <n v="100"/>
    <x v="2"/>
    <n v="2.4927024197531802"/>
  </r>
  <r>
    <x v="0"/>
    <x v="0"/>
    <s v="8 años"/>
    <x v="0"/>
    <x v="2"/>
    <x v="0"/>
    <x v="1"/>
    <n v="100"/>
    <x v="3"/>
    <n v="1.10043417284032"/>
  </r>
  <r>
    <x v="0"/>
    <x v="0"/>
    <s v="8 años"/>
    <x v="0"/>
    <x v="2"/>
    <x v="0"/>
    <x v="2"/>
    <n v="100"/>
    <x v="0"/>
    <n v="0"/>
  </r>
  <r>
    <x v="0"/>
    <x v="0"/>
    <s v="8 años"/>
    <x v="0"/>
    <x v="2"/>
    <x v="0"/>
    <x v="2"/>
    <n v="100"/>
    <x v="1"/>
    <n v="1.2821625679061901"/>
  </r>
  <r>
    <x v="0"/>
    <x v="0"/>
    <s v="8 años"/>
    <x v="0"/>
    <x v="2"/>
    <x v="0"/>
    <x v="2"/>
    <n v="100"/>
    <x v="2"/>
    <n v="2.4927024197531802"/>
  </r>
  <r>
    <x v="0"/>
    <x v="0"/>
    <s v="8 años"/>
    <x v="0"/>
    <x v="2"/>
    <x v="0"/>
    <x v="2"/>
    <n v="100"/>
    <x v="3"/>
    <n v="1.10043417284032"/>
  </r>
  <r>
    <x v="0"/>
    <x v="0"/>
    <s v="8 años"/>
    <x v="0"/>
    <x v="2"/>
    <x v="0"/>
    <x v="3"/>
    <n v="100"/>
    <x v="0"/>
    <n v="0"/>
  </r>
  <r>
    <x v="0"/>
    <x v="0"/>
    <s v="8 años"/>
    <x v="0"/>
    <x v="2"/>
    <x v="0"/>
    <x v="3"/>
    <n v="100"/>
    <x v="1"/>
    <n v="1.2821625679061901"/>
  </r>
  <r>
    <x v="0"/>
    <x v="0"/>
    <s v="8 años"/>
    <x v="0"/>
    <x v="2"/>
    <x v="0"/>
    <x v="3"/>
    <n v="100"/>
    <x v="2"/>
    <n v="2.4927024197531802"/>
  </r>
  <r>
    <x v="0"/>
    <x v="0"/>
    <s v="8 años"/>
    <x v="0"/>
    <x v="2"/>
    <x v="0"/>
    <x v="3"/>
    <n v="100"/>
    <x v="3"/>
    <n v="1.10043417284032"/>
  </r>
  <r>
    <x v="0"/>
    <x v="0"/>
    <s v="8 años"/>
    <x v="0"/>
    <x v="1"/>
    <x v="0"/>
    <x v="0"/>
    <n v="100"/>
    <x v="0"/>
    <n v="2.9809039012325198"/>
  </r>
  <r>
    <x v="0"/>
    <x v="0"/>
    <s v="8 años"/>
    <x v="0"/>
    <x v="1"/>
    <x v="0"/>
    <x v="0"/>
    <n v="100"/>
    <x v="1"/>
    <n v="0"/>
  </r>
  <r>
    <x v="0"/>
    <x v="0"/>
    <s v="8 años"/>
    <x v="0"/>
    <x v="1"/>
    <x v="0"/>
    <x v="0"/>
    <n v="100"/>
    <x v="2"/>
    <n v="3.7853147654241099"/>
  </r>
  <r>
    <x v="0"/>
    <x v="0"/>
    <s v="8 años"/>
    <x v="0"/>
    <x v="1"/>
    <x v="0"/>
    <x v="0"/>
    <n v="100"/>
    <x v="3"/>
    <n v="0.924875456781592"/>
  </r>
  <r>
    <x v="0"/>
    <x v="0"/>
    <s v="8 años"/>
    <x v="0"/>
    <x v="1"/>
    <x v="0"/>
    <x v="1"/>
    <n v="0"/>
    <x v="0"/>
    <n v="2.9809039012325198"/>
  </r>
  <r>
    <x v="0"/>
    <x v="0"/>
    <s v="8 años"/>
    <x v="0"/>
    <x v="1"/>
    <x v="0"/>
    <x v="1"/>
    <n v="0"/>
    <x v="1"/>
    <n v="0"/>
  </r>
  <r>
    <x v="0"/>
    <x v="0"/>
    <s v="8 años"/>
    <x v="0"/>
    <x v="1"/>
    <x v="0"/>
    <x v="1"/>
    <n v="0"/>
    <x v="2"/>
    <n v="3.7853147654241099"/>
  </r>
  <r>
    <x v="0"/>
    <x v="0"/>
    <s v="8 años"/>
    <x v="0"/>
    <x v="1"/>
    <x v="0"/>
    <x v="1"/>
    <n v="0"/>
    <x v="3"/>
    <n v="0.924875456781592"/>
  </r>
  <r>
    <x v="0"/>
    <x v="0"/>
    <s v="8 años"/>
    <x v="0"/>
    <x v="1"/>
    <x v="0"/>
    <x v="2"/>
    <n v="100"/>
    <x v="0"/>
    <n v="2.9809039012325198"/>
  </r>
  <r>
    <x v="0"/>
    <x v="0"/>
    <s v="8 años"/>
    <x v="0"/>
    <x v="1"/>
    <x v="0"/>
    <x v="2"/>
    <n v="100"/>
    <x v="1"/>
    <n v="0"/>
  </r>
  <r>
    <x v="0"/>
    <x v="0"/>
    <s v="8 años"/>
    <x v="0"/>
    <x v="1"/>
    <x v="0"/>
    <x v="2"/>
    <n v="100"/>
    <x v="2"/>
    <n v="3.7853147654241099"/>
  </r>
  <r>
    <x v="0"/>
    <x v="0"/>
    <s v="8 años"/>
    <x v="0"/>
    <x v="1"/>
    <x v="0"/>
    <x v="2"/>
    <n v="100"/>
    <x v="3"/>
    <n v="0.924875456781592"/>
  </r>
  <r>
    <x v="0"/>
    <x v="0"/>
    <s v="8 años"/>
    <x v="0"/>
    <x v="1"/>
    <x v="0"/>
    <x v="3"/>
    <n v="100"/>
    <x v="0"/>
    <n v="2.9809039012325198"/>
  </r>
  <r>
    <x v="0"/>
    <x v="0"/>
    <s v="8 años"/>
    <x v="0"/>
    <x v="1"/>
    <x v="0"/>
    <x v="3"/>
    <n v="100"/>
    <x v="1"/>
    <n v="0"/>
  </r>
  <r>
    <x v="0"/>
    <x v="0"/>
    <s v="8 años"/>
    <x v="0"/>
    <x v="1"/>
    <x v="0"/>
    <x v="3"/>
    <n v="100"/>
    <x v="2"/>
    <n v="3.7853147654241099"/>
  </r>
  <r>
    <x v="0"/>
    <x v="0"/>
    <s v="8 años"/>
    <x v="0"/>
    <x v="1"/>
    <x v="0"/>
    <x v="3"/>
    <n v="100"/>
    <x v="3"/>
    <n v="0.924875456781592"/>
  </r>
  <r>
    <x v="0"/>
    <x v="0"/>
    <s v="8 años"/>
    <x v="0"/>
    <x v="2"/>
    <x v="0"/>
    <x v="0"/>
    <n v="100"/>
    <x v="0"/>
    <n v="3.3561781728349098"/>
  </r>
  <r>
    <x v="0"/>
    <x v="0"/>
    <s v="8 años"/>
    <x v="0"/>
    <x v="2"/>
    <x v="0"/>
    <x v="0"/>
    <n v="100"/>
    <x v="1"/>
    <n v="1.57109214815136"/>
  </r>
  <r>
    <x v="0"/>
    <x v="0"/>
    <s v="8 años"/>
    <x v="0"/>
    <x v="2"/>
    <x v="0"/>
    <x v="0"/>
    <n v="100"/>
    <x v="2"/>
    <n v="1.9217169382754899"/>
  </r>
  <r>
    <x v="0"/>
    <x v="0"/>
    <s v="8 años"/>
    <x v="0"/>
    <x v="2"/>
    <x v="0"/>
    <x v="0"/>
    <n v="100"/>
    <x v="3"/>
    <n v="1.3249631604994601"/>
  </r>
  <r>
    <x v="0"/>
    <x v="0"/>
    <s v="8 años"/>
    <x v="0"/>
    <x v="2"/>
    <x v="0"/>
    <x v="1"/>
    <n v="100"/>
    <x v="0"/>
    <n v="3.3561781728349098"/>
  </r>
  <r>
    <x v="0"/>
    <x v="0"/>
    <s v="8 años"/>
    <x v="0"/>
    <x v="2"/>
    <x v="0"/>
    <x v="1"/>
    <n v="100"/>
    <x v="1"/>
    <n v="1.57109214815136"/>
  </r>
  <r>
    <x v="0"/>
    <x v="0"/>
    <s v="8 años"/>
    <x v="0"/>
    <x v="2"/>
    <x v="0"/>
    <x v="1"/>
    <n v="100"/>
    <x v="2"/>
    <n v="1.9217169382754899"/>
  </r>
  <r>
    <x v="0"/>
    <x v="0"/>
    <s v="8 años"/>
    <x v="0"/>
    <x v="2"/>
    <x v="0"/>
    <x v="1"/>
    <n v="100"/>
    <x v="3"/>
    <n v="1.3249631604994601"/>
  </r>
  <r>
    <x v="0"/>
    <x v="0"/>
    <s v="8 años"/>
    <x v="0"/>
    <x v="2"/>
    <x v="0"/>
    <x v="2"/>
    <n v="100"/>
    <x v="0"/>
    <n v="3.3561781728349098"/>
  </r>
  <r>
    <x v="0"/>
    <x v="0"/>
    <s v="8 años"/>
    <x v="0"/>
    <x v="2"/>
    <x v="0"/>
    <x v="2"/>
    <n v="100"/>
    <x v="1"/>
    <n v="1.57109214815136"/>
  </r>
  <r>
    <x v="0"/>
    <x v="0"/>
    <s v="8 años"/>
    <x v="0"/>
    <x v="2"/>
    <x v="0"/>
    <x v="2"/>
    <n v="100"/>
    <x v="2"/>
    <n v="1.9217169382754899"/>
  </r>
  <r>
    <x v="0"/>
    <x v="0"/>
    <s v="8 años"/>
    <x v="0"/>
    <x v="2"/>
    <x v="0"/>
    <x v="2"/>
    <n v="100"/>
    <x v="3"/>
    <n v="1.3249631604994601"/>
  </r>
  <r>
    <x v="0"/>
    <x v="0"/>
    <s v="8 años"/>
    <x v="0"/>
    <x v="2"/>
    <x v="0"/>
    <x v="3"/>
    <n v="100"/>
    <x v="0"/>
    <n v="3.3561781728349098"/>
  </r>
  <r>
    <x v="0"/>
    <x v="0"/>
    <s v="8 años"/>
    <x v="0"/>
    <x v="2"/>
    <x v="0"/>
    <x v="3"/>
    <n v="100"/>
    <x v="1"/>
    <n v="1.57109214815136"/>
  </r>
  <r>
    <x v="0"/>
    <x v="0"/>
    <s v="8 años"/>
    <x v="0"/>
    <x v="2"/>
    <x v="0"/>
    <x v="3"/>
    <n v="100"/>
    <x v="2"/>
    <n v="1.9217169382754899"/>
  </r>
  <r>
    <x v="0"/>
    <x v="0"/>
    <s v="8 años"/>
    <x v="0"/>
    <x v="2"/>
    <x v="0"/>
    <x v="3"/>
    <n v="100"/>
    <x v="3"/>
    <n v="1.3249631604994601"/>
  </r>
  <r>
    <x v="0"/>
    <x v="0"/>
    <s v="8 años"/>
    <x v="1"/>
    <x v="0"/>
    <x v="0"/>
    <x v="0"/>
    <n v="0"/>
    <x v="0"/>
    <n v="0"/>
  </r>
  <r>
    <x v="0"/>
    <x v="0"/>
    <s v="8 años"/>
    <x v="1"/>
    <x v="0"/>
    <x v="0"/>
    <x v="0"/>
    <n v="0"/>
    <x v="1"/>
    <n v="1.3008521481533499"/>
  </r>
  <r>
    <x v="0"/>
    <x v="0"/>
    <s v="8 años"/>
    <x v="1"/>
    <x v="0"/>
    <x v="0"/>
    <x v="0"/>
    <n v="0"/>
    <x v="2"/>
    <n v="1.74928513579652"/>
  </r>
  <r>
    <x v="0"/>
    <x v="0"/>
    <s v="8 años"/>
    <x v="1"/>
    <x v="0"/>
    <x v="0"/>
    <x v="0"/>
    <n v="0"/>
    <x v="3"/>
    <n v="1.5737884444388299"/>
  </r>
  <r>
    <x v="0"/>
    <x v="0"/>
    <s v="8 años"/>
    <x v="1"/>
    <x v="0"/>
    <x v="0"/>
    <x v="1"/>
    <n v="100"/>
    <x v="0"/>
    <n v="0"/>
  </r>
  <r>
    <x v="0"/>
    <x v="0"/>
    <s v="8 años"/>
    <x v="1"/>
    <x v="0"/>
    <x v="0"/>
    <x v="1"/>
    <n v="100"/>
    <x v="1"/>
    <n v="1.3008521481533499"/>
  </r>
  <r>
    <x v="0"/>
    <x v="0"/>
    <s v="8 años"/>
    <x v="1"/>
    <x v="0"/>
    <x v="0"/>
    <x v="1"/>
    <n v="100"/>
    <x v="2"/>
    <n v="1.74928513579652"/>
  </r>
  <r>
    <x v="0"/>
    <x v="0"/>
    <s v="8 años"/>
    <x v="1"/>
    <x v="0"/>
    <x v="0"/>
    <x v="1"/>
    <n v="100"/>
    <x v="3"/>
    <n v="1.5737884444388299"/>
  </r>
  <r>
    <x v="0"/>
    <x v="0"/>
    <s v="8 años"/>
    <x v="1"/>
    <x v="0"/>
    <x v="0"/>
    <x v="2"/>
    <n v="100"/>
    <x v="0"/>
    <n v="0"/>
  </r>
  <r>
    <x v="0"/>
    <x v="0"/>
    <s v="8 años"/>
    <x v="1"/>
    <x v="0"/>
    <x v="0"/>
    <x v="2"/>
    <n v="100"/>
    <x v="1"/>
    <n v="1.3008521481533499"/>
  </r>
  <r>
    <x v="0"/>
    <x v="0"/>
    <s v="8 años"/>
    <x v="1"/>
    <x v="0"/>
    <x v="0"/>
    <x v="2"/>
    <n v="100"/>
    <x v="2"/>
    <n v="1.74928513579652"/>
  </r>
  <r>
    <x v="0"/>
    <x v="0"/>
    <s v="8 años"/>
    <x v="1"/>
    <x v="0"/>
    <x v="0"/>
    <x v="2"/>
    <n v="100"/>
    <x v="3"/>
    <n v="1.5737884444388299"/>
  </r>
  <r>
    <x v="0"/>
    <x v="0"/>
    <s v="8 años"/>
    <x v="1"/>
    <x v="0"/>
    <x v="0"/>
    <x v="3"/>
    <n v="100"/>
    <x v="0"/>
    <n v="0"/>
  </r>
  <r>
    <x v="0"/>
    <x v="0"/>
    <s v="8 años"/>
    <x v="1"/>
    <x v="0"/>
    <x v="0"/>
    <x v="3"/>
    <n v="100"/>
    <x v="1"/>
    <n v="1.3008521481533499"/>
  </r>
  <r>
    <x v="0"/>
    <x v="0"/>
    <s v="8 años"/>
    <x v="1"/>
    <x v="0"/>
    <x v="0"/>
    <x v="3"/>
    <n v="100"/>
    <x v="2"/>
    <n v="1.74928513579652"/>
  </r>
  <r>
    <x v="0"/>
    <x v="0"/>
    <s v="8 años"/>
    <x v="1"/>
    <x v="0"/>
    <x v="0"/>
    <x v="3"/>
    <n v="100"/>
    <x v="3"/>
    <n v="1.5737884444388299"/>
  </r>
  <r>
    <x v="0"/>
    <x v="0"/>
    <s v="8 años"/>
    <x v="2"/>
    <x v="1"/>
    <x v="0"/>
    <x v="0"/>
    <n v="0"/>
    <x v="0"/>
    <n v="3.36464671604335"/>
  </r>
  <r>
    <x v="0"/>
    <x v="0"/>
    <s v="8 años"/>
    <x v="2"/>
    <x v="1"/>
    <x v="0"/>
    <x v="0"/>
    <n v="0"/>
    <x v="1"/>
    <n v="0"/>
  </r>
  <r>
    <x v="0"/>
    <x v="0"/>
    <s v="8 años"/>
    <x v="2"/>
    <x v="1"/>
    <x v="0"/>
    <x v="0"/>
    <n v="0"/>
    <x v="2"/>
    <n v="1.58875377778895"/>
  </r>
  <r>
    <x v="0"/>
    <x v="0"/>
    <s v="8 años"/>
    <x v="2"/>
    <x v="1"/>
    <x v="0"/>
    <x v="0"/>
    <n v="0"/>
    <x v="3"/>
    <n v="0.90039703703951002"/>
  </r>
  <r>
    <x v="0"/>
    <x v="0"/>
    <s v="8 años"/>
    <x v="2"/>
    <x v="1"/>
    <x v="0"/>
    <x v="1"/>
    <n v="0"/>
    <x v="0"/>
    <n v="3.36464671604335"/>
  </r>
  <r>
    <x v="0"/>
    <x v="0"/>
    <s v="8 años"/>
    <x v="2"/>
    <x v="1"/>
    <x v="0"/>
    <x v="1"/>
    <n v="0"/>
    <x v="1"/>
    <n v="0"/>
  </r>
  <r>
    <x v="0"/>
    <x v="0"/>
    <s v="8 años"/>
    <x v="2"/>
    <x v="1"/>
    <x v="0"/>
    <x v="1"/>
    <n v="0"/>
    <x v="2"/>
    <n v="1.58875377778895"/>
  </r>
  <r>
    <x v="0"/>
    <x v="0"/>
    <s v="8 años"/>
    <x v="2"/>
    <x v="1"/>
    <x v="0"/>
    <x v="1"/>
    <n v="0"/>
    <x v="3"/>
    <n v="0.90039703703951002"/>
  </r>
  <r>
    <x v="0"/>
    <x v="0"/>
    <s v="8 años"/>
    <x v="2"/>
    <x v="1"/>
    <x v="0"/>
    <x v="2"/>
    <n v="100"/>
    <x v="0"/>
    <n v="3.36464671604335"/>
  </r>
  <r>
    <x v="0"/>
    <x v="0"/>
    <s v="8 años"/>
    <x v="2"/>
    <x v="1"/>
    <x v="0"/>
    <x v="2"/>
    <n v="100"/>
    <x v="1"/>
    <n v="0"/>
  </r>
  <r>
    <x v="0"/>
    <x v="0"/>
    <s v="8 años"/>
    <x v="2"/>
    <x v="1"/>
    <x v="0"/>
    <x v="2"/>
    <n v="100"/>
    <x v="2"/>
    <n v="1.58875377778895"/>
  </r>
  <r>
    <x v="0"/>
    <x v="0"/>
    <s v="8 años"/>
    <x v="2"/>
    <x v="1"/>
    <x v="0"/>
    <x v="2"/>
    <n v="100"/>
    <x v="3"/>
    <n v="0.90039703703951002"/>
  </r>
  <r>
    <x v="0"/>
    <x v="0"/>
    <s v="8 años"/>
    <x v="2"/>
    <x v="1"/>
    <x v="0"/>
    <x v="3"/>
    <n v="100"/>
    <x v="0"/>
    <n v="3.36464671604335"/>
  </r>
  <r>
    <x v="0"/>
    <x v="0"/>
    <s v="8 años"/>
    <x v="2"/>
    <x v="1"/>
    <x v="0"/>
    <x v="3"/>
    <n v="100"/>
    <x v="1"/>
    <n v="0"/>
  </r>
  <r>
    <x v="0"/>
    <x v="0"/>
    <s v="8 años"/>
    <x v="2"/>
    <x v="1"/>
    <x v="0"/>
    <x v="3"/>
    <n v="100"/>
    <x v="2"/>
    <n v="1.58875377778895"/>
  </r>
  <r>
    <x v="0"/>
    <x v="0"/>
    <s v="8 años"/>
    <x v="2"/>
    <x v="1"/>
    <x v="0"/>
    <x v="3"/>
    <n v="100"/>
    <x v="3"/>
    <n v="0.90039703703951002"/>
  </r>
  <r>
    <x v="0"/>
    <x v="0"/>
    <s v="8 años"/>
    <x v="1"/>
    <x v="1"/>
    <x v="0"/>
    <x v="0"/>
    <n v="0"/>
    <x v="0"/>
    <n v="0"/>
  </r>
  <r>
    <x v="0"/>
    <x v="0"/>
    <s v="8 años"/>
    <x v="1"/>
    <x v="1"/>
    <x v="0"/>
    <x v="0"/>
    <n v="0"/>
    <x v="1"/>
    <n v="1.3075816296331999"/>
  </r>
  <r>
    <x v="0"/>
    <x v="0"/>
    <s v="8 años"/>
    <x v="1"/>
    <x v="1"/>
    <x v="0"/>
    <x v="0"/>
    <n v="0"/>
    <x v="2"/>
    <n v="2.4749894320848398"/>
  </r>
  <r>
    <x v="0"/>
    <x v="0"/>
    <s v="8 años"/>
    <x v="1"/>
    <x v="1"/>
    <x v="0"/>
    <x v="0"/>
    <n v="0"/>
    <x v="3"/>
    <n v="1.1998016790166699"/>
  </r>
  <r>
    <x v="0"/>
    <x v="0"/>
    <s v="8 años"/>
    <x v="1"/>
    <x v="1"/>
    <x v="0"/>
    <x v="1"/>
    <n v="100"/>
    <x v="0"/>
    <n v="0"/>
  </r>
  <r>
    <x v="0"/>
    <x v="0"/>
    <s v="8 años"/>
    <x v="1"/>
    <x v="1"/>
    <x v="0"/>
    <x v="1"/>
    <n v="100"/>
    <x v="1"/>
    <n v="1.3075816296331999"/>
  </r>
  <r>
    <x v="0"/>
    <x v="0"/>
    <s v="8 años"/>
    <x v="1"/>
    <x v="1"/>
    <x v="0"/>
    <x v="1"/>
    <n v="100"/>
    <x v="2"/>
    <n v="2.4749894320848398"/>
  </r>
  <r>
    <x v="0"/>
    <x v="0"/>
    <s v="8 años"/>
    <x v="1"/>
    <x v="1"/>
    <x v="0"/>
    <x v="1"/>
    <n v="100"/>
    <x v="3"/>
    <n v="1.1998016790166699"/>
  </r>
  <r>
    <x v="0"/>
    <x v="0"/>
    <s v="8 años"/>
    <x v="1"/>
    <x v="1"/>
    <x v="0"/>
    <x v="2"/>
    <n v="100"/>
    <x v="0"/>
    <n v="0"/>
  </r>
  <r>
    <x v="0"/>
    <x v="0"/>
    <s v="8 años"/>
    <x v="1"/>
    <x v="1"/>
    <x v="0"/>
    <x v="2"/>
    <n v="100"/>
    <x v="1"/>
    <n v="1.3075816296331999"/>
  </r>
  <r>
    <x v="0"/>
    <x v="0"/>
    <s v="8 años"/>
    <x v="1"/>
    <x v="1"/>
    <x v="0"/>
    <x v="2"/>
    <n v="100"/>
    <x v="2"/>
    <n v="2.4749894320848398"/>
  </r>
  <r>
    <x v="0"/>
    <x v="0"/>
    <s v="8 años"/>
    <x v="1"/>
    <x v="1"/>
    <x v="0"/>
    <x v="2"/>
    <n v="100"/>
    <x v="3"/>
    <n v="1.1998016790166699"/>
  </r>
  <r>
    <x v="0"/>
    <x v="0"/>
    <s v="8 años"/>
    <x v="1"/>
    <x v="1"/>
    <x v="0"/>
    <x v="3"/>
    <n v="100"/>
    <x v="0"/>
    <n v="0"/>
  </r>
  <r>
    <x v="0"/>
    <x v="0"/>
    <s v="8 años"/>
    <x v="1"/>
    <x v="1"/>
    <x v="0"/>
    <x v="3"/>
    <n v="100"/>
    <x v="1"/>
    <n v="1.3075816296331999"/>
  </r>
  <r>
    <x v="0"/>
    <x v="0"/>
    <s v="8 años"/>
    <x v="1"/>
    <x v="1"/>
    <x v="0"/>
    <x v="3"/>
    <n v="100"/>
    <x v="2"/>
    <n v="2.4749894320848398"/>
  </r>
  <r>
    <x v="0"/>
    <x v="0"/>
    <s v="8 años"/>
    <x v="1"/>
    <x v="1"/>
    <x v="0"/>
    <x v="3"/>
    <n v="100"/>
    <x v="3"/>
    <n v="1.1998016790166699"/>
  </r>
  <r>
    <x v="0"/>
    <x v="0"/>
    <s v="8 años"/>
    <x v="0"/>
    <x v="2"/>
    <x v="0"/>
    <x v="0"/>
    <n v="0"/>
    <x v="0"/>
    <n v="3.45879387654713"/>
  </r>
  <r>
    <x v="0"/>
    <x v="0"/>
    <s v="8 años"/>
    <x v="0"/>
    <x v="2"/>
    <x v="0"/>
    <x v="0"/>
    <n v="0"/>
    <x v="1"/>
    <n v="1.7034149135724801"/>
  </r>
  <r>
    <x v="0"/>
    <x v="0"/>
    <s v="8 años"/>
    <x v="0"/>
    <x v="2"/>
    <x v="0"/>
    <x v="0"/>
    <n v="0"/>
    <x v="2"/>
    <n v="2.7691492345620601"/>
  </r>
  <r>
    <x v="0"/>
    <x v="0"/>
    <s v="8 años"/>
    <x v="0"/>
    <x v="2"/>
    <x v="0"/>
    <x v="0"/>
    <n v="0"/>
    <x v="3"/>
    <n v="1.2004203456890501"/>
  </r>
  <r>
    <x v="0"/>
    <x v="0"/>
    <s v="8 años"/>
    <x v="0"/>
    <x v="2"/>
    <x v="0"/>
    <x v="1"/>
    <n v="100"/>
    <x v="0"/>
    <n v="3.45879387654713"/>
  </r>
  <r>
    <x v="0"/>
    <x v="0"/>
    <s v="8 años"/>
    <x v="0"/>
    <x v="2"/>
    <x v="0"/>
    <x v="1"/>
    <n v="100"/>
    <x v="1"/>
    <n v="1.7034149135724801"/>
  </r>
  <r>
    <x v="0"/>
    <x v="0"/>
    <s v="8 años"/>
    <x v="0"/>
    <x v="2"/>
    <x v="0"/>
    <x v="1"/>
    <n v="100"/>
    <x v="2"/>
    <n v="2.7691492345620601"/>
  </r>
  <r>
    <x v="0"/>
    <x v="0"/>
    <s v="8 años"/>
    <x v="0"/>
    <x v="2"/>
    <x v="0"/>
    <x v="1"/>
    <n v="100"/>
    <x v="3"/>
    <n v="1.2004203456890501"/>
  </r>
  <r>
    <x v="0"/>
    <x v="0"/>
    <s v="8 años"/>
    <x v="0"/>
    <x v="2"/>
    <x v="0"/>
    <x v="2"/>
    <n v="100"/>
    <x v="0"/>
    <n v="3.45879387654713"/>
  </r>
  <r>
    <x v="0"/>
    <x v="0"/>
    <s v="8 años"/>
    <x v="0"/>
    <x v="2"/>
    <x v="0"/>
    <x v="2"/>
    <n v="100"/>
    <x v="1"/>
    <n v="1.7034149135724801"/>
  </r>
  <r>
    <x v="0"/>
    <x v="0"/>
    <s v="8 años"/>
    <x v="0"/>
    <x v="2"/>
    <x v="0"/>
    <x v="2"/>
    <n v="100"/>
    <x v="2"/>
    <n v="2.7691492345620601"/>
  </r>
  <r>
    <x v="0"/>
    <x v="0"/>
    <s v="8 años"/>
    <x v="0"/>
    <x v="2"/>
    <x v="0"/>
    <x v="2"/>
    <n v="100"/>
    <x v="3"/>
    <n v="1.2004203456890501"/>
  </r>
  <r>
    <x v="0"/>
    <x v="0"/>
    <s v="8 años"/>
    <x v="0"/>
    <x v="2"/>
    <x v="0"/>
    <x v="3"/>
    <n v="100"/>
    <x v="0"/>
    <n v="3.45879387654713"/>
  </r>
  <r>
    <x v="0"/>
    <x v="0"/>
    <s v="8 años"/>
    <x v="0"/>
    <x v="2"/>
    <x v="0"/>
    <x v="3"/>
    <n v="100"/>
    <x v="1"/>
    <n v="1.7034149135724801"/>
  </r>
  <r>
    <x v="0"/>
    <x v="0"/>
    <s v="8 años"/>
    <x v="0"/>
    <x v="2"/>
    <x v="0"/>
    <x v="3"/>
    <n v="100"/>
    <x v="2"/>
    <n v="2.7691492345620601"/>
  </r>
  <r>
    <x v="0"/>
    <x v="0"/>
    <s v="8 años"/>
    <x v="0"/>
    <x v="2"/>
    <x v="0"/>
    <x v="3"/>
    <n v="100"/>
    <x v="3"/>
    <n v="1.2004203456890501"/>
  </r>
  <r>
    <x v="0"/>
    <x v="0"/>
    <s v="8 años"/>
    <x v="1"/>
    <x v="1"/>
    <x v="0"/>
    <x v="0"/>
    <n v="100"/>
    <x v="0"/>
    <n v="2.7308938271598802"/>
  </r>
  <r>
    <x v="0"/>
    <x v="0"/>
    <s v="8 años"/>
    <x v="1"/>
    <x v="1"/>
    <x v="0"/>
    <x v="0"/>
    <n v="100"/>
    <x v="1"/>
    <n v="1.2022455308615401"/>
  </r>
  <r>
    <x v="0"/>
    <x v="0"/>
    <s v="8 años"/>
    <x v="1"/>
    <x v="1"/>
    <x v="0"/>
    <x v="0"/>
    <n v="100"/>
    <x v="2"/>
    <n v="1.84915476542664"/>
  </r>
  <r>
    <x v="0"/>
    <x v="0"/>
    <s v="8 años"/>
    <x v="1"/>
    <x v="1"/>
    <x v="0"/>
    <x v="1"/>
    <n v="100"/>
    <x v="0"/>
    <n v="2.7308938271598802"/>
  </r>
  <r>
    <x v="0"/>
    <x v="0"/>
    <s v="8 años"/>
    <x v="1"/>
    <x v="1"/>
    <x v="0"/>
    <x v="1"/>
    <n v="100"/>
    <x v="1"/>
    <n v="1.2022455308615401"/>
  </r>
  <r>
    <x v="0"/>
    <x v="0"/>
    <s v="8 años"/>
    <x v="1"/>
    <x v="1"/>
    <x v="0"/>
    <x v="1"/>
    <n v="100"/>
    <x v="2"/>
    <n v="1.84915476542664"/>
  </r>
  <r>
    <x v="0"/>
    <x v="0"/>
    <s v="8 años"/>
    <x v="1"/>
    <x v="1"/>
    <x v="0"/>
    <x v="2"/>
    <n v="100"/>
    <x v="0"/>
    <n v="2.7308938271598802"/>
  </r>
  <r>
    <x v="0"/>
    <x v="0"/>
    <s v="8 años"/>
    <x v="1"/>
    <x v="1"/>
    <x v="0"/>
    <x v="2"/>
    <n v="100"/>
    <x v="1"/>
    <n v="1.2022455308615401"/>
  </r>
  <r>
    <x v="0"/>
    <x v="0"/>
    <s v="8 años"/>
    <x v="1"/>
    <x v="1"/>
    <x v="0"/>
    <x v="2"/>
    <n v="100"/>
    <x v="2"/>
    <n v="1.84915476542664"/>
  </r>
  <r>
    <x v="0"/>
    <x v="0"/>
    <s v="8 años"/>
    <x v="1"/>
    <x v="1"/>
    <x v="0"/>
    <x v="3"/>
    <n v="0"/>
    <x v="0"/>
    <n v="2.7308938271598802"/>
  </r>
  <r>
    <x v="0"/>
    <x v="0"/>
    <s v="8 años"/>
    <x v="1"/>
    <x v="1"/>
    <x v="0"/>
    <x v="3"/>
    <n v="0"/>
    <x v="1"/>
    <n v="1.2022455308615401"/>
  </r>
  <r>
    <x v="0"/>
    <x v="0"/>
    <s v="8 años"/>
    <x v="1"/>
    <x v="1"/>
    <x v="0"/>
    <x v="3"/>
    <n v="0"/>
    <x v="2"/>
    <n v="1.84915476542664"/>
  </r>
  <r>
    <x v="0"/>
    <x v="0"/>
    <s v="8 años"/>
    <x v="0"/>
    <x v="2"/>
    <x v="0"/>
    <x v="0"/>
    <n v="100"/>
    <x v="0"/>
    <n v="2.26664098765468"/>
  </r>
  <r>
    <x v="0"/>
    <x v="0"/>
    <s v="8 años"/>
    <x v="0"/>
    <x v="2"/>
    <x v="0"/>
    <x v="0"/>
    <n v="100"/>
    <x v="1"/>
    <n v="1.7138694321038199"/>
  </r>
  <r>
    <x v="0"/>
    <x v="0"/>
    <s v="8 años"/>
    <x v="0"/>
    <x v="2"/>
    <x v="0"/>
    <x v="0"/>
    <n v="100"/>
    <x v="2"/>
    <n v="1.83891200000653"/>
  </r>
  <r>
    <x v="0"/>
    <x v="0"/>
    <s v="8 años"/>
    <x v="0"/>
    <x v="2"/>
    <x v="0"/>
    <x v="0"/>
    <n v="100"/>
    <x v="3"/>
    <n v="1.1292223209893499"/>
  </r>
  <r>
    <x v="0"/>
    <x v="0"/>
    <s v="8 años"/>
    <x v="0"/>
    <x v="2"/>
    <x v="0"/>
    <x v="1"/>
    <n v="0"/>
    <x v="0"/>
    <n v="2.26664098765468"/>
  </r>
  <r>
    <x v="0"/>
    <x v="0"/>
    <s v="8 años"/>
    <x v="0"/>
    <x v="2"/>
    <x v="0"/>
    <x v="1"/>
    <n v="0"/>
    <x v="1"/>
    <n v="1.7138694321038199"/>
  </r>
  <r>
    <x v="0"/>
    <x v="0"/>
    <s v="8 años"/>
    <x v="0"/>
    <x v="2"/>
    <x v="0"/>
    <x v="1"/>
    <n v="0"/>
    <x v="2"/>
    <n v="1.83891200000653"/>
  </r>
  <r>
    <x v="0"/>
    <x v="0"/>
    <s v="8 años"/>
    <x v="0"/>
    <x v="2"/>
    <x v="0"/>
    <x v="1"/>
    <n v="0"/>
    <x v="3"/>
    <n v="1.1292223209893499"/>
  </r>
  <r>
    <x v="0"/>
    <x v="0"/>
    <s v="8 años"/>
    <x v="0"/>
    <x v="2"/>
    <x v="0"/>
    <x v="2"/>
    <n v="100"/>
    <x v="0"/>
    <n v="2.26664098765468"/>
  </r>
  <r>
    <x v="0"/>
    <x v="0"/>
    <s v="8 años"/>
    <x v="0"/>
    <x v="2"/>
    <x v="0"/>
    <x v="2"/>
    <n v="100"/>
    <x v="1"/>
    <n v="1.7138694321038199"/>
  </r>
  <r>
    <x v="0"/>
    <x v="0"/>
    <s v="8 años"/>
    <x v="0"/>
    <x v="2"/>
    <x v="0"/>
    <x v="2"/>
    <n v="100"/>
    <x v="2"/>
    <n v="1.83891200000653"/>
  </r>
  <r>
    <x v="0"/>
    <x v="0"/>
    <s v="8 años"/>
    <x v="0"/>
    <x v="2"/>
    <x v="0"/>
    <x v="2"/>
    <n v="100"/>
    <x v="3"/>
    <n v="1.1292223209893499"/>
  </r>
  <r>
    <x v="0"/>
    <x v="0"/>
    <s v="8 años"/>
    <x v="0"/>
    <x v="2"/>
    <x v="0"/>
    <x v="3"/>
    <n v="100"/>
    <x v="0"/>
    <n v="2.26664098765468"/>
  </r>
  <r>
    <x v="0"/>
    <x v="0"/>
    <s v="8 años"/>
    <x v="0"/>
    <x v="2"/>
    <x v="0"/>
    <x v="3"/>
    <n v="100"/>
    <x v="1"/>
    <n v="1.7138694321038199"/>
  </r>
  <r>
    <x v="0"/>
    <x v="0"/>
    <s v="8 años"/>
    <x v="0"/>
    <x v="2"/>
    <x v="0"/>
    <x v="3"/>
    <n v="100"/>
    <x v="2"/>
    <n v="1.83891200000653"/>
  </r>
  <r>
    <x v="0"/>
    <x v="0"/>
    <s v="8 años"/>
    <x v="0"/>
    <x v="2"/>
    <x v="0"/>
    <x v="3"/>
    <n v="100"/>
    <x v="3"/>
    <n v="1.1292223209893499"/>
  </r>
  <r>
    <x v="0"/>
    <x v="0"/>
    <s v="8 años"/>
    <x v="2"/>
    <x v="0"/>
    <x v="0"/>
    <x v="0"/>
    <n v="100"/>
    <x v="0"/>
    <n v="2.3491583209833999"/>
  </r>
  <r>
    <x v="0"/>
    <x v="0"/>
    <s v="8 años"/>
    <x v="2"/>
    <x v="0"/>
    <x v="0"/>
    <x v="0"/>
    <n v="100"/>
    <x v="1"/>
    <n v="1.9396898765407899"/>
  </r>
  <r>
    <x v="0"/>
    <x v="0"/>
    <s v="8 años"/>
    <x v="2"/>
    <x v="0"/>
    <x v="0"/>
    <x v="0"/>
    <n v="100"/>
    <x v="2"/>
    <n v="1.8153216790087701"/>
  </r>
  <r>
    <x v="0"/>
    <x v="0"/>
    <s v="8 años"/>
    <x v="2"/>
    <x v="0"/>
    <x v="0"/>
    <x v="0"/>
    <n v="100"/>
    <x v="3"/>
    <n v="1.1254277530824699"/>
  </r>
  <r>
    <x v="0"/>
    <x v="0"/>
    <s v="8 años"/>
    <x v="2"/>
    <x v="0"/>
    <x v="0"/>
    <x v="1"/>
    <n v="100"/>
    <x v="0"/>
    <n v="2.3491583209833999"/>
  </r>
  <r>
    <x v="0"/>
    <x v="0"/>
    <s v="8 años"/>
    <x v="2"/>
    <x v="0"/>
    <x v="0"/>
    <x v="1"/>
    <n v="100"/>
    <x v="1"/>
    <n v="1.9396898765407899"/>
  </r>
  <r>
    <x v="0"/>
    <x v="0"/>
    <s v="8 años"/>
    <x v="2"/>
    <x v="0"/>
    <x v="0"/>
    <x v="1"/>
    <n v="100"/>
    <x v="2"/>
    <n v="1.8153216790087701"/>
  </r>
  <r>
    <x v="0"/>
    <x v="0"/>
    <s v="8 años"/>
    <x v="2"/>
    <x v="0"/>
    <x v="0"/>
    <x v="1"/>
    <n v="100"/>
    <x v="3"/>
    <n v="1.1254277530824699"/>
  </r>
  <r>
    <x v="0"/>
    <x v="0"/>
    <s v="8 años"/>
    <x v="2"/>
    <x v="0"/>
    <x v="0"/>
    <x v="2"/>
    <n v="100"/>
    <x v="0"/>
    <n v="2.3491583209833999"/>
  </r>
  <r>
    <x v="0"/>
    <x v="0"/>
    <s v="8 años"/>
    <x v="2"/>
    <x v="0"/>
    <x v="0"/>
    <x v="2"/>
    <n v="100"/>
    <x v="1"/>
    <n v="1.9396898765407899"/>
  </r>
  <r>
    <x v="0"/>
    <x v="0"/>
    <s v="8 años"/>
    <x v="2"/>
    <x v="0"/>
    <x v="0"/>
    <x v="2"/>
    <n v="100"/>
    <x v="2"/>
    <n v="1.8153216790087701"/>
  </r>
  <r>
    <x v="0"/>
    <x v="0"/>
    <s v="8 años"/>
    <x v="2"/>
    <x v="0"/>
    <x v="0"/>
    <x v="2"/>
    <n v="100"/>
    <x v="3"/>
    <n v="1.1254277530824699"/>
  </r>
  <r>
    <x v="0"/>
    <x v="0"/>
    <s v="8 años"/>
    <x v="2"/>
    <x v="0"/>
    <x v="0"/>
    <x v="3"/>
    <n v="100"/>
    <x v="0"/>
    <n v="2.3491583209833999"/>
  </r>
  <r>
    <x v="0"/>
    <x v="0"/>
    <s v="8 años"/>
    <x v="2"/>
    <x v="0"/>
    <x v="0"/>
    <x v="3"/>
    <n v="100"/>
    <x v="1"/>
    <n v="1.9396898765407899"/>
  </r>
  <r>
    <x v="0"/>
    <x v="0"/>
    <s v="8 años"/>
    <x v="2"/>
    <x v="0"/>
    <x v="0"/>
    <x v="3"/>
    <n v="100"/>
    <x v="2"/>
    <n v="1.8153216790087701"/>
  </r>
  <r>
    <x v="0"/>
    <x v="0"/>
    <s v="8 años"/>
    <x v="2"/>
    <x v="0"/>
    <x v="0"/>
    <x v="3"/>
    <n v="100"/>
    <x v="3"/>
    <n v="1.1254277530824699"/>
  </r>
  <r>
    <x v="0"/>
    <x v="0"/>
    <s v="8 años"/>
    <x v="0"/>
    <x v="0"/>
    <x v="1"/>
    <x v="0"/>
    <n v="100"/>
    <x v="0"/>
    <n v="2.61723189509939"/>
  </r>
  <r>
    <x v="0"/>
    <x v="0"/>
    <s v="8 años"/>
    <x v="0"/>
    <x v="0"/>
    <x v="1"/>
    <x v="0"/>
    <n v="100"/>
    <x v="1"/>
    <n v="0"/>
  </r>
  <r>
    <x v="0"/>
    <x v="0"/>
    <s v="8 años"/>
    <x v="0"/>
    <x v="0"/>
    <x v="1"/>
    <x v="0"/>
    <n v="100"/>
    <x v="2"/>
    <n v="2.2303946511819901"/>
  </r>
  <r>
    <x v="0"/>
    <x v="0"/>
    <s v="8 años"/>
    <x v="0"/>
    <x v="0"/>
    <x v="1"/>
    <x v="0"/>
    <n v="100"/>
    <x v="3"/>
    <n v="1.8178266214672401"/>
  </r>
  <r>
    <x v="0"/>
    <x v="0"/>
    <s v="8 años"/>
    <x v="0"/>
    <x v="0"/>
    <x v="1"/>
    <x v="1"/>
    <n v="0"/>
    <x v="0"/>
    <n v="2.61723189509939"/>
  </r>
  <r>
    <x v="0"/>
    <x v="0"/>
    <s v="8 años"/>
    <x v="0"/>
    <x v="0"/>
    <x v="1"/>
    <x v="1"/>
    <n v="0"/>
    <x v="1"/>
    <n v="0"/>
  </r>
  <r>
    <x v="0"/>
    <x v="0"/>
    <s v="8 años"/>
    <x v="0"/>
    <x v="0"/>
    <x v="1"/>
    <x v="1"/>
    <n v="0"/>
    <x v="2"/>
    <n v="2.2303946511819901"/>
  </r>
  <r>
    <x v="0"/>
    <x v="0"/>
    <s v="8 años"/>
    <x v="0"/>
    <x v="0"/>
    <x v="1"/>
    <x v="1"/>
    <n v="0"/>
    <x v="3"/>
    <n v="1.8178266214672401"/>
  </r>
  <r>
    <x v="0"/>
    <x v="0"/>
    <s v="8 años"/>
    <x v="0"/>
    <x v="0"/>
    <x v="1"/>
    <x v="2"/>
    <n v="100"/>
    <x v="0"/>
    <n v="2.61723189509939"/>
  </r>
  <r>
    <x v="0"/>
    <x v="0"/>
    <s v="8 años"/>
    <x v="0"/>
    <x v="0"/>
    <x v="1"/>
    <x v="2"/>
    <n v="100"/>
    <x v="1"/>
    <n v="0"/>
  </r>
  <r>
    <x v="0"/>
    <x v="0"/>
    <s v="8 años"/>
    <x v="0"/>
    <x v="0"/>
    <x v="1"/>
    <x v="2"/>
    <n v="100"/>
    <x v="2"/>
    <n v="2.2303946511819901"/>
  </r>
  <r>
    <x v="0"/>
    <x v="0"/>
    <s v="8 años"/>
    <x v="0"/>
    <x v="0"/>
    <x v="1"/>
    <x v="2"/>
    <n v="100"/>
    <x v="3"/>
    <n v="1.8178266214672401"/>
  </r>
  <r>
    <x v="0"/>
    <x v="0"/>
    <s v="8 años"/>
    <x v="0"/>
    <x v="0"/>
    <x v="1"/>
    <x v="3"/>
    <n v="100"/>
    <x v="0"/>
    <n v="2.61723189509939"/>
  </r>
  <r>
    <x v="0"/>
    <x v="0"/>
    <s v="8 años"/>
    <x v="0"/>
    <x v="0"/>
    <x v="1"/>
    <x v="3"/>
    <n v="100"/>
    <x v="1"/>
    <n v="0"/>
  </r>
  <r>
    <x v="0"/>
    <x v="0"/>
    <s v="8 años"/>
    <x v="0"/>
    <x v="0"/>
    <x v="1"/>
    <x v="3"/>
    <n v="100"/>
    <x v="2"/>
    <n v="2.2303946511819901"/>
  </r>
  <r>
    <x v="0"/>
    <x v="0"/>
    <s v="8 años"/>
    <x v="0"/>
    <x v="0"/>
    <x v="1"/>
    <x v="3"/>
    <n v="100"/>
    <x v="3"/>
    <n v="1.8178266214672401"/>
  </r>
  <r>
    <x v="0"/>
    <x v="0"/>
    <s v="8 años"/>
    <x v="1"/>
    <x v="1"/>
    <x v="1"/>
    <x v="0"/>
    <n v="100"/>
    <x v="0"/>
    <n v="1.4717412122408799"/>
  </r>
  <r>
    <x v="0"/>
    <x v="0"/>
    <s v="8 años"/>
    <x v="1"/>
    <x v="1"/>
    <x v="1"/>
    <x v="0"/>
    <n v="100"/>
    <x v="1"/>
    <n v="1.2958370732376301"/>
  </r>
  <r>
    <x v="0"/>
    <x v="0"/>
    <s v="8 años"/>
    <x v="1"/>
    <x v="1"/>
    <x v="1"/>
    <x v="0"/>
    <n v="100"/>
    <x v="2"/>
    <n v="1.4131179560790701"/>
  </r>
  <r>
    <x v="0"/>
    <x v="0"/>
    <s v="8 años"/>
    <x v="1"/>
    <x v="1"/>
    <x v="1"/>
    <x v="0"/>
    <n v="100"/>
    <x v="3"/>
    <n v="1.48720275529194"/>
  </r>
  <r>
    <x v="0"/>
    <x v="0"/>
    <s v="8 años"/>
    <x v="1"/>
    <x v="1"/>
    <x v="1"/>
    <x v="1"/>
    <n v="0"/>
    <x v="0"/>
    <n v="1.4717412122408799"/>
  </r>
  <r>
    <x v="0"/>
    <x v="0"/>
    <s v="8 años"/>
    <x v="1"/>
    <x v="1"/>
    <x v="1"/>
    <x v="1"/>
    <n v="0"/>
    <x v="1"/>
    <n v="1.2958370732376301"/>
  </r>
  <r>
    <x v="0"/>
    <x v="0"/>
    <s v="8 años"/>
    <x v="1"/>
    <x v="1"/>
    <x v="1"/>
    <x v="1"/>
    <n v="0"/>
    <x v="2"/>
    <n v="1.4131179560790701"/>
  </r>
  <r>
    <x v="0"/>
    <x v="0"/>
    <s v="8 años"/>
    <x v="1"/>
    <x v="1"/>
    <x v="1"/>
    <x v="1"/>
    <n v="0"/>
    <x v="3"/>
    <n v="1.48720275529194"/>
  </r>
  <r>
    <x v="0"/>
    <x v="0"/>
    <s v="8 años"/>
    <x v="1"/>
    <x v="1"/>
    <x v="1"/>
    <x v="2"/>
    <n v="100"/>
    <x v="0"/>
    <n v="1.4717412122408799"/>
  </r>
  <r>
    <x v="0"/>
    <x v="0"/>
    <s v="8 años"/>
    <x v="1"/>
    <x v="1"/>
    <x v="1"/>
    <x v="2"/>
    <n v="100"/>
    <x v="1"/>
    <n v="1.2958370732376301"/>
  </r>
  <r>
    <x v="0"/>
    <x v="0"/>
    <s v="8 años"/>
    <x v="1"/>
    <x v="1"/>
    <x v="1"/>
    <x v="2"/>
    <n v="100"/>
    <x v="2"/>
    <n v="1.4131179560790701"/>
  </r>
  <r>
    <x v="0"/>
    <x v="0"/>
    <s v="8 años"/>
    <x v="1"/>
    <x v="1"/>
    <x v="1"/>
    <x v="2"/>
    <n v="100"/>
    <x v="3"/>
    <n v="1.48720275529194"/>
  </r>
  <r>
    <x v="0"/>
    <x v="0"/>
    <s v="8 años"/>
    <x v="1"/>
    <x v="1"/>
    <x v="1"/>
    <x v="3"/>
    <n v="100"/>
    <x v="0"/>
    <n v="1.4717412122408799"/>
  </r>
  <r>
    <x v="0"/>
    <x v="0"/>
    <s v="8 años"/>
    <x v="1"/>
    <x v="1"/>
    <x v="1"/>
    <x v="3"/>
    <n v="100"/>
    <x v="1"/>
    <n v="1.2958370732376301"/>
  </r>
  <r>
    <x v="0"/>
    <x v="0"/>
    <s v="8 años"/>
    <x v="1"/>
    <x v="1"/>
    <x v="1"/>
    <x v="3"/>
    <n v="100"/>
    <x v="2"/>
    <n v="1.4131179560790701"/>
  </r>
  <r>
    <x v="0"/>
    <x v="0"/>
    <s v="8 años"/>
    <x v="1"/>
    <x v="1"/>
    <x v="1"/>
    <x v="3"/>
    <n v="100"/>
    <x v="3"/>
    <n v="1.48720275529194"/>
  </r>
  <r>
    <x v="0"/>
    <x v="0"/>
    <s v="8 años"/>
    <x v="1"/>
    <x v="0"/>
    <x v="1"/>
    <x v="0"/>
    <n v="100"/>
    <x v="0"/>
    <n v="2.6993087994633198"/>
  </r>
  <r>
    <x v="0"/>
    <x v="0"/>
    <s v="8 años"/>
    <x v="1"/>
    <x v="0"/>
    <x v="1"/>
    <x v="0"/>
    <n v="100"/>
    <x v="1"/>
    <n v="0.90623953088652298"/>
  </r>
  <r>
    <x v="0"/>
    <x v="0"/>
    <s v="8 años"/>
    <x v="1"/>
    <x v="0"/>
    <x v="1"/>
    <x v="0"/>
    <n v="100"/>
    <x v="2"/>
    <n v="1.5792948774178499"/>
  </r>
  <r>
    <x v="0"/>
    <x v="0"/>
    <s v="8 años"/>
    <x v="1"/>
    <x v="0"/>
    <x v="1"/>
    <x v="1"/>
    <n v="100"/>
    <x v="0"/>
    <n v="2.6993087994633198"/>
  </r>
  <r>
    <x v="0"/>
    <x v="0"/>
    <s v="8 años"/>
    <x v="1"/>
    <x v="0"/>
    <x v="1"/>
    <x v="1"/>
    <n v="100"/>
    <x v="1"/>
    <n v="0.90623953088652298"/>
  </r>
  <r>
    <x v="0"/>
    <x v="0"/>
    <s v="8 años"/>
    <x v="1"/>
    <x v="0"/>
    <x v="1"/>
    <x v="1"/>
    <n v="100"/>
    <x v="2"/>
    <n v="1.5792948774178499"/>
  </r>
  <r>
    <x v="0"/>
    <x v="0"/>
    <s v="8 años"/>
    <x v="1"/>
    <x v="0"/>
    <x v="1"/>
    <x v="2"/>
    <n v="0"/>
    <x v="0"/>
    <n v="2.6993087994633198"/>
  </r>
  <r>
    <x v="0"/>
    <x v="0"/>
    <s v="8 años"/>
    <x v="1"/>
    <x v="0"/>
    <x v="1"/>
    <x v="2"/>
    <n v="0"/>
    <x v="1"/>
    <n v="0.90623953088652298"/>
  </r>
  <r>
    <x v="0"/>
    <x v="0"/>
    <s v="8 años"/>
    <x v="1"/>
    <x v="0"/>
    <x v="1"/>
    <x v="2"/>
    <n v="0"/>
    <x v="2"/>
    <n v="1.5792948774178499"/>
  </r>
  <r>
    <x v="0"/>
    <x v="0"/>
    <s v="8 años"/>
    <x v="1"/>
    <x v="0"/>
    <x v="1"/>
    <x v="3"/>
    <n v="0"/>
    <x v="0"/>
    <n v="2.6993087994633198"/>
  </r>
  <r>
    <x v="0"/>
    <x v="0"/>
    <s v="8 años"/>
    <x v="1"/>
    <x v="0"/>
    <x v="1"/>
    <x v="3"/>
    <n v="0"/>
    <x v="1"/>
    <n v="0.90623953088652298"/>
  </r>
  <r>
    <x v="0"/>
    <x v="0"/>
    <s v="8 años"/>
    <x v="1"/>
    <x v="0"/>
    <x v="1"/>
    <x v="3"/>
    <n v="0"/>
    <x v="2"/>
    <n v="1.5792948774178499"/>
  </r>
  <r>
    <x v="0"/>
    <x v="0"/>
    <s v="8 años"/>
    <x v="0"/>
    <x v="1"/>
    <x v="1"/>
    <x v="0"/>
    <n v="100"/>
    <x v="0"/>
    <n v="2.5927830856526199"/>
  </r>
  <r>
    <x v="0"/>
    <x v="0"/>
    <s v="8 años"/>
    <x v="0"/>
    <x v="1"/>
    <x v="1"/>
    <x v="0"/>
    <n v="100"/>
    <x v="1"/>
    <n v="1.95147255423944"/>
  </r>
  <r>
    <x v="0"/>
    <x v="0"/>
    <s v="8 años"/>
    <x v="0"/>
    <x v="1"/>
    <x v="1"/>
    <x v="0"/>
    <n v="100"/>
    <x v="2"/>
    <n v="3.1334954141056999"/>
  </r>
  <r>
    <x v="0"/>
    <x v="0"/>
    <s v="8 años"/>
    <x v="0"/>
    <x v="1"/>
    <x v="1"/>
    <x v="0"/>
    <n v="100"/>
    <x v="3"/>
    <n v="1.5998874863726"/>
  </r>
  <r>
    <x v="0"/>
    <x v="0"/>
    <s v="8 años"/>
    <x v="0"/>
    <x v="1"/>
    <x v="1"/>
    <x v="1"/>
    <n v="100"/>
    <x v="0"/>
    <n v="2.5927830856526199"/>
  </r>
  <r>
    <x v="0"/>
    <x v="0"/>
    <s v="8 años"/>
    <x v="0"/>
    <x v="1"/>
    <x v="1"/>
    <x v="1"/>
    <n v="100"/>
    <x v="1"/>
    <n v="1.95147255423944"/>
  </r>
  <r>
    <x v="0"/>
    <x v="0"/>
    <s v="8 años"/>
    <x v="0"/>
    <x v="1"/>
    <x v="1"/>
    <x v="1"/>
    <n v="100"/>
    <x v="2"/>
    <n v="3.1334954141056999"/>
  </r>
  <r>
    <x v="0"/>
    <x v="0"/>
    <s v="8 años"/>
    <x v="0"/>
    <x v="1"/>
    <x v="1"/>
    <x v="1"/>
    <n v="100"/>
    <x v="3"/>
    <n v="1.5998874863726"/>
  </r>
  <r>
    <x v="0"/>
    <x v="0"/>
    <s v="8 años"/>
    <x v="0"/>
    <x v="1"/>
    <x v="1"/>
    <x v="2"/>
    <n v="100"/>
    <x v="0"/>
    <n v="2.5927830856526199"/>
  </r>
  <r>
    <x v="0"/>
    <x v="0"/>
    <s v="8 años"/>
    <x v="0"/>
    <x v="1"/>
    <x v="1"/>
    <x v="2"/>
    <n v="100"/>
    <x v="1"/>
    <n v="1.95147255423944"/>
  </r>
  <r>
    <x v="0"/>
    <x v="0"/>
    <s v="8 años"/>
    <x v="0"/>
    <x v="1"/>
    <x v="1"/>
    <x v="2"/>
    <n v="100"/>
    <x v="2"/>
    <n v="3.1334954141056999"/>
  </r>
  <r>
    <x v="0"/>
    <x v="0"/>
    <s v="8 años"/>
    <x v="0"/>
    <x v="1"/>
    <x v="1"/>
    <x v="2"/>
    <n v="100"/>
    <x v="3"/>
    <n v="1.5998874863726"/>
  </r>
  <r>
    <x v="0"/>
    <x v="0"/>
    <s v="8 años"/>
    <x v="0"/>
    <x v="1"/>
    <x v="1"/>
    <x v="3"/>
    <n v="100"/>
    <x v="0"/>
    <n v="2.5927830856526199"/>
  </r>
  <r>
    <x v="0"/>
    <x v="0"/>
    <s v="8 años"/>
    <x v="0"/>
    <x v="1"/>
    <x v="1"/>
    <x v="3"/>
    <n v="100"/>
    <x v="1"/>
    <n v="1.95147255423944"/>
  </r>
  <r>
    <x v="0"/>
    <x v="0"/>
    <s v="8 años"/>
    <x v="0"/>
    <x v="1"/>
    <x v="1"/>
    <x v="3"/>
    <n v="100"/>
    <x v="2"/>
    <n v="3.1334954141056999"/>
  </r>
  <r>
    <x v="0"/>
    <x v="0"/>
    <s v="8 años"/>
    <x v="0"/>
    <x v="1"/>
    <x v="1"/>
    <x v="3"/>
    <n v="100"/>
    <x v="3"/>
    <n v="1.5998874863726"/>
  </r>
  <r>
    <x v="0"/>
    <x v="0"/>
    <s v="8 años"/>
    <x v="2"/>
    <x v="2"/>
    <x v="1"/>
    <x v="0"/>
    <n v="100"/>
    <x v="0"/>
    <n v="1.89616465865401"/>
  </r>
  <r>
    <x v="0"/>
    <x v="0"/>
    <s v="8 años"/>
    <x v="2"/>
    <x v="2"/>
    <x v="1"/>
    <x v="0"/>
    <n v="100"/>
    <x v="1"/>
    <n v="1.2355138650746"/>
  </r>
  <r>
    <x v="0"/>
    <x v="0"/>
    <s v="8 años"/>
    <x v="2"/>
    <x v="2"/>
    <x v="1"/>
    <x v="0"/>
    <n v="100"/>
    <x v="2"/>
    <n v="2.53551252192119"/>
  </r>
  <r>
    <x v="0"/>
    <x v="0"/>
    <s v="8 años"/>
    <x v="2"/>
    <x v="2"/>
    <x v="1"/>
    <x v="0"/>
    <n v="100"/>
    <x v="3"/>
    <n v="1.3837482538656301"/>
  </r>
  <r>
    <x v="0"/>
    <x v="0"/>
    <s v="8 años"/>
    <x v="2"/>
    <x v="2"/>
    <x v="1"/>
    <x v="1"/>
    <n v="100"/>
    <x v="0"/>
    <n v="1.89616465865401"/>
  </r>
  <r>
    <x v="0"/>
    <x v="0"/>
    <s v="8 años"/>
    <x v="2"/>
    <x v="2"/>
    <x v="1"/>
    <x v="1"/>
    <n v="100"/>
    <x v="1"/>
    <n v="1.2355138650746"/>
  </r>
  <r>
    <x v="0"/>
    <x v="0"/>
    <s v="8 años"/>
    <x v="2"/>
    <x v="2"/>
    <x v="1"/>
    <x v="1"/>
    <n v="100"/>
    <x v="2"/>
    <n v="2.53551252192119"/>
  </r>
  <r>
    <x v="0"/>
    <x v="0"/>
    <s v="8 años"/>
    <x v="2"/>
    <x v="2"/>
    <x v="1"/>
    <x v="1"/>
    <n v="100"/>
    <x v="3"/>
    <n v="1.3837482538656301"/>
  </r>
  <r>
    <x v="0"/>
    <x v="0"/>
    <s v="8 años"/>
    <x v="2"/>
    <x v="2"/>
    <x v="1"/>
    <x v="2"/>
    <n v="100"/>
    <x v="0"/>
    <n v="1.89616465865401"/>
  </r>
  <r>
    <x v="0"/>
    <x v="0"/>
    <s v="8 años"/>
    <x v="2"/>
    <x v="2"/>
    <x v="1"/>
    <x v="2"/>
    <n v="100"/>
    <x v="1"/>
    <n v="1.2355138650746"/>
  </r>
  <r>
    <x v="0"/>
    <x v="0"/>
    <s v="8 años"/>
    <x v="2"/>
    <x v="2"/>
    <x v="1"/>
    <x v="2"/>
    <n v="100"/>
    <x v="2"/>
    <n v="2.53551252192119"/>
  </r>
  <r>
    <x v="0"/>
    <x v="0"/>
    <s v="8 años"/>
    <x v="2"/>
    <x v="2"/>
    <x v="1"/>
    <x v="2"/>
    <n v="100"/>
    <x v="3"/>
    <n v="1.3837482538656301"/>
  </r>
  <r>
    <x v="0"/>
    <x v="0"/>
    <s v="8 años"/>
    <x v="2"/>
    <x v="2"/>
    <x v="1"/>
    <x v="3"/>
    <n v="100"/>
    <x v="0"/>
    <n v="1.89616465865401"/>
  </r>
  <r>
    <x v="0"/>
    <x v="0"/>
    <s v="8 años"/>
    <x v="2"/>
    <x v="2"/>
    <x v="1"/>
    <x v="3"/>
    <n v="100"/>
    <x v="1"/>
    <n v="1.2355138650746"/>
  </r>
  <r>
    <x v="0"/>
    <x v="0"/>
    <s v="8 años"/>
    <x v="2"/>
    <x v="2"/>
    <x v="1"/>
    <x v="3"/>
    <n v="100"/>
    <x v="2"/>
    <n v="2.53551252192119"/>
  </r>
  <r>
    <x v="0"/>
    <x v="0"/>
    <s v="8 años"/>
    <x v="2"/>
    <x v="2"/>
    <x v="1"/>
    <x v="3"/>
    <n v="100"/>
    <x v="3"/>
    <n v="1.3837482538656301"/>
  </r>
  <r>
    <x v="0"/>
    <x v="0"/>
    <s v="8 años"/>
    <x v="2"/>
    <x v="1"/>
    <x v="1"/>
    <x v="0"/>
    <n v="100"/>
    <x v="0"/>
    <n v="2.4428384733619102"/>
  </r>
  <r>
    <x v="0"/>
    <x v="0"/>
    <s v="8 años"/>
    <x v="2"/>
    <x v="1"/>
    <x v="1"/>
    <x v="0"/>
    <n v="100"/>
    <x v="1"/>
    <n v="0"/>
  </r>
  <r>
    <x v="0"/>
    <x v="0"/>
    <s v="8 años"/>
    <x v="2"/>
    <x v="1"/>
    <x v="1"/>
    <x v="0"/>
    <n v="100"/>
    <x v="2"/>
    <n v="1.8751927902922001"/>
  </r>
  <r>
    <x v="0"/>
    <x v="0"/>
    <s v="8 años"/>
    <x v="2"/>
    <x v="1"/>
    <x v="1"/>
    <x v="0"/>
    <n v="100"/>
    <x v="3"/>
    <n v="1.71827691316138"/>
  </r>
  <r>
    <x v="0"/>
    <x v="0"/>
    <s v="8 años"/>
    <x v="2"/>
    <x v="1"/>
    <x v="1"/>
    <x v="1"/>
    <n v="0"/>
    <x v="0"/>
    <n v="2.4428384733619102"/>
  </r>
  <r>
    <x v="0"/>
    <x v="0"/>
    <s v="8 años"/>
    <x v="2"/>
    <x v="1"/>
    <x v="1"/>
    <x v="1"/>
    <n v="0"/>
    <x v="1"/>
    <n v="0"/>
  </r>
  <r>
    <x v="0"/>
    <x v="0"/>
    <s v="8 años"/>
    <x v="2"/>
    <x v="1"/>
    <x v="1"/>
    <x v="1"/>
    <n v="0"/>
    <x v="2"/>
    <n v="1.8751927902922001"/>
  </r>
  <r>
    <x v="0"/>
    <x v="0"/>
    <s v="8 años"/>
    <x v="2"/>
    <x v="1"/>
    <x v="1"/>
    <x v="1"/>
    <n v="0"/>
    <x v="3"/>
    <n v="1.71827691316138"/>
  </r>
  <r>
    <x v="0"/>
    <x v="0"/>
    <s v="8 años"/>
    <x v="2"/>
    <x v="1"/>
    <x v="1"/>
    <x v="2"/>
    <n v="100"/>
    <x v="0"/>
    <n v="2.4428384733619102"/>
  </r>
  <r>
    <x v="0"/>
    <x v="0"/>
    <s v="8 años"/>
    <x v="2"/>
    <x v="1"/>
    <x v="1"/>
    <x v="2"/>
    <n v="100"/>
    <x v="1"/>
    <n v="0"/>
  </r>
  <r>
    <x v="0"/>
    <x v="0"/>
    <s v="8 años"/>
    <x v="2"/>
    <x v="1"/>
    <x v="1"/>
    <x v="2"/>
    <n v="100"/>
    <x v="2"/>
    <n v="1.8751927902922001"/>
  </r>
  <r>
    <x v="0"/>
    <x v="0"/>
    <s v="8 años"/>
    <x v="2"/>
    <x v="1"/>
    <x v="1"/>
    <x v="2"/>
    <n v="100"/>
    <x v="3"/>
    <n v="1.71827691316138"/>
  </r>
  <r>
    <x v="0"/>
    <x v="0"/>
    <s v="8 años"/>
    <x v="2"/>
    <x v="1"/>
    <x v="1"/>
    <x v="3"/>
    <n v="100"/>
    <x v="0"/>
    <n v="2.4428384733619102"/>
  </r>
  <r>
    <x v="0"/>
    <x v="0"/>
    <s v="8 años"/>
    <x v="2"/>
    <x v="1"/>
    <x v="1"/>
    <x v="3"/>
    <n v="100"/>
    <x v="1"/>
    <n v="0"/>
  </r>
  <r>
    <x v="0"/>
    <x v="0"/>
    <s v="8 años"/>
    <x v="2"/>
    <x v="1"/>
    <x v="1"/>
    <x v="3"/>
    <n v="100"/>
    <x v="2"/>
    <n v="1.8751927902922001"/>
  </r>
  <r>
    <x v="0"/>
    <x v="0"/>
    <s v="8 años"/>
    <x v="2"/>
    <x v="1"/>
    <x v="1"/>
    <x v="3"/>
    <n v="100"/>
    <x v="3"/>
    <n v="1.71827691316138"/>
  </r>
  <r>
    <x v="0"/>
    <x v="0"/>
    <s v="8 años"/>
    <x v="1"/>
    <x v="0"/>
    <x v="1"/>
    <x v="0"/>
    <n v="100"/>
    <x v="0"/>
    <n v="3.58711038978071"/>
  </r>
  <r>
    <x v="0"/>
    <x v="0"/>
    <s v="8 años"/>
    <x v="1"/>
    <x v="0"/>
    <x v="1"/>
    <x v="0"/>
    <n v="100"/>
    <x v="1"/>
    <n v="0.63596810743911103"/>
  </r>
  <r>
    <x v="0"/>
    <x v="0"/>
    <s v="8 años"/>
    <x v="1"/>
    <x v="0"/>
    <x v="1"/>
    <x v="0"/>
    <n v="100"/>
    <x v="2"/>
    <n v="1.94483353669056"/>
  </r>
  <r>
    <x v="0"/>
    <x v="0"/>
    <s v="8 años"/>
    <x v="1"/>
    <x v="0"/>
    <x v="1"/>
    <x v="0"/>
    <n v="100"/>
    <x v="3"/>
    <n v="1.1212200463633"/>
  </r>
  <r>
    <x v="0"/>
    <x v="0"/>
    <s v="8 años"/>
    <x v="1"/>
    <x v="0"/>
    <x v="1"/>
    <x v="1"/>
    <n v="100"/>
    <x v="0"/>
    <n v="3.58711038978071"/>
  </r>
  <r>
    <x v="0"/>
    <x v="0"/>
    <s v="8 años"/>
    <x v="1"/>
    <x v="0"/>
    <x v="1"/>
    <x v="1"/>
    <n v="100"/>
    <x v="1"/>
    <n v="0.63596810743911103"/>
  </r>
  <r>
    <x v="0"/>
    <x v="0"/>
    <s v="8 años"/>
    <x v="1"/>
    <x v="0"/>
    <x v="1"/>
    <x v="1"/>
    <n v="100"/>
    <x v="2"/>
    <n v="1.94483353669056"/>
  </r>
  <r>
    <x v="0"/>
    <x v="0"/>
    <s v="8 años"/>
    <x v="1"/>
    <x v="0"/>
    <x v="1"/>
    <x v="1"/>
    <n v="100"/>
    <x v="3"/>
    <n v="1.1212200463633"/>
  </r>
  <r>
    <x v="0"/>
    <x v="0"/>
    <s v="8 años"/>
    <x v="1"/>
    <x v="0"/>
    <x v="1"/>
    <x v="2"/>
    <n v="100"/>
    <x v="0"/>
    <n v="3.58711038978071"/>
  </r>
  <r>
    <x v="0"/>
    <x v="0"/>
    <s v="8 años"/>
    <x v="1"/>
    <x v="0"/>
    <x v="1"/>
    <x v="2"/>
    <n v="100"/>
    <x v="1"/>
    <n v="0.63596810743911103"/>
  </r>
  <r>
    <x v="0"/>
    <x v="0"/>
    <s v="8 años"/>
    <x v="1"/>
    <x v="0"/>
    <x v="1"/>
    <x v="2"/>
    <n v="100"/>
    <x v="2"/>
    <n v="1.94483353669056"/>
  </r>
  <r>
    <x v="0"/>
    <x v="0"/>
    <s v="8 años"/>
    <x v="1"/>
    <x v="0"/>
    <x v="1"/>
    <x v="2"/>
    <n v="100"/>
    <x v="3"/>
    <n v="1.1212200463633"/>
  </r>
  <r>
    <x v="0"/>
    <x v="0"/>
    <s v="8 años"/>
    <x v="1"/>
    <x v="0"/>
    <x v="1"/>
    <x v="3"/>
    <n v="100"/>
    <x v="0"/>
    <n v="3.58711038978071"/>
  </r>
  <r>
    <x v="0"/>
    <x v="0"/>
    <s v="8 años"/>
    <x v="1"/>
    <x v="0"/>
    <x v="1"/>
    <x v="3"/>
    <n v="100"/>
    <x v="1"/>
    <n v="0.63596810743911103"/>
  </r>
  <r>
    <x v="0"/>
    <x v="0"/>
    <s v="8 años"/>
    <x v="1"/>
    <x v="0"/>
    <x v="1"/>
    <x v="3"/>
    <n v="100"/>
    <x v="2"/>
    <n v="1.94483353669056"/>
  </r>
  <r>
    <x v="0"/>
    <x v="0"/>
    <s v="8 años"/>
    <x v="1"/>
    <x v="0"/>
    <x v="1"/>
    <x v="3"/>
    <n v="100"/>
    <x v="3"/>
    <n v="1.1212200463633"/>
  </r>
  <r>
    <x v="0"/>
    <x v="0"/>
    <s v="8 años"/>
    <x v="2"/>
    <x v="2"/>
    <x v="1"/>
    <x v="0"/>
    <n v="100"/>
    <x v="0"/>
    <n v="2.49514073692262"/>
  </r>
  <r>
    <x v="0"/>
    <x v="0"/>
    <s v="8 años"/>
    <x v="2"/>
    <x v="2"/>
    <x v="1"/>
    <x v="0"/>
    <n v="100"/>
    <x v="1"/>
    <n v="1.5197835217695601"/>
  </r>
  <r>
    <x v="0"/>
    <x v="0"/>
    <s v="8 años"/>
    <x v="2"/>
    <x v="2"/>
    <x v="1"/>
    <x v="0"/>
    <n v="100"/>
    <x v="2"/>
    <n v="1.6862302705994801"/>
  </r>
  <r>
    <x v="0"/>
    <x v="0"/>
    <s v="8 años"/>
    <x v="2"/>
    <x v="2"/>
    <x v="1"/>
    <x v="0"/>
    <n v="100"/>
    <x v="3"/>
    <n v="1.0635342724271999"/>
  </r>
  <r>
    <x v="0"/>
    <x v="0"/>
    <s v="8 años"/>
    <x v="2"/>
    <x v="2"/>
    <x v="1"/>
    <x v="1"/>
    <n v="100"/>
    <x v="0"/>
    <n v="2.49514073692262"/>
  </r>
  <r>
    <x v="0"/>
    <x v="0"/>
    <s v="8 años"/>
    <x v="2"/>
    <x v="2"/>
    <x v="1"/>
    <x v="1"/>
    <n v="100"/>
    <x v="1"/>
    <n v="1.5197835217695601"/>
  </r>
  <r>
    <x v="0"/>
    <x v="0"/>
    <s v="8 años"/>
    <x v="2"/>
    <x v="2"/>
    <x v="1"/>
    <x v="1"/>
    <n v="100"/>
    <x v="2"/>
    <n v="1.6862302705994801"/>
  </r>
  <r>
    <x v="0"/>
    <x v="0"/>
    <s v="8 años"/>
    <x v="2"/>
    <x v="2"/>
    <x v="1"/>
    <x v="1"/>
    <n v="100"/>
    <x v="3"/>
    <n v="1.0635342724271999"/>
  </r>
  <r>
    <x v="0"/>
    <x v="0"/>
    <s v="8 años"/>
    <x v="2"/>
    <x v="2"/>
    <x v="1"/>
    <x v="2"/>
    <n v="100"/>
    <x v="0"/>
    <n v="2.49514073692262"/>
  </r>
  <r>
    <x v="0"/>
    <x v="0"/>
    <s v="8 años"/>
    <x v="2"/>
    <x v="2"/>
    <x v="1"/>
    <x v="2"/>
    <n v="100"/>
    <x v="1"/>
    <n v="1.5197835217695601"/>
  </r>
  <r>
    <x v="0"/>
    <x v="0"/>
    <s v="8 años"/>
    <x v="2"/>
    <x v="2"/>
    <x v="1"/>
    <x v="2"/>
    <n v="100"/>
    <x v="2"/>
    <n v="1.6862302705994801"/>
  </r>
  <r>
    <x v="0"/>
    <x v="0"/>
    <s v="8 años"/>
    <x v="2"/>
    <x v="2"/>
    <x v="1"/>
    <x v="2"/>
    <n v="100"/>
    <x v="3"/>
    <n v="1.0635342724271999"/>
  </r>
  <r>
    <x v="0"/>
    <x v="0"/>
    <s v="8 años"/>
    <x v="2"/>
    <x v="2"/>
    <x v="1"/>
    <x v="3"/>
    <n v="100"/>
    <x v="0"/>
    <n v="2.49514073692262"/>
  </r>
  <r>
    <x v="0"/>
    <x v="0"/>
    <s v="8 años"/>
    <x v="2"/>
    <x v="2"/>
    <x v="1"/>
    <x v="3"/>
    <n v="100"/>
    <x v="1"/>
    <n v="1.5197835217695601"/>
  </r>
  <r>
    <x v="0"/>
    <x v="0"/>
    <s v="8 años"/>
    <x v="2"/>
    <x v="2"/>
    <x v="1"/>
    <x v="3"/>
    <n v="100"/>
    <x v="2"/>
    <n v="1.6862302705994801"/>
  </r>
  <r>
    <x v="0"/>
    <x v="0"/>
    <s v="8 años"/>
    <x v="2"/>
    <x v="2"/>
    <x v="1"/>
    <x v="3"/>
    <n v="100"/>
    <x v="3"/>
    <n v="1.0635342724271999"/>
  </r>
  <r>
    <x v="0"/>
    <x v="0"/>
    <s v="8 años"/>
    <x v="1"/>
    <x v="0"/>
    <x v="1"/>
    <x v="0"/>
    <n v="100"/>
    <x v="0"/>
    <n v="2.3907621852704302"/>
  </r>
  <r>
    <x v="0"/>
    <x v="0"/>
    <s v="8 años"/>
    <x v="1"/>
    <x v="0"/>
    <x v="1"/>
    <x v="0"/>
    <n v="100"/>
    <x v="1"/>
    <n v="1.1114869028679"/>
  </r>
  <r>
    <x v="0"/>
    <x v="0"/>
    <s v="8 años"/>
    <x v="1"/>
    <x v="0"/>
    <x v="1"/>
    <x v="0"/>
    <n v="100"/>
    <x v="2"/>
    <n v="1.6342507727677"/>
  </r>
  <r>
    <x v="0"/>
    <x v="0"/>
    <s v="8 años"/>
    <x v="1"/>
    <x v="0"/>
    <x v="1"/>
    <x v="0"/>
    <n v="100"/>
    <x v="3"/>
    <n v="1.5357732628472101"/>
  </r>
  <r>
    <x v="0"/>
    <x v="0"/>
    <s v="8 años"/>
    <x v="1"/>
    <x v="0"/>
    <x v="1"/>
    <x v="1"/>
    <n v="100"/>
    <x v="0"/>
    <n v="2.3907621852704302"/>
  </r>
  <r>
    <x v="0"/>
    <x v="0"/>
    <s v="8 años"/>
    <x v="1"/>
    <x v="0"/>
    <x v="1"/>
    <x v="1"/>
    <n v="100"/>
    <x v="1"/>
    <n v="1.1114869028679"/>
  </r>
  <r>
    <x v="0"/>
    <x v="0"/>
    <s v="8 años"/>
    <x v="1"/>
    <x v="0"/>
    <x v="1"/>
    <x v="1"/>
    <n v="100"/>
    <x v="2"/>
    <n v="1.6342507727677"/>
  </r>
  <r>
    <x v="0"/>
    <x v="0"/>
    <s v="8 años"/>
    <x v="1"/>
    <x v="0"/>
    <x v="1"/>
    <x v="1"/>
    <n v="100"/>
    <x v="3"/>
    <n v="1.5357732628472101"/>
  </r>
  <r>
    <x v="0"/>
    <x v="0"/>
    <s v="8 años"/>
    <x v="1"/>
    <x v="0"/>
    <x v="1"/>
    <x v="2"/>
    <n v="100"/>
    <x v="0"/>
    <n v="2.3907621852704302"/>
  </r>
  <r>
    <x v="0"/>
    <x v="0"/>
    <s v="8 años"/>
    <x v="1"/>
    <x v="0"/>
    <x v="1"/>
    <x v="2"/>
    <n v="100"/>
    <x v="1"/>
    <n v="1.1114869028679"/>
  </r>
  <r>
    <x v="0"/>
    <x v="0"/>
    <s v="8 años"/>
    <x v="1"/>
    <x v="0"/>
    <x v="1"/>
    <x v="2"/>
    <n v="100"/>
    <x v="2"/>
    <n v="1.6342507727677"/>
  </r>
  <r>
    <x v="0"/>
    <x v="0"/>
    <s v="8 años"/>
    <x v="1"/>
    <x v="0"/>
    <x v="1"/>
    <x v="2"/>
    <n v="100"/>
    <x v="3"/>
    <n v="1.5357732628472101"/>
  </r>
  <r>
    <x v="0"/>
    <x v="0"/>
    <s v="8 años"/>
    <x v="1"/>
    <x v="0"/>
    <x v="1"/>
    <x v="3"/>
    <n v="100"/>
    <x v="0"/>
    <n v="2.3907621852704302"/>
  </r>
  <r>
    <x v="0"/>
    <x v="0"/>
    <s v="8 años"/>
    <x v="1"/>
    <x v="0"/>
    <x v="1"/>
    <x v="3"/>
    <n v="100"/>
    <x v="1"/>
    <n v="1.1114869028679"/>
  </r>
  <r>
    <x v="0"/>
    <x v="0"/>
    <s v="8 años"/>
    <x v="1"/>
    <x v="0"/>
    <x v="1"/>
    <x v="3"/>
    <n v="100"/>
    <x v="2"/>
    <n v="1.6342507727677"/>
  </r>
  <r>
    <x v="0"/>
    <x v="0"/>
    <s v="8 años"/>
    <x v="1"/>
    <x v="0"/>
    <x v="1"/>
    <x v="3"/>
    <n v="100"/>
    <x v="3"/>
    <n v="1.5357732628472101"/>
  </r>
  <r>
    <x v="0"/>
    <x v="0"/>
    <s v="8 años"/>
    <x v="1"/>
    <x v="1"/>
    <x v="1"/>
    <x v="0"/>
    <n v="100"/>
    <x v="0"/>
    <n v="2.4733431888162101"/>
  </r>
  <r>
    <x v="0"/>
    <x v="0"/>
    <s v="8 años"/>
    <x v="1"/>
    <x v="1"/>
    <x v="1"/>
    <x v="0"/>
    <n v="100"/>
    <x v="1"/>
    <n v="1.5180610513198101"/>
  </r>
  <r>
    <x v="0"/>
    <x v="0"/>
    <s v="8 años"/>
    <x v="1"/>
    <x v="1"/>
    <x v="1"/>
    <x v="0"/>
    <n v="100"/>
    <x v="2"/>
    <n v="2.2922886260203001"/>
  </r>
  <r>
    <x v="0"/>
    <x v="0"/>
    <s v="8 años"/>
    <x v="1"/>
    <x v="1"/>
    <x v="1"/>
    <x v="0"/>
    <n v="100"/>
    <x v="3"/>
    <n v="1.1178106609731899"/>
  </r>
  <r>
    <x v="0"/>
    <x v="0"/>
    <s v="8 años"/>
    <x v="1"/>
    <x v="1"/>
    <x v="1"/>
    <x v="1"/>
    <n v="100"/>
    <x v="0"/>
    <n v="2.4733431888162101"/>
  </r>
  <r>
    <x v="0"/>
    <x v="0"/>
    <s v="8 años"/>
    <x v="1"/>
    <x v="1"/>
    <x v="1"/>
    <x v="1"/>
    <n v="100"/>
    <x v="1"/>
    <n v="1.5180610513198101"/>
  </r>
  <r>
    <x v="0"/>
    <x v="0"/>
    <s v="8 años"/>
    <x v="1"/>
    <x v="1"/>
    <x v="1"/>
    <x v="1"/>
    <n v="100"/>
    <x v="2"/>
    <n v="2.2922886260203001"/>
  </r>
  <r>
    <x v="0"/>
    <x v="0"/>
    <s v="8 años"/>
    <x v="1"/>
    <x v="1"/>
    <x v="1"/>
    <x v="1"/>
    <n v="100"/>
    <x v="3"/>
    <n v="1.1178106609731899"/>
  </r>
  <r>
    <x v="0"/>
    <x v="0"/>
    <s v="8 años"/>
    <x v="1"/>
    <x v="1"/>
    <x v="1"/>
    <x v="2"/>
    <n v="100"/>
    <x v="0"/>
    <n v="2.4733431888162101"/>
  </r>
  <r>
    <x v="0"/>
    <x v="0"/>
    <s v="8 años"/>
    <x v="1"/>
    <x v="1"/>
    <x v="1"/>
    <x v="2"/>
    <n v="100"/>
    <x v="1"/>
    <n v="1.5180610513198101"/>
  </r>
  <r>
    <x v="0"/>
    <x v="0"/>
    <s v="8 años"/>
    <x v="1"/>
    <x v="1"/>
    <x v="1"/>
    <x v="2"/>
    <n v="100"/>
    <x v="2"/>
    <n v="2.2922886260203001"/>
  </r>
  <r>
    <x v="0"/>
    <x v="0"/>
    <s v="8 años"/>
    <x v="1"/>
    <x v="1"/>
    <x v="1"/>
    <x v="2"/>
    <n v="100"/>
    <x v="3"/>
    <n v="1.1178106609731899"/>
  </r>
  <r>
    <x v="0"/>
    <x v="0"/>
    <s v="8 años"/>
    <x v="1"/>
    <x v="1"/>
    <x v="1"/>
    <x v="3"/>
    <n v="100"/>
    <x v="0"/>
    <n v="2.4733431888162101"/>
  </r>
  <r>
    <x v="0"/>
    <x v="0"/>
    <s v="8 años"/>
    <x v="1"/>
    <x v="1"/>
    <x v="1"/>
    <x v="3"/>
    <n v="100"/>
    <x v="1"/>
    <n v="1.5180610513198101"/>
  </r>
  <r>
    <x v="0"/>
    <x v="0"/>
    <s v="8 años"/>
    <x v="1"/>
    <x v="1"/>
    <x v="1"/>
    <x v="3"/>
    <n v="100"/>
    <x v="2"/>
    <n v="2.2922886260203001"/>
  </r>
  <r>
    <x v="0"/>
    <x v="0"/>
    <s v="8 años"/>
    <x v="1"/>
    <x v="1"/>
    <x v="1"/>
    <x v="3"/>
    <n v="100"/>
    <x v="3"/>
    <n v="1.1178106609731899"/>
  </r>
  <r>
    <x v="0"/>
    <x v="0"/>
    <s v="8 años"/>
    <x v="0"/>
    <x v="0"/>
    <x v="1"/>
    <x v="0"/>
    <n v="100"/>
    <x v="0"/>
    <n v="3.31422918656608"/>
  </r>
  <r>
    <x v="0"/>
    <x v="0"/>
    <s v="8 años"/>
    <x v="0"/>
    <x v="0"/>
    <x v="1"/>
    <x v="0"/>
    <n v="100"/>
    <x v="1"/>
    <n v="1.5043433120590599"/>
  </r>
  <r>
    <x v="0"/>
    <x v="0"/>
    <s v="8 años"/>
    <x v="0"/>
    <x v="0"/>
    <x v="1"/>
    <x v="0"/>
    <n v="100"/>
    <x v="2"/>
    <n v="2.8249199604615498"/>
  </r>
  <r>
    <x v="0"/>
    <x v="0"/>
    <s v="8 años"/>
    <x v="0"/>
    <x v="0"/>
    <x v="1"/>
    <x v="0"/>
    <n v="100"/>
    <x v="3"/>
    <n v="1.16445563611341"/>
  </r>
  <r>
    <x v="0"/>
    <x v="0"/>
    <s v="8 años"/>
    <x v="0"/>
    <x v="0"/>
    <x v="1"/>
    <x v="1"/>
    <n v="0"/>
    <x v="0"/>
    <n v="3.31422918656608"/>
  </r>
  <r>
    <x v="0"/>
    <x v="0"/>
    <s v="8 años"/>
    <x v="0"/>
    <x v="0"/>
    <x v="1"/>
    <x v="1"/>
    <n v="0"/>
    <x v="1"/>
    <n v="1.5043433120590599"/>
  </r>
  <r>
    <x v="0"/>
    <x v="0"/>
    <s v="8 años"/>
    <x v="0"/>
    <x v="0"/>
    <x v="1"/>
    <x v="1"/>
    <n v="0"/>
    <x v="2"/>
    <n v="2.8249199604615498"/>
  </r>
  <r>
    <x v="0"/>
    <x v="0"/>
    <s v="8 años"/>
    <x v="0"/>
    <x v="0"/>
    <x v="1"/>
    <x v="1"/>
    <n v="0"/>
    <x v="3"/>
    <n v="1.16445563611341"/>
  </r>
  <r>
    <x v="0"/>
    <x v="0"/>
    <s v="8 años"/>
    <x v="0"/>
    <x v="0"/>
    <x v="1"/>
    <x v="2"/>
    <n v="100"/>
    <x v="0"/>
    <n v="3.31422918656608"/>
  </r>
  <r>
    <x v="0"/>
    <x v="0"/>
    <s v="8 años"/>
    <x v="0"/>
    <x v="0"/>
    <x v="1"/>
    <x v="2"/>
    <n v="100"/>
    <x v="1"/>
    <n v="1.5043433120590599"/>
  </r>
  <r>
    <x v="0"/>
    <x v="0"/>
    <s v="8 años"/>
    <x v="0"/>
    <x v="0"/>
    <x v="1"/>
    <x v="2"/>
    <n v="100"/>
    <x v="2"/>
    <n v="2.8249199604615498"/>
  </r>
  <r>
    <x v="0"/>
    <x v="0"/>
    <s v="8 años"/>
    <x v="0"/>
    <x v="0"/>
    <x v="1"/>
    <x v="2"/>
    <n v="100"/>
    <x v="3"/>
    <n v="1.16445563611341"/>
  </r>
  <r>
    <x v="0"/>
    <x v="0"/>
    <s v="8 años"/>
    <x v="0"/>
    <x v="0"/>
    <x v="1"/>
    <x v="3"/>
    <n v="100"/>
    <x v="0"/>
    <n v="3.31422918656608"/>
  </r>
  <r>
    <x v="0"/>
    <x v="0"/>
    <s v="8 años"/>
    <x v="0"/>
    <x v="0"/>
    <x v="1"/>
    <x v="3"/>
    <n v="100"/>
    <x v="1"/>
    <n v="1.5043433120590599"/>
  </r>
  <r>
    <x v="0"/>
    <x v="0"/>
    <s v="8 años"/>
    <x v="0"/>
    <x v="0"/>
    <x v="1"/>
    <x v="3"/>
    <n v="100"/>
    <x v="2"/>
    <n v="2.8249199604615498"/>
  </r>
  <r>
    <x v="0"/>
    <x v="0"/>
    <s v="8 años"/>
    <x v="0"/>
    <x v="0"/>
    <x v="1"/>
    <x v="3"/>
    <n v="100"/>
    <x v="3"/>
    <n v="1.16445563611341"/>
  </r>
  <r>
    <x v="0"/>
    <x v="0"/>
    <s v="8 años"/>
    <x v="1"/>
    <x v="0"/>
    <x v="1"/>
    <x v="0"/>
    <n v="100"/>
    <x v="0"/>
    <n v="3.58102090348256"/>
  </r>
  <r>
    <x v="0"/>
    <x v="0"/>
    <s v="8 años"/>
    <x v="1"/>
    <x v="0"/>
    <x v="1"/>
    <x v="0"/>
    <n v="100"/>
    <x v="1"/>
    <n v="1.2019912707037199"/>
  </r>
  <r>
    <x v="0"/>
    <x v="0"/>
    <s v="8 años"/>
    <x v="1"/>
    <x v="0"/>
    <x v="1"/>
    <x v="0"/>
    <n v="100"/>
    <x v="2"/>
    <n v="1.6439207063522101"/>
  </r>
  <r>
    <x v="0"/>
    <x v="0"/>
    <s v="8 años"/>
    <x v="1"/>
    <x v="0"/>
    <x v="1"/>
    <x v="0"/>
    <n v="100"/>
    <x v="3"/>
    <n v="0.88755783706437796"/>
  </r>
  <r>
    <x v="0"/>
    <x v="0"/>
    <s v="8 años"/>
    <x v="1"/>
    <x v="0"/>
    <x v="1"/>
    <x v="1"/>
    <n v="100"/>
    <x v="0"/>
    <n v="3.58102090348256"/>
  </r>
  <r>
    <x v="0"/>
    <x v="0"/>
    <s v="8 años"/>
    <x v="1"/>
    <x v="0"/>
    <x v="1"/>
    <x v="1"/>
    <n v="100"/>
    <x v="1"/>
    <n v="1.2019912707037199"/>
  </r>
  <r>
    <x v="0"/>
    <x v="0"/>
    <s v="8 años"/>
    <x v="1"/>
    <x v="0"/>
    <x v="1"/>
    <x v="1"/>
    <n v="100"/>
    <x v="2"/>
    <n v="1.6439207063522101"/>
  </r>
  <r>
    <x v="0"/>
    <x v="0"/>
    <s v="8 años"/>
    <x v="1"/>
    <x v="0"/>
    <x v="1"/>
    <x v="1"/>
    <n v="100"/>
    <x v="3"/>
    <n v="0.88755783706437796"/>
  </r>
  <r>
    <x v="0"/>
    <x v="0"/>
    <s v="8 años"/>
    <x v="1"/>
    <x v="0"/>
    <x v="1"/>
    <x v="2"/>
    <n v="100"/>
    <x v="0"/>
    <n v="3.58102090348256"/>
  </r>
  <r>
    <x v="0"/>
    <x v="0"/>
    <s v="8 años"/>
    <x v="1"/>
    <x v="0"/>
    <x v="1"/>
    <x v="2"/>
    <n v="100"/>
    <x v="1"/>
    <n v="1.2019912707037199"/>
  </r>
  <r>
    <x v="0"/>
    <x v="0"/>
    <s v="8 años"/>
    <x v="1"/>
    <x v="0"/>
    <x v="1"/>
    <x v="2"/>
    <n v="100"/>
    <x v="2"/>
    <n v="1.6439207063522101"/>
  </r>
  <r>
    <x v="0"/>
    <x v="0"/>
    <s v="8 años"/>
    <x v="1"/>
    <x v="0"/>
    <x v="1"/>
    <x v="2"/>
    <n v="100"/>
    <x v="3"/>
    <n v="0.88755783706437796"/>
  </r>
  <r>
    <x v="0"/>
    <x v="0"/>
    <s v="8 años"/>
    <x v="1"/>
    <x v="0"/>
    <x v="1"/>
    <x v="3"/>
    <n v="100"/>
    <x v="0"/>
    <n v="3.58102090348256"/>
  </r>
  <r>
    <x v="0"/>
    <x v="0"/>
    <s v="8 años"/>
    <x v="1"/>
    <x v="0"/>
    <x v="1"/>
    <x v="3"/>
    <n v="100"/>
    <x v="1"/>
    <n v="1.2019912707037199"/>
  </r>
  <r>
    <x v="0"/>
    <x v="0"/>
    <s v="8 años"/>
    <x v="1"/>
    <x v="0"/>
    <x v="1"/>
    <x v="3"/>
    <n v="100"/>
    <x v="2"/>
    <n v="1.6439207063522101"/>
  </r>
  <r>
    <x v="0"/>
    <x v="0"/>
    <s v="8 años"/>
    <x v="1"/>
    <x v="0"/>
    <x v="1"/>
    <x v="3"/>
    <n v="100"/>
    <x v="3"/>
    <n v="0.88755783706437796"/>
  </r>
  <r>
    <x v="0"/>
    <x v="0"/>
    <s v="8 años"/>
    <x v="2"/>
    <x v="0"/>
    <x v="1"/>
    <x v="0"/>
    <n v="100"/>
    <x v="0"/>
    <n v="2.8111326902289799"/>
  </r>
  <r>
    <x v="0"/>
    <x v="0"/>
    <s v="8 años"/>
    <x v="2"/>
    <x v="0"/>
    <x v="1"/>
    <x v="0"/>
    <n v="100"/>
    <x v="1"/>
    <n v="1.09549913718365"/>
  </r>
  <r>
    <x v="0"/>
    <x v="0"/>
    <s v="8 años"/>
    <x v="2"/>
    <x v="0"/>
    <x v="1"/>
    <x v="0"/>
    <n v="100"/>
    <x v="2"/>
    <n v="1.55351628921926"/>
  </r>
  <r>
    <x v="0"/>
    <x v="0"/>
    <s v="8 años"/>
    <x v="2"/>
    <x v="0"/>
    <x v="1"/>
    <x v="0"/>
    <n v="100"/>
    <x v="3"/>
    <n v="1.4169145022751699"/>
  </r>
  <r>
    <x v="0"/>
    <x v="0"/>
    <s v="8 años"/>
    <x v="2"/>
    <x v="0"/>
    <x v="1"/>
    <x v="1"/>
    <n v="100"/>
    <x v="0"/>
    <n v="2.8111326902289799"/>
  </r>
  <r>
    <x v="0"/>
    <x v="0"/>
    <s v="8 años"/>
    <x v="2"/>
    <x v="0"/>
    <x v="1"/>
    <x v="1"/>
    <n v="100"/>
    <x v="1"/>
    <n v="1.09549913718365"/>
  </r>
  <r>
    <x v="0"/>
    <x v="0"/>
    <s v="8 años"/>
    <x v="2"/>
    <x v="0"/>
    <x v="1"/>
    <x v="1"/>
    <n v="100"/>
    <x v="2"/>
    <n v="1.55351628921926"/>
  </r>
  <r>
    <x v="0"/>
    <x v="0"/>
    <s v="8 años"/>
    <x v="2"/>
    <x v="0"/>
    <x v="1"/>
    <x v="1"/>
    <n v="100"/>
    <x v="3"/>
    <n v="1.4169145022751699"/>
  </r>
  <r>
    <x v="0"/>
    <x v="0"/>
    <s v="8 años"/>
    <x v="2"/>
    <x v="0"/>
    <x v="1"/>
    <x v="2"/>
    <n v="100"/>
    <x v="0"/>
    <n v="2.8111326902289799"/>
  </r>
  <r>
    <x v="0"/>
    <x v="0"/>
    <s v="8 años"/>
    <x v="2"/>
    <x v="0"/>
    <x v="1"/>
    <x v="2"/>
    <n v="100"/>
    <x v="1"/>
    <n v="1.09549913718365"/>
  </r>
  <r>
    <x v="0"/>
    <x v="0"/>
    <s v="8 años"/>
    <x v="2"/>
    <x v="0"/>
    <x v="1"/>
    <x v="2"/>
    <n v="100"/>
    <x v="2"/>
    <n v="1.55351628921926"/>
  </r>
  <r>
    <x v="0"/>
    <x v="0"/>
    <s v="8 años"/>
    <x v="2"/>
    <x v="0"/>
    <x v="1"/>
    <x v="2"/>
    <n v="100"/>
    <x v="3"/>
    <n v="1.4169145022751699"/>
  </r>
  <r>
    <x v="0"/>
    <x v="0"/>
    <s v="8 años"/>
    <x v="2"/>
    <x v="0"/>
    <x v="1"/>
    <x v="3"/>
    <n v="100"/>
    <x v="0"/>
    <n v="2.8111326902289799"/>
  </r>
  <r>
    <x v="0"/>
    <x v="0"/>
    <s v="8 años"/>
    <x v="2"/>
    <x v="0"/>
    <x v="1"/>
    <x v="3"/>
    <n v="100"/>
    <x v="1"/>
    <n v="1.09549913718365"/>
  </r>
  <r>
    <x v="0"/>
    <x v="0"/>
    <s v="8 años"/>
    <x v="2"/>
    <x v="0"/>
    <x v="1"/>
    <x v="3"/>
    <n v="100"/>
    <x v="2"/>
    <n v="1.55351628921926"/>
  </r>
  <r>
    <x v="0"/>
    <x v="0"/>
    <s v="8 años"/>
    <x v="2"/>
    <x v="0"/>
    <x v="1"/>
    <x v="3"/>
    <n v="100"/>
    <x v="3"/>
    <n v="1.4169145022751699"/>
  </r>
  <r>
    <x v="0"/>
    <x v="0"/>
    <s v="8 años"/>
    <x v="0"/>
    <x v="2"/>
    <x v="1"/>
    <x v="0"/>
    <n v="100"/>
    <x v="0"/>
    <n v="3.1057940589380402"/>
  </r>
  <r>
    <x v="0"/>
    <x v="0"/>
    <s v="8 años"/>
    <x v="0"/>
    <x v="2"/>
    <x v="1"/>
    <x v="0"/>
    <n v="100"/>
    <x v="1"/>
    <n v="0.760482576210051"/>
  </r>
  <r>
    <x v="0"/>
    <x v="0"/>
    <s v="8 años"/>
    <x v="0"/>
    <x v="2"/>
    <x v="1"/>
    <x v="0"/>
    <n v="100"/>
    <x v="2"/>
    <n v="1.31970277114305"/>
  </r>
  <r>
    <x v="0"/>
    <x v="0"/>
    <s v="8 años"/>
    <x v="0"/>
    <x v="2"/>
    <x v="1"/>
    <x v="0"/>
    <n v="100"/>
    <x v="3"/>
    <n v="1.3999070814461401"/>
  </r>
  <r>
    <x v="0"/>
    <x v="0"/>
    <s v="8 años"/>
    <x v="0"/>
    <x v="2"/>
    <x v="1"/>
    <x v="1"/>
    <n v="100"/>
    <x v="0"/>
    <n v="3.1057940589380402"/>
  </r>
  <r>
    <x v="0"/>
    <x v="0"/>
    <s v="8 años"/>
    <x v="0"/>
    <x v="2"/>
    <x v="1"/>
    <x v="1"/>
    <n v="100"/>
    <x v="1"/>
    <n v="0.760482576210051"/>
  </r>
  <r>
    <x v="0"/>
    <x v="0"/>
    <s v="8 años"/>
    <x v="0"/>
    <x v="2"/>
    <x v="1"/>
    <x v="1"/>
    <n v="100"/>
    <x v="2"/>
    <n v="1.31970277114305"/>
  </r>
  <r>
    <x v="0"/>
    <x v="0"/>
    <s v="8 años"/>
    <x v="0"/>
    <x v="2"/>
    <x v="1"/>
    <x v="1"/>
    <n v="100"/>
    <x v="3"/>
    <n v="1.3999070814461401"/>
  </r>
  <r>
    <x v="0"/>
    <x v="0"/>
    <s v="8 años"/>
    <x v="0"/>
    <x v="2"/>
    <x v="1"/>
    <x v="2"/>
    <n v="100"/>
    <x v="0"/>
    <n v="3.1057940589380402"/>
  </r>
  <r>
    <x v="0"/>
    <x v="0"/>
    <s v="8 años"/>
    <x v="0"/>
    <x v="2"/>
    <x v="1"/>
    <x v="2"/>
    <n v="100"/>
    <x v="1"/>
    <n v="0.760482576210051"/>
  </r>
  <r>
    <x v="0"/>
    <x v="0"/>
    <s v="8 años"/>
    <x v="0"/>
    <x v="2"/>
    <x v="1"/>
    <x v="2"/>
    <n v="100"/>
    <x v="2"/>
    <n v="1.31970277114305"/>
  </r>
  <r>
    <x v="0"/>
    <x v="0"/>
    <s v="8 años"/>
    <x v="0"/>
    <x v="2"/>
    <x v="1"/>
    <x v="2"/>
    <n v="100"/>
    <x v="3"/>
    <n v="1.3999070814461401"/>
  </r>
  <r>
    <x v="0"/>
    <x v="0"/>
    <s v="8 años"/>
    <x v="0"/>
    <x v="2"/>
    <x v="1"/>
    <x v="3"/>
    <n v="100"/>
    <x v="0"/>
    <n v="3.1057940589380402"/>
  </r>
  <r>
    <x v="0"/>
    <x v="0"/>
    <s v="8 años"/>
    <x v="0"/>
    <x v="2"/>
    <x v="1"/>
    <x v="3"/>
    <n v="100"/>
    <x v="1"/>
    <n v="0.760482576210051"/>
  </r>
  <r>
    <x v="0"/>
    <x v="0"/>
    <s v="8 años"/>
    <x v="0"/>
    <x v="2"/>
    <x v="1"/>
    <x v="3"/>
    <n v="100"/>
    <x v="2"/>
    <n v="1.31970277114305"/>
  </r>
  <r>
    <x v="0"/>
    <x v="0"/>
    <s v="8 años"/>
    <x v="0"/>
    <x v="2"/>
    <x v="1"/>
    <x v="3"/>
    <n v="100"/>
    <x v="3"/>
    <n v="1.3999070814461401"/>
  </r>
  <r>
    <x v="0"/>
    <x v="0"/>
    <s v="8 años"/>
    <x v="2"/>
    <x v="0"/>
    <x v="1"/>
    <x v="0"/>
    <n v="100"/>
    <x v="0"/>
    <n v="2.63303674710914"/>
  </r>
  <r>
    <x v="0"/>
    <x v="0"/>
    <s v="8 años"/>
    <x v="2"/>
    <x v="0"/>
    <x v="1"/>
    <x v="0"/>
    <n v="100"/>
    <x v="1"/>
    <n v="0"/>
  </r>
  <r>
    <x v="0"/>
    <x v="0"/>
    <s v="8 años"/>
    <x v="2"/>
    <x v="0"/>
    <x v="1"/>
    <x v="0"/>
    <n v="100"/>
    <x v="2"/>
    <n v="2.52549216826446"/>
  </r>
  <r>
    <x v="0"/>
    <x v="0"/>
    <s v="8 años"/>
    <x v="2"/>
    <x v="0"/>
    <x v="1"/>
    <x v="0"/>
    <n v="100"/>
    <x v="3"/>
    <n v="1.41611845220904"/>
  </r>
  <r>
    <x v="0"/>
    <x v="0"/>
    <s v="8 años"/>
    <x v="2"/>
    <x v="0"/>
    <x v="1"/>
    <x v="1"/>
    <n v="0"/>
    <x v="0"/>
    <n v="2.63303674710914"/>
  </r>
  <r>
    <x v="0"/>
    <x v="0"/>
    <s v="8 años"/>
    <x v="2"/>
    <x v="0"/>
    <x v="1"/>
    <x v="1"/>
    <n v="0"/>
    <x v="1"/>
    <n v="0"/>
  </r>
  <r>
    <x v="0"/>
    <x v="0"/>
    <s v="8 años"/>
    <x v="2"/>
    <x v="0"/>
    <x v="1"/>
    <x v="1"/>
    <n v="0"/>
    <x v="2"/>
    <n v="2.52549216826446"/>
  </r>
  <r>
    <x v="0"/>
    <x v="0"/>
    <s v="8 años"/>
    <x v="2"/>
    <x v="0"/>
    <x v="1"/>
    <x v="1"/>
    <n v="0"/>
    <x v="3"/>
    <n v="1.41611845220904"/>
  </r>
  <r>
    <x v="0"/>
    <x v="0"/>
    <s v="8 años"/>
    <x v="2"/>
    <x v="0"/>
    <x v="1"/>
    <x v="2"/>
    <n v="100"/>
    <x v="0"/>
    <n v="2.63303674710914"/>
  </r>
  <r>
    <x v="0"/>
    <x v="0"/>
    <s v="8 años"/>
    <x v="2"/>
    <x v="0"/>
    <x v="1"/>
    <x v="2"/>
    <n v="100"/>
    <x v="1"/>
    <n v="0"/>
  </r>
  <r>
    <x v="0"/>
    <x v="0"/>
    <s v="8 años"/>
    <x v="2"/>
    <x v="0"/>
    <x v="1"/>
    <x v="2"/>
    <n v="100"/>
    <x v="2"/>
    <n v="2.52549216826446"/>
  </r>
  <r>
    <x v="0"/>
    <x v="0"/>
    <s v="8 años"/>
    <x v="2"/>
    <x v="0"/>
    <x v="1"/>
    <x v="2"/>
    <n v="100"/>
    <x v="3"/>
    <n v="1.41611845220904"/>
  </r>
  <r>
    <x v="0"/>
    <x v="0"/>
    <s v="8 años"/>
    <x v="2"/>
    <x v="0"/>
    <x v="1"/>
    <x v="3"/>
    <n v="100"/>
    <x v="0"/>
    <n v="2.63303674710914"/>
  </r>
  <r>
    <x v="0"/>
    <x v="0"/>
    <s v="8 años"/>
    <x v="2"/>
    <x v="0"/>
    <x v="1"/>
    <x v="3"/>
    <n v="100"/>
    <x v="1"/>
    <n v="0"/>
  </r>
  <r>
    <x v="0"/>
    <x v="0"/>
    <s v="8 años"/>
    <x v="2"/>
    <x v="0"/>
    <x v="1"/>
    <x v="3"/>
    <n v="100"/>
    <x v="2"/>
    <n v="2.52549216826446"/>
  </r>
  <r>
    <x v="0"/>
    <x v="0"/>
    <s v="8 años"/>
    <x v="2"/>
    <x v="0"/>
    <x v="1"/>
    <x v="3"/>
    <n v="100"/>
    <x v="3"/>
    <n v="1.41611845220904"/>
  </r>
  <r>
    <x v="0"/>
    <x v="0"/>
    <s v="8 años"/>
    <x v="1"/>
    <x v="2"/>
    <x v="1"/>
    <x v="0"/>
    <n v="100"/>
    <x v="0"/>
    <n v="3.16946107213152"/>
  </r>
  <r>
    <x v="0"/>
    <x v="0"/>
    <s v="8 años"/>
    <x v="1"/>
    <x v="2"/>
    <x v="1"/>
    <x v="0"/>
    <n v="100"/>
    <x v="1"/>
    <n v="1.89860535197658"/>
  </r>
  <r>
    <x v="0"/>
    <x v="0"/>
    <s v="8 años"/>
    <x v="1"/>
    <x v="2"/>
    <x v="1"/>
    <x v="0"/>
    <n v="100"/>
    <x v="2"/>
    <n v="2.9477388228988199"/>
  </r>
  <r>
    <x v="0"/>
    <x v="0"/>
    <s v="8 años"/>
    <x v="1"/>
    <x v="2"/>
    <x v="1"/>
    <x v="0"/>
    <n v="100"/>
    <x v="3"/>
    <n v="1.4443377338466199"/>
  </r>
  <r>
    <x v="0"/>
    <x v="0"/>
    <s v="8 años"/>
    <x v="1"/>
    <x v="2"/>
    <x v="1"/>
    <x v="1"/>
    <n v="100"/>
    <x v="0"/>
    <n v="3.16946107213152"/>
  </r>
  <r>
    <x v="0"/>
    <x v="0"/>
    <s v="8 años"/>
    <x v="1"/>
    <x v="2"/>
    <x v="1"/>
    <x v="1"/>
    <n v="100"/>
    <x v="1"/>
    <n v="1.89860535197658"/>
  </r>
  <r>
    <x v="0"/>
    <x v="0"/>
    <s v="8 años"/>
    <x v="1"/>
    <x v="2"/>
    <x v="1"/>
    <x v="1"/>
    <n v="100"/>
    <x v="2"/>
    <n v="2.9477388228988199"/>
  </r>
  <r>
    <x v="0"/>
    <x v="0"/>
    <s v="8 años"/>
    <x v="1"/>
    <x v="2"/>
    <x v="1"/>
    <x v="1"/>
    <n v="100"/>
    <x v="3"/>
    <n v="1.4443377338466199"/>
  </r>
  <r>
    <x v="0"/>
    <x v="0"/>
    <s v="8 años"/>
    <x v="1"/>
    <x v="2"/>
    <x v="1"/>
    <x v="2"/>
    <n v="100"/>
    <x v="0"/>
    <n v="3.16946107213152"/>
  </r>
  <r>
    <x v="0"/>
    <x v="0"/>
    <s v="8 años"/>
    <x v="1"/>
    <x v="2"/>
    <x v="1"/>
    <x v="2"/>
    <n v="100"/>
    <x v="1"/>
    <n v="1.89860535197658"/>
  </r>
  <r>
    <x v="0"/>
    <x v="0"/>
    <s v="8 años"/>
    <x v="1"/>
    <x v="2"/>
    <x v="1"/>
    <x v="2"/>
    <n v="100"/>
    <x v="2"/>
    <n v="2.9477388228988199"/>
  </r>
  <r>
    <x v="0"/>
    <x v="0"/>
    <s v="8 años"/>
    <x v="1"/>
    <x v="2"/>
    <x v="1"/>
    <x v="2"/>
    <n v="100"/>
    <x v="3"/>
    <n v="1.4443377338466199"/>
  </r>
  <r>
    <x v="0"/>
    <x v="0"/>
    <s v="8 años"/>
    <x v="1"/>
    <x v="2"/>
    <x v="1"/>
    <x v="3"/>
    <n v="100"/>
    <x v="0"/>
    <n v="3.16946107213152"/>
  </r>
  <r>
    <x v="0"/>
    <x v="0"/>
    <s v="8 años"/>
    <x v="1"/>
    <x v="2"/>
    <x v="1"/>
    <x v="3"/>
    <n v="100"/>
    <x v="1"/>
    <n v="1.89860535197658"/>
  </r>
  <r>
    <x v="0"/>
    <x v="0"/>
    <s v="8 años"/>
    <x v="1"/>
    <x v="2"/>
    <x v="1"/>
    <x v="3"/>
    <n v="100"/>
    <x v="2"/>
    <n v="2.9477388228988199"/>
  </r>
  <r>
    <x v="0"/>
    <x v="0"/>
    <s v="8 años"/>
    <x v="1"/>
    <x v="2"/>
    <x v="1"/>
    <x v="3"/>
    <n v="100"/>
    <x v="3"/>
    <n v="1.4443377338466199"/>
  </r>
  <r>
    <x v="0"/>
    <x v="0"/>
    <s v="8 años"/>
    <x v="2"/>
    <x v="1"/>
    <x v="1"/>
    <x v="0"/>
    <n v="0"/>
    <x v="0"/>
    <n v="3.4566012496943501"/>
  </r>
  <r>
    <x v="0"/>
    <x v="0"/>
    <s v="8 años"/>
    <x v="2"/>
    <x v="1"/>
    <x v="1"/>
    <x v="0"/>
    <n v="0"/>
    <x v="1"/>
    <n v="1.4021545893628999"/>
  </r>
  <r>
    <x v="0"/>
    <x v="0"/>
    <s v="8 años"/>
    <x v="2"/>
    <x v="1"/>
    <x v="1"/>
    <x v="0"/>
    <n v="0"/>
    <x v="2"/>
    <n v="2.9179274413036098"/>
  </r>
  <r>
    <x v="0"/>
    <x v="0"/>
    <s v="8 años"/>
    <x v="2"/>
    <x v="1"/>
    <x v="1"/>
    <x v="0"/>
    <n v="0"/>
    <x v="3"/>
    <n v="1.3643621644587201"/>
  </r>
  <r>
    <x v="0"/>
    <x v="0"/>
    <s v="8 años"/>
    <x v="2"/>
    <x v="1"/>
    <x v="1"/>
    <x v="1"/>
    <n v="100"/>
    <x v="0"/>
    <n v="3.4566012496943501"/>
  </r>
  <r>
    <x v="0"/>
    <x v="0"/>
    <s v="8 años"/>
    <x v="2"/>
    <x v="1"/>
    <x v="1"/>
    <x v="1"/>
    <n v="100"/>
    <x v="1"/>
    <n v="1.4021545893628999"/>
  </r>
  <r>
    <x v="0"/>
    <x v="0"/>
    <s v="8 años"/>
    <x v="2"/>
    <x v="1"/>
    <x v="1"/>
    <x v="1"/>
    <n v="100"/>
    <x v="2"/>
    <n v="2.9179274413036098"/>
  </r>
  <r>
    <x v="0"/>
    <x v="0"/>
    <s v="8 años"/>
    <x v="2"/>
    <x v="1"/>
    <x v="1"/>
    <x v="1"/>
    <n v="100"/>
    <x v="3"/>
    <n v="1.3643621644587201"/>
  </r>
  <r>
    <x v="0"/>
    <x v="0"/>
    <s v="8 años"/>
    <x v="2"/>
    <x v="1"/>
    <x v="1"/>
    <x v="2"/>
    <n v="100"/>
    <x v="0"/>
    <n v="3.4566012496943501"/>
  </r>
  <r>
    <x v="0"/>
    <x v="0"/>
    <s v="8 años"/>
    <x v="2"/>
    <x v="1"/>
    <x v="1"/>
    <x v="2"/>
    <n v="100"/>
    <x v="1"/>
    <n v="1.4021545893628999"/>
  </r>
  <r>
    <x v="0"/>
    <x v="0"/>
    <s v="8 años"/>
    <x v="2"/>
    <x v="1"/>
    <x v="1"/>
    <x v="2"/>
    <n v="100"/>
    <x v="2"/>
    <n v="2.9179274413036098"/>
  </r>
  <r>
    <x v="0"/>
    <x v="0"/>
    <s v="8 años"/>
    <x v="2"/>
    <x v="1"/>
    <x v="1"/>
    <x v="2"/>
    <n v="100"/>
    <x v="3"/>
    <n v="1.3643621644587201"/>
  </r>
  <r>
    <x v="0"/>
    <x v="0"/>
    <s v="8 años"/>
    <x v="2"/>
    <x v="1"/>
    <x v="1"/>
    <x v="3"/>
    <n v="100"/>
    <x v="0"/>
    <n v="3.4566012496943501"/>
  </r>
  <r>
    <x v="0"/>
    <x v="0"/>
    <s v="8 años"/>
    <x v="2"/>
    <x v="1"/>
    <x v="1"/>
    <x v="3"/>
    <n v="100"/>
    <x v="1"/>
    <n v="1.4021545893628999"/>
  </r>
  <r>
    <x v="0"/>
    <x v="0"/>
    <s v="8 años"/>
    <x v="2"/>
    <x v="1"/>
    <x v="1"/>
    <x v="3"/>
    <n v="100"/>
    <x v="2"/>
    <n v="2.9179274413036098"/>
  </r>
  <r>
    <x v="0"/>
    <x v="0"/>
    <s v="8 años"/>
    <x v="2"/>
    <x v="1"/>
    <x v="1"/>
    <x v="3"/>
    <n v="100"/>
    <x v="3"/>
    <n v="1.3643621644587201"/>
  </r>
  <r>
    <x v="0"/>
    <x v="0"/>
    <s v="8 años"/>
    <x v="2"/>
    <x v="1"/>
    <x v="1"/>
    <x v="0"/>
    <n v="0"/>
    <x v="0"/>
    <n v="2.2725517215440001"/>
  </r>
  <r>
    <x v="0"/>
    <x v="0"/>
    <s v="8 años"/>
    <x v="2"/>
    <x v="1"/>
    <x v="1"/>
    <x v="0"/>
    <n v="0"/>
    <x v="1"/>
    <n v="1.40725563041633"/>
  </r>
  <r>
    <x v="0"/>
    <x v="0"/>
    <s v="8 años"/>
    <x v="2"/>
    <x v="1"/>
    <x v="1"/>
    <x v="0"/>
    <n v="0"/>
    <x v="2"/>
    <n v="1.22735504386946"/>
  </r>
  <r>
    <x v="0"/>
    <x v="0"/>
    <s v="8 años"/>
    <x v="2"/>
    <x v="1"/>
    <x v="1"/>
    <x v="0"/>
    <n v="0"/>
    <x v="3"/>
    <n v="1.2986724335351001"/>
  </r>
  <r>
    <x v="0"/>
    <x v="0"/>
    <s v="8 años"/>
    <x v="2"/>
    <x v="1"/>
    <x v="1"/>
    <x v="1"/>
    <n v="100"/>
    <x v="0"/>
    <n v="2.2725517215440001"/>
  </r>
  <r>
    <x v="0"/>
    <x v="0"/>
    <s v="8 años"/>
    <x v="2"/>
    <x v="1"/>
    <x v="1"/>
    <x v="1"/>
    <n v="100"/>
    <x v="1"/>
    <n v="1.40725563041633"/>
  </r>
  <r>
    <x v="0"/>
    <x v="0"/>
    <s v="8 años"/>
    <x v="2"/>
    <x v="1"/>
    <x v="1"/>
    <x v="1"/>
    <n v="100"/>
    <x v="2"/>
    <n v="1.22735504386946"/>
  </r>
  <r>
    <x v="0"/>
    <x v="0"/>
    <s v="8 años"/>
    <x v="2"/>
    <x v="1"/>
    <x v="1"/>
    <x v="1"/>
    <n v="100"/>
    <x v="3"/>
    <n v="1.2986724335351001"/>
  </r>
  <r>
    <x v="0"/>
    <x v="0"/>
    <s v="8 años"/>
    <x v="2"/>
    <x v="1"/>
    <x v="1"/>
    <x v="2"/>
    <n v="100"/>
    <x v="0"/>
    <n v="2.2725517215440001"/>
  </r>
  <r>
    <x v="0"/>
    <x v="0"/>
    <s v="8 años"/>
    <x v="2"/>
    <x v="1"/>
    <x v="1"/>
    <x v="2"/>
    <n v="100"/>
    <x v="1"/>
    <n v="1.40725563041633"/>
  </r>
  <r>
    <x v="0"/>
    <x v="0"/>
    <s v="8 años"/>
    <x v="2"/>
    <x v="1"/>
    <x v="1"/>
    <x v="2"/>
    <n v="100"/>
    <x v="2"/>
    <n v="1.22735504386946"/>
  </r>
  <r>
    <x v="0"/>
    <x v="0"/>
    <s v="8 años"/>
    <x v="2"/>
    <x v="1"/>
    <x v="1"/>
    <x v="2"/>
    <n v="100"/>
    <x v="3"/>
    <n v="1.2986724335351001"/>
  </r>
  <r>
    <x v="0"/>
    <x v="0"/>
    <s v="8 años"/>
    <x v="2"/>
    <x v="1"/>
    <x v="1"/>
    <x v="3"/>
    <n v="100"/>
    <x v="0"/>
    <n v="2.2725517215440001"/>
  </r>
  <r>
    <x v="0"/>
    <x v="0"/>
    <s v="8 años"/>
    <x v="2"/>
    <x v="1"/>
    <x v="1"/>
    <x v="3"/>
    <n v="100"/>
    <x v="1"/>
    <n v="1.40725563041633"/>
  </r>
  <r>
    <x v="0"/>
    <x v="0"/>
    <s v="8 años"/>
    <x v="2"/>
    <x v="1"/>
    <x v="1"/>
    <x v="3"/>
    <n v="100"/>
    <x v="2"/>
    <n v="1.22735504386946"/>
  </r>
  <r>
    <x v="0"/>
    <x v="0"/>
    <s v="8 años"/>
    <x v="2"/>
    <x v="1"/>
    <x v="1"/>
    <x v="3"/>
    <n v="100"/>
    <x v="3"/>
    <n v="1.2986724335351001"/>
  </r>
  <r>
    <x v="0"/>
    <x v="0"/>
    <s v="8 años"/>
    <x v="0"/>
    <x v="2"/>
    <x v="1"/>
    <x v="0"/>
    <n v="100"/>
    <x v="0"/>
    <n v="3.3030181159847398"/>
  </r>
  <r>
    <x v="0"/>
    <x v="0"/>
    <s v="8 años"/>
    <x v="0"/>
    <x v="2"/>
    <x v="1"/>
    <x v="0"/>
    <n v="100"/>
    <x v="1"/>
    <n v="0"/>
  </r>
  <r>
    <x v="0"/>
    <x v="0"/>
    <s v="8 años"/>
    <x v="0"/>
    <x v="2"/>
    <x v="1"/>
    <x v="0"/>
    <n v="100"/>
    <x v="2"/>
    <n v="2.7757845141459199"/>
  </r>
  <r>
    <x v="0"/>
    <x v="0"/>
    <s v="8 años"/>
    <x v="0"/>
    <x v="2"/>
    <x v="1"/>
    <x v="0"/>
    <n v="100"/>
    <x v="3"/>
    <n v="1.0662811388028699"/>
  </r>
  <r>
    <x v="0"/>
    <x v="0"/>
    <s v="8 años"/>
    <x v="0"/>
    <x v="2"/>
    <x v="1"/>
    <x v="1"/>
    <n v="0"/>
    <x v="0"/>
    <n v="3.3030181159847398"/>
  </r>
  <r>
    <x v="0"/>
    <x v="0"/>
    <s v="8 años"/>
    <x v="0"/>
    <x v="2"/>
    <x v="1"/>
    <x v="1"/>
    <n v="0"/>
    <x v="1"/>
    <n v="0"/>
  </r>
  <r>
    <x v="0"/>
    <x v="0"/>
    <s v="8 años"/>
    <x v="0"/>
    <x v="2"/>
    <x v="1"/>
    <x v="1"/>
    <n v="0"/>
    <x v="2"/>
    <n v="2.7757845141459199"/>
  </r>
  <r>
    <x v="0"/>
    <x v="0"/>
    <s v="8 años"/>
    <x v="0"/>
    <x v="2"/>
    <x v="1"/>
    <x v="1"/>
    <n v="0"/>
    <x v="3"/>
    <n v="1.0662811388028699"/>
  </r>
  <r>
    <x v="0"/>
    <x v="0"/>
    <s v="8 años"/>
    <x v="0"/>
    <x v="2"/>
    <x v="1"/>
    <x v="2"/>
    <n v="100"/>
    <x v="0"/>
    <n v="3.3030181159847398"/>
  </r>
  <r>
    <x v="0"/>
    <x v="0"/>
    <s v="8 años"/>
    <x v="0"/>
    <x v="2"/>
    <x v="1"/>
    <x v="2"/>
    <n v="100"/>
    <x v="1"/>
    <n v="0"/>
  </r>
  <r>
    <x v="0"/>
    <x v="0"/>
    <s v="8 años"/>
    <x v="0"/>
    <x v="2"/>
    <x v="1"/>
    <x v="2"/>
    <n v="100"/>
    <x v="2"/>
    <n v="2.7757845141459199"/>
  </r>
  <r>
    <x v="0"/>
    <x v="0"/>
    <s v="8 años"/>
    <x v="0"/>
    <x v="2"/>
    <x v="1"/>
    <x v="2"/>
    <n v="100"/>
    <x v="3"/>
    <n v="1.0662811388028699"/>
  </r>
  <r>
    <x v="0"/>
    <x v="0"/>
    <s v="8 años"/>
    <x v="0"/>
    <x v="2"/>
    <x v="1"/>
    <x v="3"/>
    <n v="100"/>
    <x v="0"/>
    <n v="3.3030181159847398"/>
  </r>
  <r>
    <x v="0"/>
    <x v="0"/>
    <s v="8 años"/>
    <x v="0"/>
    <x v="2"/>
    <x v="1"/>
    <x v="3"/>
    <n v="100"/>
    <x v="1"/>
    <n v="0"/>
  </r>
  <r>
    <x v="0"/>
    <x v="0"/>
    <s v="8 años"/>
    <x v="0"/>
    <x v="2"/>
    <x v="1"/>
    <x v="3"/>
    <n v="100"/>
    <x v="2"/>
    <n v="2.7757845141459199"/>
  </r>
  <r>
    <x v="0"/>
    <x v="0"/>
    <s v="8 años"/>
    <x v="0"/>
    <x v="2"/>
    <x v="1"/>
    <x v="3"/>
    <n v="100"/>
    <x v="3"/>
    <n v="1.0662811388028699"/>
  </r>
  <r>
    <x v="0"/>
    <x v="0"/>
    <s v="8 años"/>
    <x v="2"/>
    <x v="2"/>
    <x v="1"/>
    <x v="0"/>
    <n v="0"/>
    <x v="0"/>
    <n v="0"/>
  </r>
  <r>
    <x v="0"/>
    <x v="0"/>
    <s v="8 años"/>
    <x v="2"/>
    <x v="2"/>
    <x v="1"/>
    <x v="0"/>
    <n v="0"/>
    <x v="1"/>
    <n v="1.73276265303138"/>
  </r>
  <r>
    <x v="0"/>
    <x v="0"/>
    <s v="8 años"/>
    <x v="2"/>
    <x v="2"/>
    <x v="1"/>
    <x v="0"/>
    <n v="0"/>
    <x v="2"/>
    <n v="1.54838798881974"/>
  </r>
  <r>
    <x v="0"/>
    <x v="0"/>
    <s v="8 años"/>
    <x v="2"/>
    <x v="2"/>
    <x v="1"/>
    <x v="0"/>
    <n v="0"/>
    <x v="3"/>
    <n v="1.1873364443308601"/>
  </r>
  <r>
    <x v="0"/>
    <x v="0"/>
    <s v="8 años"/>
    <x v="2"/>
    <x v="2"/>
    <x v="1"/>
    <x v="1"/>
    <n v="0"/>
    <x v="0"/>
    <n v="0"/>
  </r>
  <r>
    <x v="0"/>
    <x v="0"/>
    <s v="8 años"/>
    <x v="2"/>
    <x v="2"/>
    <x v="1"/>
    <x v="1"/>
    <n v="0"/>
    <x v="1"/>
    <n v="1.73276265303138"/>
  </r>
  <r>
    <x v="0"/>
    <x v="0"/>
    <s v="8 años"/>
    <x v="2"/>
    <x v="2"/>
    <x v="1"/>
    <x v="1"/>
    <n v="0"/>
    <x v="2"/>
    <n v="1.54838798881974"/>
  </r>
  <r>
    <x v="0"/>
    <x v="0"/>
    <s v="8 años"/>
    <x v="2"/>
    <x v="2"/>
    <x v="1"/>
    <x v="1"/>
    <n v="0"/>
    <x v="3"/>
    <n v="1.1873364443308601"/>
  </r>
  <r>
    <x v="0"/>
    <x v="0"/>
    <s v="8 años"/>
    <x v="2"/>
    <x v="2"/>
    <x v="1"/>
    <x v="2"/>
    <n v="100"/>
    <x v="0"/>
    <n v="0"/>
  </r>
  <r>
    <x v="0"/>
    <x v="0"/>
    <s v="8 años"/>
    <x v="2"/>
    <x v="2"/>
    <x v="1"/>
    <x v="2"/>
    <n v="100"/>
    <x v="1"/>
    <n v="1.73276265303138"/>
  </r>
  <r>
    <x v="0"/>
    <x v="0"/>
    <s v="8 años"/>
    <x v="2"/>
    <x v="2"/>
    <x v="1"/>
    <x v="2"/>
    <n v="100"/>
    <x v="2"/>
    <n v="1.54838798881974"/>
  </r>
  <r>
    <x v="0"/>
    <x v="0"/>
    <s v="8 años"/>
    <x v="2"/>
    <x v="2"/>
    <x v="1"/>
    <x v="2"/>
    <n v="100"/>
    <x v="3"/>
    <n v="1.1873364443308601"/>
  </r>
  <r>
    <x v="0"/>
    <x v="0"/>
    <s v="8 años"/>
    <x v="2"/>
    <x v="2"/>
    <x v="1"/>
    <x v="3"/>
    <n v="100"/>
    <x v="0"/>
    <n v="0"/>
  </r>
  <r>
    <x v="0"/>
    <x v="0"/>
    <s v="8 años"/>
    <x v="2"/>
    <x v="2"/>
    <x v="1"/>
    <x v="3"/>
    <n v="100"/>
    <x v="1"/>
    <n v="1.73276265303138"/>
  </r>
  <r>
    <x v="0"/>
    <x v="0"/>
    <s v="8 años"/>
    <x v="2"/>
    <x v="2"/>
    <x v="1"/>
    <x v="3"/>
    <n v="100"/>
    <x v="2"/>
    <n v="1.54838798881974"/>
  </r>
  <r>
    <x v="0"/>
    <x v="0"/>
    <s v="8 años"/>
    <x v="2"/>
    <x v="2"/>
    <x v="1"/>
    <x v="3"/>
    <n v="100"/>
    <x v="3"/>
    <n v="1.1873364443308601"/>
  </r>
  <r>
    <x v="0"/>
    <x v="0"/>
    <s v="8 años"/>
    <x v="0"/>
    <x v="2"/>
    <x v="1"/>
    <x v="0"/>
    <n v="100"/>
    <x v="0"/>
    <n v="3.2079709297395298"/>
  </r>
  <r>
    <x v="0"/>
    <x v="0"/>
    <s v="8 años"/>
    <x v="0"/>
    <x v="2"/>
    <x v="1"/>
    <x v="0"/>
    <n v="100"/>
    <x v="1"/>
    <n v="1.23998833779478"/>
  </r>
  <r>
    <x v="0"/>
    <x v="0"/>
    <s v="8 años"/>
    <x v="0"/>
    <x v="2"/>
    <x v="1"/>
    <x v="0"/>
    <n v="100"/>
    <x v="3"/>
    <n v="1.36264878039946"/>
  </r>
  <r>
    <x v="0"/>
    <x v="0"/>
    <s v="8 años"/>
    <x v="0"/>
    <x v="2"/>
    <x v="1"/>
    <x v="1"/>
    <n v="100"/>
    <x v="0"/>
    <n v="3.2079709297395298"/>
  </r>
  <r>
    <x v="0"/>
    <x v="0"/>
    <s v="8 años"/>
    <x v="0"/>
    <x v="2"/>
    <x v="1"/>
    <x v="1"/>
    <n v="100"/>
    <x v="1"/>
    <n v="1.23998833779478"/>
  </r>
  <r>
    <x v="0"/>
    <x v="0"/>
    <s v="8 años"/>
    <x v="0"/>
    <x v="2"/>
    <x v="1"/>
    <x v="1"/>
    <n v="100"/>
    <x v="3"/>
    <n v="1.36264878039946"/>
  </r>
  <r>
    <x v="0"/>
    <x v="0"/>
    <s v="8 años"/>
    <x v="0"/>
    <x v="2"/>
    <x v="1"/>
    <x v="2"/>
    <n v="0"/>
    <x v="0"/>
    <n v="3.2079709297395298"/>
  </r>
  <r>
    <x v="0"/>
    <x v="0"/>
    <s v="8 años"/>
    <x v="0"/>
    <x v="2"/>
    <x v="1"/>
    <x v="2"/>
    <n v="0"/>
    <x v="1"/>
    <n v="1.23998833779478"/>
  </r>
  <r>
    <x v="0"/>
    <x v="0"/>
    <s v="8 años"/>
    <x v="0"/>
    <x v="2"/>
    <x v="1"/>
    <x v="2"/>
    <n v="0"/>
    <x v="3"/>
    <n v="1.36264878039946"/>
  </r>
  <r>
    <x v="0"/>
    <x v="0"/>
    <s v="8 años"/>
    <x v="0"/>
    <x v="2"/>
    <x v="1"/>
    <x v="3"/>
    <n v="100"/>
    <x v="0"/>
    <n v="3.2079709297395298"/>
  </r>
  <r>
    <x v="0"/>
    <x v="0"/>
    <s v="8 años"/>
    <x v="0"/>
    <x v="2"/>
    <x v="1"/>
    <x v="3"/>
    <n v="100"/>
    <x v="1"/>
    <n v="1.23998833779478"/>
  </r>
  <r>
    <x v="0"/>
    <x v="0"/>
    <s v="8 años"/>
    <x v="0"/>
    <x v="2"/>
    <x v="1"/>
    <x v="3"/>
    <n v="100"/>
    <x v="3"/>
    <n v="1.36264878039946"/>
  </r>
  <r>
    <x v="0"/>
    <x v="0"/>
    <s v="8 años"/>
    <x v="0"/>
    <x v="1"/>
    <x v="1"/>
    <x v="0"/>
    <n v="100"/>
    <x v="0"/>
    <n v="2.4678751351311798"/>
  </r>
  <r>
    <x v="0"/>
    <x v="0"/>
    <s v="8 años"/>
    <x v="0"/>
    <x v="1"/>
    <x v="1"/>
    <x v="0"/>
    <n v="100"/>
    <x v="1"/>
    <n v="1.5846392767271"/>
  </r>
  <r>
    <x v="0"/>
    <x v="0"/>
    <s v="8 años"/>
    <x v="0"/>
    <x v="1"/>
    <x v="1"/>
    <x v="0"/>
    <n v="100"/>
    <x v="3"/>
    <n v="0.89726609166245896"/>
  </r>
  <r>
    <x v="0"/>
    <x v="0"/>
    <s v="8 años"/>
    <x v="0"/>
    <x v="1"/>
    <x v="1"/>
    <x v="1"/>
    <n v="0"/>
    <x v="0"/>
    <n v="2.4678751351311798"/>
  </r>
  <r>
    <x v="0"/>
    <x v="0"/>
    <s v="8 años"/>
    <x v="0"/>
    <x v="1"/>
    <x v="1"/>
    <x v="1"/>
    <n v="0"/>
    <x v="1"/>
    <n v="1.5846392767271"/>
  </r>
  <r>
    <x v="0"/>
    <x v="0"/>
    <s v="8 años"/>
    <x v="0"/>
    <x v="1"/>
    <x v="1"/>
    <x v="1"/>
    <n v="0"/>
    <x v="3"/>
    <n v="0.89726609166245896"/>
  </r>
  <r>
    <x v="0"/>
    <x v="0"/>
    <s v="8 años"/>
    <x v="0"/>
    <x v="1"/>
    <x v="1"/>
    <x v="2"/>
    <n v="0"/>
    <x v="0"/>
    <n v="2.4678751351311798"/>
  </r>
  <r>
    <x v="0"/>
    <x v="0"/>
    <s v="8 años"/>
    <x v="0"/>
    <x v="1"/>
    <x v="1"/>
    <x v="2"/>
    <n v="0"/>
    <x v="1"/>
    <n v="1.5846392767271"/>
  </r>
  <r>
    <x v="0"/>
    <x v="0"/>
    <s v="8 años"/>
    <x v="0"/>
    <x v="1"/>
    <x v="1"/>
    <x v="2"/>
    <n v="0"/>
    <x v="3"/>
    <n v="0.89726609166245896"/>
  </r>
  <r>
    <x v="0"/>
    <x v="0"/>
    <s v="8 años"/>
    <x v="0"/>
    <x v="1"/>
    <x v="1"/>
    <x v="3"/>
    <n v="100"/>
    <x v="0"/>
    <n v="2.4678751351311798"/>
  </r>
  <r>
    <x v="0"/>
    <x v="0"/>
    <s v="8 años"/>
    <x v="0"/>
    <x v="1"/>
    <x v="1"/>
    <x v="3"/>
    <n v="100"/>
    <x v="1"/>
    <n v="1.5846392767271"/>
  </r>
  <r>
    <x v="0"/>
    <x v="0"/>
    <s v="8 años"/>
    <x v="0"/>
    <x v="1"/>
    <x v="1"/>
    <x v="3"/>
    <n v="100"/>
    <x v="3"/>
    <n v="0.89726609166245896"/>
  </r>
  <r>
    <x v="0"/>
    <x v="0"/>
    <s v="8 años"/>
    <x v="0"/>
    <x v="2"/>
    <x v="1"/>
    <x v="0"/>
    <n v="100"/>
    <x v="0"/>
    <n v="2.05122137378202"/>
  </r>
  <r>
    <x v="0"/>
    <x v="0"/>
    <s v="8 años"/>
    <x v="0"/>
    <x v="2"/>
    <x v="1"/>
    <x v="0"/>
    <n v="100"/>
    <x v="1"/>
    <n v="1.61113529768772"/>
  </r>
  <r>
    <x v="0"/>
    <x v="0"/>
    <s v="8 años"/>
    <x v="0"/>
    <x v="2"/>
    <x v="1"/>
    <x v="0"/>
    <n v="100"/>
    <x v="2"/>
    <n v="2.7081483125802999"/>
  </r>
  <r>
    <x v="0"/>
    <x v="0"/>
    <s v="8 años"/>
    <x v="0"/>
    <x v="2"/>
    <x v="1"/>
    <x v="1"/>
    <n v="100"/>
    <x v="0"/>
    <n v="2.05122137378202"/>
  </r>
  <r>
    <x v="0"/>
    <x v="0"/>
    <s v="8 años"/>
    <x v="0"/>
    <x v="2"/>
    <x v="1"/>
    <x v="1"/>
    <n v="100"/>
    <x v="1"/>
    <n v="1.61113529768772"/>
  </r>
  <r>
    <x v="0"/>
    <x v="0"/>
    <s v="8 años"/>
    <x v="0"/>
    <x v="2"/>
    <x v="1"/>
    <x v="1"/>
    <n v="100"/>
    <x v="2"/>
    <n v="2.7081483125802999"/>
  </r>
  <r>
    <x v="0"/>
    <x v="0"/>
    <s v="8 años"/>
    <x v="0"/>
    <x v="2"/>
    <x v="1"/>
    <x v="2"/>
    <n v="100"/>
    <x v="0"/>
    <n v="2.05122137378202"/>
  </r>
  <r>
    <x v="0"/>
    <x v="0"/>
    <s v="8 años"/>
    <x v="0"/>
    <x v="2"/>
    <x v="1"/>
    <x v="2"/>
    <n v="100"/>
    <x v="1"/>
    <n v="1.61113529768772"/>
  </r>
  <r>
    <x v="0"/>
    <x v="0"/>
    <s v="8 años"/>
    <x v="0"/>
    <x v="2"/>
    <x v="1"/>
    <x v="2"/>
    <n v="100"/>
    <x v="2"/>
    <n v="2.7081483125802999"/>
  </r>
  <r>
    <x v="0"/>
    <x v="0"/>
    <s v="8 años"/>
    <x v="0"/>
    <x v="2"/>
    <x v="1"/>
    <x v="3"/>
    <n v="0"/>
    <x v="0"/>
    <n v="2.05122137378202"/>
  </r>
  <r>
    <x v="0"/>
    <x v="0"/>
    <s v="8 años"/>
    <x v="0"/>
    <x v="2"/>
    <x v="1"/>
    <x v="3"/>
    <n v="0"/>
    <x v="1"/>
    <n v="1.61113529768772"/>
  </r>
  <r>
    <x v="0"/>
    <x v="0"/>
    <s v="8 años"/>
    <x v="0"/>
    <x v="2"/>
    <x v="1"/>
    <x v="3"/>
    <n v="0"/>
    <x v="2"/>
    <n v="2.7081483125802999"/>
  </r>
  <r>
    <x v="0"/>
    <x v="0"/>
    <s v="8 años"/>
    <x v="1"/>
    <x v="0"/>
    <x v="1"/>
    <x v="0"/>
    <n v="0"/>
    <x v="0"/>
    <n v="2.5914801710750899"/>
  </r>
  <r>
    <x v="0"/>
    <x v="0"/>
    <s v="8 años"/>
    <x v="1"/>
    <x v="0"/>
    <x v="1"/>
    <x v="0"/>
    <n v="0"/>
    <x v="1"/>
    <n v="1.5383581537753299"/>
  </r>
  <r>
    <x v="0"/>
    <x v="0"/>
    <s v="8 años"/>
    <x v="1"/>
    <x v="0"/>
    <x v="1"/>
    <x v="0"/>
    <n v="0"/>
    <x v="3"/>
    <n v="1.49696789879817"/>
  </r>
  <r>
    <x v="0"/>
    <x v="0"/>
    <s v="8 años"/>
    <x v="1"/>
    <x v="0"/>
    <x v="1"/>
    <x v="1"/>
    <n v="100"/>
    <x v="0"/>
    <n v="2.5914801710750899"/>
  </r>
  <r>
    <x v="0"/>
    <x v="0"/>
    <s v="8 años"/>
    <x v="1"/>
    <x v="0"/>
    <x v="1"/>
    <x v="1"/>
    <n v="100"/>
    <x v="1"/>
    <n v="1.5383581537753299"/>
  </r>
  <r>
    <x v="0"/>
    <x v="0"/>
    <s v="8 años"/>
    <x v="1"/>
    <x v="0"/>
    <x v="1"/>
    <x v="1"/>
    <n v="100"/>
    <x v="3"/>
    <n v="1.49696789879817"/>
  </r>
  <r>
    <x v="0"/>
    <x v="0"/>
    <s v="8 años"/>
    <x v="1"/>
    <x v="0"/>
    <x v="1"/>
    <x v="2"/>
    <n v="0"/>
    <x v="0"/>
    <n v="2.5914801710750899"/>
  </r>
  <r>
    <x v="0"/>
    <x v="0"/>
    <s v="8 años"/>
    <x v="1"/>
    <x v="0"/>
    <x v="1"/>
    <x v="2"/>
    <n v="0"/>
    <x v="1"/>
    <n v="1.5383581537753299"/>
  </r>
  <r>
    <x v="0"/>
    <x v="0"/>
    <s v="8 años"/>
    <x v="1"/>
    <x v="0"/>
    <x v="1"/>
    <x v="2"/>
    <n v="0"/>
    <x v="3"/>
    <n v="1.49696789879817"/>
  </r>
  <r>
    <x v="0"/>
    <x v="0"/>
    <s v="8 años"/>
    <x v="1"/>
    <x v="0"/>
    <x v="1"/>
    <x v="3"/>
    <n v="100"/>
    <x v="0"/>
    <n v="2.5914801710750899"/>
  </r>
  <r>
    <x v="0"/>
    <x v="0"/>
    <s v="8 años"/>
    <x v="1"/>
    <x v="0"/>
    <x v="1"/>
    <x v="3"/>
    <n v="100"/>
    <x v="1"/>
    <n v="1.5383581537753299"/>
  </r>
  <r>
    <x v="0"/>
    <x v="0"/>
    <s v="8 años"/>
    <x v="1"/>
    <x v="0"/>
    <x v="1"/>
    <x v="3"/>
    <n v="100"/>
    <x v="3"/>
    <n v="1.49696789879817"/>
  </r>
  <r>
    <x v="0"/>
    <x v="0"/>
    <s v="8 años"/>
    <x v="2"/>
    <x v="1"/>
    <x v="1"/>
    <x v="0"/>
    <n v="0"/>
    <x v="0"/>
    <n v="0"/>
  </r>
  <r>
    <x v="0"/>
    <x v="0"/>
    <s v="8 años"/>
    <x v="2"/>
    <x v="1"/>
    <x v="1"/>
    <x v="0"/>
    <n v="0"/>
    <x v="1"/>
    <n v="1.8025144118582801"/>
  </r>
  <r>
    <x v="0"/>
    <x v="0"/>
    <s v="8 años"/>
    <x v="2"/>
    <x v="1"/>
    <x v="1"/>
    <x v="0"/>
    <n v="0"/>
    <x v="2"/>
    <n v="2.3764739764737799"/>
  </r>
  <r>
    <x v="0"/>
    <x v="0"/>
    <s v="8 años"/>
    <x v="2"/>
    <x v="1"/>
    <x v="1"/>
    <x v="0"/>
    <n v="0"/>
    <x v="3"/>
    <n v="0.72357192973140605"/>
  </r>
  <r>
    <x v="0"/>
    <x v="0"/>
    <s v="8 años"/>
    <x v="2"/>
    <x v="1"/>
    <x v="1"/>
    <x v="1"/>
    <n v="100"/>
    <x v="0"/>
    <n v="0"/>
  </r>
  <r>
    <x v="0"/>
    <x v="0"/>
    <s v="8 años"/>
    <x v="2"/>
    <x v="1"/>
    <x v="1"/>
    <x v="1"/>
    <n v="100"/>
    <x v="1"/>
    <n v="1.8025144118582801"/>
  </r>
  <r>
    <x v="0"/>
    <x v="0"/>
    <s v="8 años"/>
    <x v="2"/>
    <x v="1"/>
    <x v="1"/>
    <x v="1"/>
    <n v="100"/>
    <x v="2"/>
    <n v="2.3764739764737799"/>
  </r>
  <r>
    <x v="0"/>
    <x v="0"/>
    <s v="8 años"/>
    <x v="2"/>
    <x v="1"/>
    <x v="1"/>
    <x v="1"/>
    <n v="100"/>
    <x v="3"/>
    <n v="0.72357192973140605"/>
  </r>
  <r>
    <x v="0"/>
    <x v="0"/>
    <s v="8 años"/>
    <x v="2"/>
    <x v="1"/>
    <x v="1"/>
    <x v="2"/>
    <n v="100"/>
    <x v="0"/>
    <n v="0"/>
  </r>
  <r>
    <x v="0"/>
    <x v="0"/>
    <s v="8 años"/>
    <x v="2"/>
    <x v="1"/>
    <x v="1"/>
    <x v="2"/>
    <n v="100"/>
    <x v="1"/>
    <n v="1.8025144118582801"/>
  </r>
  <r>
    <x v="0"/>
    <x v="0"/>
    <s v="8 años"/>
    <x v="2"/>
    <x v="1"/>
    <x v="1"/>
    <x v="2"/>
    <n v="100"/>
    <x v="2"/>
    <n v="2.3764739764737799"/>
  </r>
  <r>
    <x v="0"/>
    <x v="0"/>
    <s v="8 años"/>
    <x v="2"/>
    <x v="1"/>
    <x v="1"/>
    <x v="2"/>
    <n v="100"/>
    <x v="3"/>
    <n v="0.72357192973140605"/>
  </r>
  <r>
    <x v="0"/>
    <x v="0"/>
    <s v="8 años"/>
    <x v="2"/>
    <x v="1"/>
    <x v="1"/>
    <x v="3"/>
    <n v="100"/>
    <x v="0"/>
    <n v="0"/>
  </r>
  <r>
    <x v="0"/>
    <x v="0"/>
    <s v="8 años"/>
    <x v="2"/>
    <x v="1"/>
    <x v="1"/>
    <x v="3"/>
    <n v="100"/>
    <x v="1"/>
    <n v="1.8025144118582801"/>
  </r>
  <r>
    <x v="0"/>
    <x v="0"/>
    <s v="8 años"/>
    <x v="2"/>
    <x v="1"/>
    <x v="1"/>
    <x v="3"/>
    <n v="100"/>
    <x v="2"/>
    <n v="2.3764739764737799"/>
  </r>
  <r>
    <x v="0"/>
    <x v="0"/>
    <s v="8 años"/>
    <x v="2"/>
    <x v="1"/>
    <x v="1"/>
    <x v="3"/>
    <n v="100"/>
    <x v="3"/>
    <n v="0.72357192973140605"/>
  </r>
  <r>
    <x v="0"/>
    <x v="0"/>
    <s v="8 años"/>
    <x v="1"/>
    <x v="1"/>
    <x v="1"/>
    <x v="0"/>
    <n v="0"/>
    <x v="0"/>
    <n v="0"/>
  </r>
  <r>
    <x v="0"/>
    <x v="0"/>
    <s v="8 años"/>
    <x v="1"/>
    <x v="1"/>
    <x v="1"/>
    <x v="0"/>
    <n v="0"/>
    <x v="1"/>
    <n v="1.2606595639954301"/>
  </r>
  <r>
    <x v="0"/>
    <x v="0"/>
    <s v="8 años"/>
    <x v="1"/>
    <x v="1"/>
    <x v="1"/>
    <x v="0"/>
    <n v="0"/>
    <x v="2"/>
    <n v="1.8567746029002501"/>
  </r>
  <r>
    <x v="0"/>
    <x v="0"/>
    <s v="8 años"/>
    <x v="1"/>
    <x v="1"/>
    <x v="1"/>
    <x v="0"/>
    <n v="0"/>
    <x v="3"/>
    <n v="1.2947526279604"/>
  </r>
  <r>
    <x v="0"/>
    <x v="0"/>
    <s v="8 años"/>
    <x v="1"/>
    <x v="1"/>
    <x v="1"/>
    <x v="1"/>
    <n v="100"/>
    <x v="0"/>
    <n v="0"/>
  </r>
  <r>
    <x v="0"/>
    <x v="0"/>
    <s v="8 años"/>
    <x v="1"/>
    <x v="1"/>
    <x v="1"/>
    <x v="1"/>
    <n v="100"/>
    <x v="1"/>
    <n v="1.2606595639954301"/>
  </r>
  <r>
    <x v="0"/>
    <x v="0"/>
    <s v="8 años"/>
    <x v="1"/>
    <x v="1"/>
    <x v="1"/>
    <x v="1"/>
    <n v="100"/>
    <x v="2"/>
    <n v="1.8567746029002501"/>
  </r>
  <r>
    <x v="0"/>
    <x v="0"/>
    <s v="8 años"/>
    <x v="1"/>
    <x v="1"/>
    <x v="1"/>
    <x v="1"/>
    <n v="100"/>
    <x v="3"/>
    <n v="1.2947526279604"/>
  </r>
  <r>
    <x v="0"/>
    <x v="0"/>
    <s v="8 años"/>
    <x v="1"/>
    <x v="1"/>
    <x v="1"/>
    <x v="2"/>
    <n v="100"/>
    <x v="0"/>
    <n v="0"/>
  </r>
  <r>
    <x v="0"/>
    <x v="0"/>
    <s v="8 años"/>
    <x v="1"/>
    <x v="1"/>
    <x v="1"/>
    <x v="2"/>
    <n v="100"/>
    <x v="1"/>
    <n v="1.2606595639954301"/>
  </r>
  <r>
    <x v="0"/>
    <x v="0"/>
    <s v="8 años"/>
    <x v="1"/>
    <x v="1"/>
    <x v="1"/>
    <x v="2"/>
    <n v="100"/>
    <x v="2"/>
    <n v="1.8567746029002501"/>
  </r>
  <r>
    <x v="0"/>
    <x v="0"/>
    <s v="8 años"/>
    <x v="1"/>
    <x v="1"/>
    <x v="1"/>
    <x v="2"/>
    <n v="100"/>
    <x v="3"/>
    <n v="1.2947526279604"/>
  </r>
  <r>
    <x v="0"/>
    <x v="0"/>
    <s v="8 años"/>
    <x v="1"/>
    <x v="1"/>
    <x v="1"/>
    <x v="3"/>
    <n v="100"/>
    <x v="0"/>
    <n v="0"/>
  </r>
  <r>
    <x v="0"/>
    <x v="0"/>
    <s v="8 años"/>
    <x v="1"/>
    <x v="1"/>
    <x v="1"/>
    <x v="3"/>
    <n v="100"/>
    <x v="1"/>
    <n v="1.2606595639954301"/>
  </r>
  <r>
    <x v="0"/>
    <x v="0"/>
    <s v="8 años"/>
    <x v="1"/>
    <x v="1"/>
    <x v="1"/>
    <x v="3"/>
    <n v="100"/>
    <x v="2"/>
    <n v="1.8567746029002501"/>
  </r>
  <r>
    <x v="0"/>
    <x v="0"/>
    <s v="8 años"/>
    <x v="1"/>
    <x v="1"/>
    <x v="1"/>
    <x v="3"/>
    <n v="100"/>
    <x v="3"/>
    <n v="1.2947526279604"/>
  </r>
  <r>
    <x v="0"/>
    <x v="0"/>
    <s v="8 años"/>
    <x v="0"/>
    <x v="2"/>
    <x v="1"/>
    <x v="0"/>
    <n v="100"/>
    <x v="0"/>
    <n v="2.9066334076924201"/>
  </r>
  <r>
    <x v="0"/>
    <x v="0"/>
    <s v="8 años"/>
    <x v="0"/>
    <x v="2"/>
    <x v="1"/>
    <x v="0"/>
    <n v="100"/>
    <x v="1"/>
    <n v="0"/>
  </r>
  <r>
    <x v="0"/>
    <x v="0"/>
    <s v="8 años"/>
    <x v="0"/>
    <x v="2"/>
    <x v="1"/>
    <x v="0"/>
    <n v="100"/>
    <x v="2"/>
    <n v="1.52025799133116"/>
  </r>
  <r>
    <x v="0"/>
    <x v="0"/>
    <s v="8 años"/>
    <x v="0"/>
    <x v="2"/>
    <x v="1"/>
    <x v="0"/>
    <n v="100"/>
    <x v="3"/>
    <n v="1.0193841140717199"/>
  </r>
  <r>
    <x v="0"/>
    <x v="0"/>
    <s v="8 años"/>
    <x v="0"/>
    <x v="2"/>
    <x v="1"/>
    <x v="1"/>
    <n v="0"/>
    <x v="0"/>
    <n v="2.9066334076924201"/>
  </r>
  <r>
    <x v="0"/>
    <x v="0"/>
    <s v="8 años"/>
    <x v="0"/>
    <x v="2"/>
    <x v="1"/>
    <x v="1"/>
    <n v="0"/>
    <x v="1"/>
    <n v="0"/>
  </r>
  <r>
    <x v="0"/>
    <x v="0"/>
    <s v="8 años"/>
    <x v="0"/>
    <x v="2"/>
    <x v="1"/>
    <x v="1"/>
    <n v="0"/>
    <x v="2"/>
    <n v="1.52025799133116"/>
  </r>
  <r>
    <x v="0"/>
    <x v="0"/>
    <s v="8 años"/>
    <x v="0"/>
    <x v="2"/>
    <x v="1"/>
    <x v="1"/>
    <n v="0"/>
    <x v="3"/>
    <n v="1.0193841140717199"/>
  </r>
  <r>
    <x v="0"/>
    <x v="0"/>
    <s v="8 años"/>
    <x v="0"/>
    <x v="2"/>
    <x v="1"/>
    <x v="2"/>
    <n v="100"/>
    <x v="0"/>
    <n v="2.9066334076924201"/>
  </r>
  <r>
    <x v="0"/>
    <x v="0"/>
    <s v="8 años"/>
    <x v="0"/>
    <x v="2"/>
    <x v="1"/>
    <x v="2"/>
    <n v="100"/>
    <x v="1"/>
    <n v="0"/>
  </r>
  <r>
    <x v="0"/>
    <x v="0"/>
    <s v="8 años"/>
    <x v="0"/>
    <x v="2"/>
    <x v="1"/>
    <x v="2"/>
    <n v="100"/>
    <x v="2"/>
    <n v="1.52025799133116"/>
  </r>
  <r>
    <x v="0"/>
    <x v="0"/>
    <s v="8 años"/>
    <x v="0"/>
    <x v="2"/>
    <x v="1"/>
    <x v="2"/>
    <n v="100"/>
    <x v="3"/>
    <n v="1.0193841140717199"/>
  </r>
  <r>
    <x v="0"/>
    <x v="0"/>
    <s v="8 años"/>
    <x v="0"/>
    <x v="2"/>
    <x v="1"/>
    <x v="3"/>
    <n v="100"/>
    <x v="0"/>
    <n v="2.9066334076924201"/>
  </r>
  <r>
    <x v="0"/>
    <x v="0"/>
    <s v="8 años"/>
    <x v="0"/>
    <x v="2"/>
    <x v="1"/>
    <x v="3"/>
    <n v="100"/>
    <x v="1"/>
    <n v="0"/>
  </r>
  <r>
    <x v="0"/>
    <x v="0"/>
    <s v="8 años"/>
    <x v="0"/>
    <x v="2"/>
    <x v="1"/>
    <x v="3"/>
    <n v="100"/>
    <x v="2"/>
    <n v="1.52025799133116"/>
  </r>
  <r>
    <x v="0"/>
    <x v="0"/>
    <s v="8 años"/>
    <x v="0"/>
    <x v="2"/>
    <x v="1"/>
    <x v="3"/>
    <n v="100"/>
    <x v="3"/>
    <n v="1.0193841140717199"/>
  </r>
  <r>
    <x v="0"/>
    <x v="0"/>
    <s v="8 años"/>
    <x v="1"/>
    <x v="1"/>
    <x v="1"/>
    <x v="0"/>
    <n v="100"/>
    <x v="0"/>
    <n v="3.5910649608704199"/>
  </r>
  <r>
    <x v="0"/>
    <x v="0"/>
    <s v="8 años"/>
    <x v="1"/>
    <x v="1"/>
    <x v="1"/>
    <x v="0"/>
    <n v="100"/>
    <x v="1"/>
    <n v="1.11326112650567"/>
  </r>
  <r>
    <x v="0"/>
    <x v="0"/>
    <s v="8 años"/>
    <x v="1"/>
    <x v="1"/>
    <x v="1"/>
    <x v="0"/>
    <n v="100"/>
    <x v="2"/>
    <n v="1.7450656751170699"/>
  </r>
  <r>
    <x v="0"/>
    <x v="0"/>
    <s v="8 años"/>
    <x v="1"/>
    <x v="1"/>
    <x v="1"/>
    <x v="0"/>
    <n v="100"/>
    <x v="3"/>
    <n v="0.86518705397611395"/>
  </r>
  <r>
    <x v="0"/>
    <x v="0"/>
    <s v="8 años"/>
    <x v="1"/>
    <x v="1"/>
    <x v="1"/>
    <x v="1"/>
    <n v="100"/>
    <x v="0"/>
    <n v="3.5910649608704199"/>
  </r>
  <r>
    <x v="0"/>
    <x v="0"/>
    <s v="8 años"/>
    <x v="1"/>
    <x v="1"/>
    <x v="1"/>
    <x v="1"/>
    <n v="100"/>
    <x v="1"/>
    <n v="1.11326112650567"/>
  </r>
  <r>
    <x v="0"/>
    <x v="0"/>
    <s v="8 años"/>
    <x v="1"/>
    <x v="1"/>
    <x v="1"/>
    <x v="1"/>
    <n v="100"/>
    <x v="2"/>
    <n v="1.7450656751170699"/>
  </r>
  <r>
    <x v="0"/>
    <x v="0"/>
    <s v="8 años"/>
    <x v="1"/>
    <x v="1"/>
    <x v="1"/>
    <x v="1"/>
    <n v="100"/>
    <x v="3"/>
    <n v="0.86518705397611395"/>
  </r>
  <r>
    <x v="0"/>
    <x v="0"/>
    <s v="8 años"/>
    <x v="1"/>
    <x v="1"/>
    <x v="1"/>
    <x v="2"/>
    <n v="100"/>
    <x v="0"/>
    <n v="3.5910649608704199"/>
  </r>
  <r>
    <x v="0"/>
    <x v="0"/>
    <s v="8 años"/>
    <x v="1"/>
    <x v="1"/>
    <x v="1"/>
    <x v="2"/>
    <n v="100"/>
    <x v="1"/>
    <n v="1.11326112650567"/>
  </r>
  <r>
    <x v="0"/>
    <x v="0"/>
    <s v="8 años"/>
    <x v="1"/>
    <x v="1"/>
    <x v="1"/>
    <x v="2"/>
    <n v="100"/>
    <x v="2"/>
    <n v="1.7450656751170699"/>
  </r>
  <r>
    <x v="0"/>
    <x v="0"/>
    <s v="8 años"/>
    <x v="1"/>
    <x v="1"/>
    <x v="1"/>
    <x v="2"/>
    <n v="100"/>
    <x v="3"/>
    <n v="0.86518705397611395"/>
  </r>
  <r>
    <x v="0"/>
    <x v="0"/>
    <s v="8 años"/>
    <x v="1"/>
    <x v="1"/>
    <x v="1"/>
    <x v="3"/>
    <n v="100"/>
    <x v="0"/>
    <n v="3.5910649608704199"/>
  </r>
  <r>
    <x v="0"/>
    <x v="0"/>
    <s v="8 años"/>
    <x v="1"/>
    <x v="1"/>
    <x v="1"/>
    <x v="3"/>
    <n v="100"/>
    <x v="1"/>
    <n v="1.11326112650567"/>
  </r>
  <r>
    <x v="0"/>
    <x v="0"/>
    <s v="8 años"/>
    <x v="1"/>
    <x v="1"/>
    <x v="1"/>
    <x v="3"/>
    <n v="100"/>
    <x v="2"/>
    <n v="1.7450656751170699"/>
  </r>
  <r>
    <x v="0"/>
    <x v="0"/>
    <s v="8 años"/>
    <x v="1"/>
    <x v="1"/>
    <x v="1"/>
    <x v="3"/>
    <n v="100"/>
    <x v="3"/>
    <n v="0.86518705397611395"/>
  </r>
  <r>
    <x v="0"/>
    <x v="0"/>
    <s v="8 años"/>
    <x v="0"/>
    <x v="2"/>
    <x v="1"/>
    <x v="0"/>
    <n v="100"/>
    <x v="0"/>
    <n v="2.6307193131651698"/>
  </r>
  <r>
    <x v="0"/>
    <x v="0"/>
    <s v="8 años"/>
    <x v="0"/>
    <x v="2"/>
    <x v="1"/>
    <x v="0"/>
    <n v="100"/>
    <x v="1"/>
    <n v="1.6101938648498599"/>
  </r>
  <r>
    <x v="0"/>
    <x v="0"/>
    <s v="8 años"/>
    <x v="0"/>
    <x v="2"/>
    <x v="1"/>
    <x v="0"/>
    <n v="100"/>
    <x v="2"/>
    <n v="2.0345224963966699"/>
  </r>
  <r>
    <x v="0"/>
    <x v="0"/>
    <s v="8 años"/>
    <x v="0"/>
    <x v="2"/>
    <x v="1"/>
    <x v="0"/>
    <n v="100"/>
    <x v="3"/>
    <n v="0.88706954044755504"/>
  </r>
  <r>
    <x v="0"/>
    <x v="0"/>
    <s v="8 años"/>
    <x v="0"/>
    <x v="2"/>
    <x v="1"/>
    <x v="1"/>
    <n v="0"/>
    <x v="0"/>
    <n v="2.6307193131651698"/>
  </r>
  <r>
    <x v="0"/>
    <x v="0"/>
    <s v="8 años"/>
    <x v="0"/>
    <x v="2"/>
    <x v="1"/>
    <x v="1"/>
    <n v="0"/>
    <x v="1"/>
    <n v="1.6101938648498599"/>
  </r>
  <r>
    <x v="0"/>
    <x v="0"/>
    <s v="8 años"/>
    <x v="0"/>
    <x v="2"/>
    <x v="1"/>
    <x v="1"/>
    <n v="0"/>
    <x v="2"/>
    <n v="2.0345224963966699"/>
  </r>
  <r>
    <x v="0"/>
    <x v="0"/>
    <s v="8 años"/>
    <x v="0"/>
    <x v="2"/>
    <x v="1"/>
    <x v="1"/>
    <n v="0"/>
    <x v="3"/>
    <n v="0.88706954044755504"/>
  </r>
  <r>
    <x v="0"/>
    <x v="0"/>
    <s v="8 años"/>
    <x v="0"/>
    <x v="2"/>
    <x v="1"/>
    <x v="2"/>
    <n v="100"/>
    <x v="0"/>
    <n v="2.6307193131651698"/>
  </r>
  <r>
    <x v="0"/>
    <x v="0"/>
    <s v="8 años"/>
    <x v="0"/>
    <x v="2"/>
    <x v="1"/>
    <x v="2"/>
    <n v="100"/>
    <x v="1"/>
    <n v="1.6101938648498599"/>
  </r>
  <r>
    <x v="0"/>
    <x v="0"/>
    <s v="8 años"/>
    <x v="0"/>
    <x v="2"/>
    <x v="1"/>
    <x v="2"/>
    <n v="100"/>
    <x v="2"/>
    <n v="2.0345224963966699"/>
  </r>
  <r>
    <x v="0"/>
    <x v="0"/>
    <s v="8 años"/>
    <x v="0"/>
    <x v="2"/>
    <x v="1"/>
    <x v="2"/>
    <n v="100"/>
    <x v="3"/>
    <n v="0.88706954044755504"/>
  </r>
  <r>
    <x v="0"/>
    <x v="0"/>
    <s v="8 años"/>
    <x v="0"/>
    <x v="2"/>
    <x v="1"/>
    <x v="3"/>
    <n v="100"/>
    <x v="0"/>
    <n v="2.6307193131651698"/>
  </r>
  <r>
    <x v="0"/>
    <x v="0"/>
    <s v="8 años"/>
    <x v="0"/>
    <x v="2"/>
    <x v="1"/>
    <x v="3"/>
    <n v="100"/>
    <x v="1"/>
    <n v="1.6101938648498599"/>
  </r>
  <r>
    <x v="0"/>
    <x v="0"/>
    <s v="8 años"/>
    <x v="0"/>
    <x v="2"/>
    <x v="1"/>
    <x v="3"/>
    <n v="100"/>
    <x v="2"/>
    <n v="2.0345224963966699"/>
  </r>
  <r>
    <x v="0"/>
    <x v="0"/>
    <s v="8 años"/>
    <x v="0"/>
    <x v="2"/>
    <x v="1"/>
    <x v="3"/>
    <n v="100"/>
    <x v="3"/>
    <n v="0.88706954044755504"/>
  </r>
  <r>
    <x v="0"/>
    <x v="0"/>
    <s v="8 años"/>
    <x v="2"/>
    <x v="0"/>
    <x v="1"/>
    <x v="0"/>
    <n v="100"/>
    <x v="0"/>
    <n v="1.6495187354157601"/>
  </r>
  <r>
    <x v="0"/>
    <x v="0"/>
    <s v="8 años"/>
    <x v="2"/>
    <x v="0"/>
    <x v="1"/>
    <x v="0"/>
    <n v="100"/>
    <x v="1"/>
    <n v="1.3861597125651299"/>
  </r>
  <r>
    <x v="0"/>
    <x v="0"/>
    <s v="8 años"/>
    <x v="2"/>
    <x v="0"/>
    <x v="1"/>
    <x v="0"/>
    <n v="100"/>
    <x v="2"/>
    <n v="2.0301151842577299"/>
  </r>
  <r>
    <x v="0"/>
    <x v="0"/>
    <s v="8 años"/>
    <x v="2"/>
    <x v="0"/>
    <x v="1"/>
    <x v="0"/>
    <n v="100"/>
    <x v="3"/>
    <n v="0.62761412555119001"/>
  </r>
  <r>
    <x v="0"/>
    <x v="0"/>
    <s v="8 años"/>
    <x v="2"/>
    <x v="0"/>
    <x v="1"/>
    <x v="1"/>
    <n v="100"/>
    <x v="0"/>
    <n v="1.6495187354157601"/>
  </r>
  <r>
    <x v="0"/>
    <x v="0"/>
    <s v="8 años"/>
    <x v="2"/>
    <x v="0"/>
    <x v="1"/>
    <x v="1"/>
    <n v="100"/>
    <x v="1"/>
    <n v="1.3861597125651299"/>
  </r>
  <r>
    <x v="0"/>
    <x v="0"/>
    <s v="8 años"/>
    <x v="2"/>
    <x v="0"/>
    <x v="1"/>
    <x v="1"/>
    <n v="100"/>
    <x v="2"/>
    <n v="2.0301151842577299"/>
  </r>
  <r>
    <x v="0"/>
    <x v="0"/>
    <s v="8 años"/>
    <x v="2"/>
    <x v="0"/>
    <x v="1"/>
    <x v="1"/>
    <n v="100"/>
    <x v="3"/>
    <n v="0.62761412555119001"/>
  </r>
  <r>
    <x v="0"/>
    <x v="0"/>
    <s v="8 años"/>
    <x v="2"/>
    <x v="0"/>
    <x v="1"/>
    <x v="2"/>
    <n v="100"/>
    <x v="0"/>
    <n v="1.6495187354157601"/>
  </r>
  <r>
    <x v="0"/>
    <x v="0"/>
    <s v="8 años"/>
    <x v="2"/>
    <x v="0"/>
    <x v="1"/>
    <x v="2"/>
    <n v="100"/>
    <x v="1"/>
    <n v="1.3861597125651299"/>
  </r>
  <r>
    <x v="0"/>
    <x v="0"/>
    <s v="8 años"/>
    <x v="2"/>
    <x v="0"/>
    <x v="1"/>
    <x v="2"/>
    <n v="100"/>
    <x v="2"/>
    <n v="2.0301151842577299"/>
  </r>
  <r>
    <x v="0"/>
    <x v="0"/>
    <s v="8 años"/>
    <x v="2"/>
    <x v="0"/>
    <x v="1"/>
    <x v="2"/>
    <n v="100"/>
    <x v="3"/>
    <n v="0.62761412555119001"/>
  </r>
  <r>
    <x v="0"/>
    <x v="0"/>
    <s v="8 años"/>
    <x v="2"/>
    <x v="0"/>
    <x v="1"/>
    <x v="3"/>
    <n v="0"/>
    <x v="0"/>
    <n v="1.6495187354157601"/>
  </r>
  <r>
    <x v="0"/>
    <x v="0"/>
    <s v="8 años"/>
    <x v="2"/>
    <x v="0"/>
    <x v="1"/>
    <x v="3"/>
    <n v="0"/>
    <x v="1"/>
    <n v="1.3861597125651299"/>
  </r>
  <r>
    <x v="0"/>
    <x v="0"/>
    <s v="8 años"/>
    <x v="2"/>
    <x v="0"/>
    <x v="1"/>
    <x v="3"/>
    <n v="0"/>
    <x v="2"/>
    <n v="2.0301151842577299"/>
  </r>
  <r>
    <x v="0"/>
    <x v="0"/>
    <s v="8 años"/>
    <x v="2"/>
    <x v="0"/>
    <x v="1"/>
    <x v="3"/>
    <n v="0"/>
    <x v="3"/>
    <n v="0.62761412555119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8">
  <r>
    <x v="0"/>
    <x v="0"/>
    <s v="8 años"/>
    <x v="0"/>
    <x v="0"/>
    <x v="0"/>
    <s v="Emparejamiento_emocion_RC"/>
    <n v="1"/>
    <x v="0"/>
    <n v="2.5203812345716798"/>
    <s v="Acierto"/>
  </r>
  <r>
    <x v="0"/>
    <x v="0"/>
    <s v="8 años"/>
    <x v="0"/>
    <x v="0"/>
    <x v="0"/>
    <s v="Emparejamiento_emocion_RC"/>
    <n v="1"/>
    <x v="1"/>
    <n v="1.60731377778574"/>
    <s v="Acierto"/>
  </r>
  <r>
    <x v="0"/>
    <x v="0"/>
    <s v="8 años"/>
    <x v="0"/>
    <x v="0"/>
    <x v="0"/>
    <s v="Emparejamiento_emocion_RC"/>
    <n v="1"/>
    <x v="2"/>
    <n v="1.1001248395041301"/>
    <s v="Acierto"/>
  </r>
  <r>
    <x v="0"/>
    <x v="0"/>
    <s v="8 años"/>
    <x v="0"/>
    <x v="0"/>
    <x v="0"/>
    <s v="Memoria_emocion_RC"/>
    <n v="0"/>
    <x v="0"/>
    <n v="2.5203812345716798"/>
    <s v="Comisión"/>
  </r>
  <r>
    <x v="0"/>
    <x v="0"/>
    <s v="8 años"/>
    <x v="0"/>
    <x v="0"/>
    <x v="0"/>
    <s v="Memoria_emocion_RC"/>
    <n v="0"/>
    <x v="1"/>
    <n v="1.60731377778574"/>
    <s v="Comisión"/>
  </r>
  <r>
    <x v="0"/>
    <x v="0"/>
    <s v="8 años"/>
    <x v="0"/>
    <x v="0"/>
    <x v="0"/>
    <s v="Memoria_emocion_RC"/>
    <n v="0"/>
    <x v="2"/>
    <n v="1.1001248395041301"/>
    <s v="Comisión"/>
  </r>
  <r>
    <x v="0"/>
    <x v="0"/>
    <s v="8 años"/>
    <x v="0"/>
    <x v="0"/>
    <x v="0"/>
    <s v="Emparejamiento_identidad_RC"/>
    <n v="1"/>
    <x v="0"/>
    <n v="2.5203812345716798"/>
    <s v="Acierto"/>
  </r>
  <r>
    <x v="0"/>
    <x v="0"/>
    <s v="8 años"/>
    <x v="0"/>
    <x v="0"/>
    <x v="0"/>
    <s v="Emparejamiento_identidad_RC"/>
    <n v="1"/>
    <x v="1"/>
    <n v="1.60731377778574"/>
    <s v="Acierto"/>
  </r>
  <r>
    <x v="0"/>
    <x v="0"/>
    <s v="8 años"/>
    <x v="0"/>
    <x v="0"/>
    <x v="0"/>
    <s v="Emparejamiento_identidad_RC"/>
    <n v="1"/>
    <x v="2"/>
    <n v="1.1001248395041301"/>
    <s v="Acierto"/>
  </r>
  <r>
    <x v="0"/>
    <x v="0"/>
    <s v="8 años"/>
    <x v="0"/>
    <x v="0"/>
    <x v="0"/>
    <s v="Memoria_identidad_RC"/>
    <n v="1"/>
    <x v="0"/>
    <n v="2.5203812345716798"/>
    <s v="Acierto"/>
  </r>
  <r>
    <x v="0"/>
    <x v="0"/>
    <s v="8 años"/>
    <x v="0"/>
    <x v="0"/>
    <x v="0"/>
    <s v="Memoria_identidad_RC"/>
    <n v="1"/>
    <x v="1"/>
    <n v="1.60731377778574"/>
    <s v="Acierto"/>
  </r>
  <r>
    <x v="0"/>
    <x v="0"/>
    <s v="8 años"/>
    <x v="0"/>
    <x v="0"/>
    <x v="0"/>
    <s v="Memoria_identidad_RC"/>
    <n v="1"/>
    <x v="2"/>
    <n v="1.1001248395041301"/>
    <s v="Acierto"/>
  </r>
  <r>
    <x v="0"/>
    <x v="0"/>
    <s v="8 años"/>
    <x v="1"/>
    <x v="1"/>
    <x v="0"/>
    <s v="Emparejamiento_emocion_RC"/>
    <n v="1"/>
    <x v="0"/>
    <n v="1.9258860246918601"/>
    <s v="Acierto"/>
  </r>
  <r>
    <x v="0"/>
    <x v="0"/>
    <s v="8 años"/>
    <x v="1"/>
    <x v="1"/>
    <x v="0"/>
    <s v="Emparejamiento_emocion_RC"/>
    <n v="1"/>
    <x v="3"/>
    <n v="1.26298034568026"/>
    <s v="Acierto"/>
  </r>
  <r>
    <x v="0"/>
    <x v="0"/>
    <s v="8 años"/>
    <x v="1"/>
    <x v="1"/>
    <x v="0"/>
    <s v="Emparejamiento_emocion_RC"/>
    <n v="1"/>
    <x v="1"/>
    <n v="1.5376481975254099"/>
    <s v="Acierto"/>
  </r>
  <r>
    <x v="0"/>
    <x v="0"/>
    <s v="8 años"/>
    <x v="1"/>
    <x v="1"/>
    <x v="0"/>
    <s v="Emparejamiento_emocion_RC"/>
    <n v="1"/>
    <x v="2"/>
    <n v="1.09259298765391"/>
    <s v="Acierto"/>
  </r>
  <r>
    <x v="0"/>
    <x v="0"/>
    <s v="8 años"/>
    <x v="1"/>
    <x v="1"/>
    <x v="0"/>
    <s v="Memoria_emocion_RC"/>
    <n v="1"/>
    <x v="0"/>
    <n v="1.9258860246918601"/>
    <s v="Acierto"/>
  </r>
  <r>
    <x v="0"/>
    <x v="0"/>
    <s v="8 años"/>
    <x v="1"/>
    <x v="1"/>
    <x v="0"/>
    <s v="Memoria_emocion_RC"/>
    <n v="1"/>
    <x v="3"/>
    <n v="1.26298034568026"/>
    <s v="Acierto"/>
  </r>
  <r>
    <x v="0"/>
    <x v="0"/>
    <s v="8 años"/>
    <x v="1"/>
    <x v="1"/>
    <x v="0"/>
    <s v="Memoria_emocion_RC"/>
    <n v="1"/>
    <x v="1"/>
    <n v="1.5376481975254099"/>
    <s v="Acierto"/>
  </r>
  <r>
    <x v="0"/>
    <x v="0"/>
    <s v="8 años"/>
    <x v="1"/>
    <x v="1"/>
    <x v="0"/>
    <s v="Memoria_emocion_RC"/>
    <n v="1"/>
    <x v="2"/>
    <n v="1.09259298765391"/>
    <s v="Acierto"/>
  </r>
  <r>
    <x v="0"/>
    <x v="0"/>
    <s v="8 años"/>
    <x v="1"/>
    <x v="1"/>
    <x v="0"/>
    <s v="Emparejamiento_identidad_RC"/>
    <n v="1"/>
    <x v="0"/>
    <n v="1.9258860246918601"/>
    <s v="Acierto"/>
  </r>
  <r>
    <x v="0"/>
    <x v="0"/>
    <s v="8 años"/>
    <x v="1"/>
    <x v="1"/>
    <x v="0"/>
    <s v="Emparejamiento_identidad_RC"/>
    <n v="1"/>
    <x v="3"/>
    <n v="1.26298034568026"/>
    <s v="Acierto"/>
  </r>
  <r>
    <x v="0"/>
    <x v="0"/>
    <s v="8 años"/>
    <x v="1"/>
    <x v="1"/>
    <x v="0"/>
    <s v="Emparejamiento_identidad_RC"/>
    <n v="1"/>
    <x v="1"/>
    <n v="1.5376481975254099"/>
    <s v="Acierto"/>
  </r>
  <r>
    <x v="0"/>
    <x v="0"/>
    <s v="8 años"/>
    <x v="1"/>
    <x v="1"/>
    <x v="0"/>
    <s v="Emparejamiento_identidad_RC"/>
    <n v="1"/>
    <x v="2"/>
    <n v="1.09259298765391"/>
    <s v="Acierto"/>
  </r>
  <r>
    <x v="0"/>
    <x v="0"/>
    <s v="8 años"/>
    <x v="1"/>
    <x v="1"/>
    <x v="0"/>
    <s v="Memoria_identidad_RC"/>
    <n v="1"/>
    <x v="0"/>
    <n v="1.9258860246918601"/>
    <s v="Acierto"/>
  </r>
  <r>
    <x v="0"/>
    <x v="0"/>
    <s v="8 años"/>
    <x v="1"/>
    <x v="1"/>
    <x v="0"/>
    <s v="Memoria_identidad_RC"/>
    <n v="1"/>
    <x v="3"/>
    <n v="1.26298034568026"/>
    <s v="Acierto"/>
  </r>
  <r>
    <x v="0"/>
    <x v="0"/>
    <s v="8 años"/>
    <x v="1"/>
    <x v="1"/>
    <x v="0"/>
    <s v="Memoria_identidad_RC"/>
    <n v="1"/>
    <x v="1"/>
    <n v="1.5376481975254099"/>
    <s v="Acierto"/>
  </r>
  <r>
    <x v="0"/>
    <x v="0"/>
    <s v="8 años"/>
    <x v="1"/>
    <x v="1"/>
    <x v="0"/>
    <s v="Memoria_identidad_RC"/>
    <n v="1"/>
    <x v="2"/>
    <n v="1.09259298765391"/>
    <s v="Acierto"/>
  </r>
  <r>
    <x v="0"/>
    <x v="0"/>
    <s v="8 años"/>
    <x v="1"/>
    <x v="0"/>
    <x v="0"/>
    <s v="Emparejamiento_emocion_RC"/>
    <n v="1"/>
    <x v="0"/>
    <n v="3.1381096296245201"/>
    <s v="Acierto"/>
  </r>
  <r>
    <x v="0"/>
    <x v="0"/>
    <s v="8 años"/>
    <x v="1"/>
    <x v="0"/>
    <x v="0"/>
    <s v="Emparejamiento_emocion_RC"/>
    <n v="1"/>
    <x v="3"/>
    <n v="1.1237673086434301"/>
    <s v="Acierto"/>
  </r>
  <r>
    <x v="0"/>
    <x v="0"/>
    <s v="8 años"/>
    <x v="1"/>
    <x v="0"/>
    <x v="0"/>
    <s v="Emparejamiento_emocion_RC"/>
    <n v="1"/>
    <x v="1"/>
    <n v="1.4870210370427199"/>
    <s v="Acierto"/>
  </r>
  <r>
    <x v="0"/>
    <x v="0"/>
    <s v="8 años"/>
    <x v="1"/>
    <x v="0"/>
    <x v="0"/>
    <s v="Emparejamiento_emocion_RC"/>
    <n v="1"/>
    <x v="2"/>
    <n v="1.32433224692067"/>
    <s v="Acierto"/>
  </r>
  <r>
    <x v="0"/>
    <x v="0"/>
    <s v="8 años"/>
    <x v="1"/>
    <x v="0"/>
    <x v="0"/>
    <s v="Memoria_emocion_RC"/>
    <n v="1"/>
    <x v="0"/>
    <n v="3.1381096296245201"/>
    <s v="Acierto"/>
  </r>
  <r>
    <x v="0"/>
    <x v="0"/>
    <s v="8 años"/>
    <x v="1"/>
    <x v="0"/>
    <x v="0"/>
    <s v="Memoria_emocion_RC"/>
    <n v="1"/>
    <x v="3"/>
    <n v="1.1237673086434301"/>
    <s v="Acierto"/>
  </r>
  <r>
    <x v="0"/>
    <x v="0"/>
    <s v="8 años"/>
    <x v="1"/>
    <x v="0"/>
    <x v="0"/>
    <s v="Memoria_emocion_RC"/>
    <n v="1"/>
    <x v="1"/>
    <n v="1.4870210370427199"/>
    <s v="Acierto"/>
  </r>
  <r>
    <x v="0"/>
    <x v="0"/>
    <s v="8 años"/>
    <x v="1"/>
    <x v="0"/>
    <x v="0"/>
    <s v="Memoria_emocion_RC"/>
    <n v="1"/>
    <x v="2"/>
    <n v="1.32433224692067"/>
    <s v="Acierto"/>
  </r>
  <r>
    <x v="0"/>
    <x v="0"/>
    <s v="8 años"/>
    <x v="1"/>
    <x v="0"/>
    <x v="0"/>
    <s v="Emparejamiento_identidad_RC"/>
    <n v="1"/>
    <x v="0"/>
    <n v="3.1381096296245201"/>
    <s v="Acierto"/>
  </r>
  <r>
    <x v="0"/>
    <x v="0"/>
    <s v="8 años"/>
    <x v="1"/>
    <x v="0"/>
    <x v="0"/>
    <s v="Emparejamiento_identidad_RC"/>
    <n v="1"/>
    <x v="3"/>
    <n v="1.1237673086434301"/>
    <s v="Acierto"/>
  </r>
  <r>
    <x v="0"/>
    <x v="0"/>
    <s v="8 años"/>
    <x v="1"/>
    <x v="0"/>
    <x v="0"/>
    <s v="Emparejamiento_identidad_RC"/>
    <n v="1"/>
    <x v="1"/>
    <n v="1.4870210370427199"/>
    <s v="Acierto"/>
  </r>
  <r>
    <x v="0"/>
    <x v="0"/>
    <s v="8 años"/>
    <x v="1"/>
    <x v="0"/>
    <x v="0"/>
    <s v="Emparejamiento_identidad_RC"/>
    <n v="1"/>
    <x v="2"/>
    <n v="1.32433224692067"/>
    <s v="Acierto"/>
  </r>
  <r>
    <x v="0"/>
    <x v="0"/>
    <s v="8 años"/>
    <x v="1"/>
    <x v="0"/>
    <x v="0"/>
    <s v="Memoria_identidad_RC"/>
    <n v="1"/>
    <x v="0"/>
    <n v="3.1381096296245201"/>
    <s v="Acierto"/>
  </r>
  <r>
    <x v="0"/>
    <x v="0"/>
    <s v="8 años"/>
    <x v="1"/>
    <x v="0"/>
    <x v="0"/>
    <s v="Memoria_identidad_RC"/>
    <n v="1"/>
    <x v="3"/>
    <n v="1.1237673086434301"/>
    <s v="Acierto"/>
  </r>
  <r>
    <x v="0"/>
    <x v="0"/>
    <s v="8 años"/>
    <x v="1"/>
    <x v="0"/>
    <x v="0"/>
    <s v="Memoria_identidad_RC"/>
    <n v="1"/>
    <x v="1"/>
    <n v="1.4870210370427199"/>
    <s v="Acierto"/>
  </r>
  <r>
    <x v="0"/>
    <x v="0"/>
    <s v="8 años"/>
    <x v="1"/>
    <x v="0"/>
    <x v="0"/>
    <s v="Memoria_identidad_RC"/>
    <n v="1"/>
    <x v="2"/>
    <n v="1.32433224692067"/>
    <s v="Acierto"/>
  </r>
  <r>
    <x v="0"/>
    <x v="0"/>
    <s v="8 años"/>
    <x v="0"/>
    <x v="1"/>
    <x v="0"/>
    <s v="Emparejamiento_emocion_RC"/>
    <n v="1"/>
    <x v="0"/>
    <n v="2.43883535802888"/>
    <s v="Acierto"/>
  </r>
  <r>
    <x v="0"/>
    <x v="0"/>
    <s v="8 años"/>
    <x v="0"/>
    <x v="1"/>
    <x v="0"/>
    <s v="Emparejamiento_emocion_RC"/>
    <n v="1"/>
    <x v="3"/>
    <n v="1.87970172839413"/>
    <s v="Acierto"/>
  </r>
  <r>
    <x v="0"/>
    <x v="0"/>
    <s v="8 años"/>
    <x v="0"/>
    <x v="1"/>
    <x v="0"/>
    <s v="Emparejamiento_emocion_RC"/>
    <n v="1"/>
    <x v="1"/>
    <n v="3.8504272592544999"/>
    <s v="Acierto"/>
  </r>
  <r>
    <x v="0"/>
    <x v="0"/>
    <s v="8 años"/>
    <x v="0"/>
    <x v="1"/>
    <x v="0"/>
    <s v="Emparejamiento_emocion_RC"/>
    <n v="1"/>
    <x v="2"/>
    <n v="1.58048908642376"/>
    <s v="Acierto"/>
  </r>
  <r>
    <x v="0"/>
    <x v="0"/>
    <s v="8 años"/>
    <x v="0"/>
    <x v="1"/>
    <x v="0"/>
    <s v="Memoria_emocion_RC"/>
    <n v="1"/>
    <x v="0"/>
    <n v="2.43883535802888"/>
    <s v="Acierto"/>
  </r>
  <r>
    <x v="0"/>
    <x v="0"/>
    <s v="8 años"/>
    <x v="0"/>
    <x v="1"/>
    <x v="0"/>
    <s v="Memoria_emocion_RC"/>
    <n v="1"/>
    <x v="3"/>
    <n v="1.87970172839413"/>
    <s v="Acierto"/>
  </r>
  <r>
    <x v="0"/>
    <x v="0"/>
    <s v="8 años"/>
    <x v="0"/>
    <x v="1"/>
    <x v="0"/>
    <s v="Memoria_emocion_RC"/>
    <n v="1"/>
    <x v="1"/>
    <n v="3.8504272592544999"/>
    <s v="Acierto"/>
  </r>
  <r>
    <x v="0"/>
    <x v="0"/>
    <s v="8 años"/>
    <x v="0"/>
    <x v="1"/>
    <x v="0"/>
    <s v="Memoria_emocion_RC"/>
    <n v="1"/>
    <x v="2"/>
    <n v="1.58048908642376"/>
    <s v="Acierto"/>
  </r>
  <r>
    <x v="0"/>
    <x v="0"/>
    <s v="8 años"/>
    <x v="0"/>
    <x v="1"/>
    <x v="0"/>
    <s v="Emparejamiento_identidad_RC"/>
    <n v="1"/>
    <x v="0"/>
    <n v="2.43883535802888"/>
    <s v="Acierto"/>
  </r>
  <r>
    <x v="0"/>
    <x v="0"/>
    <s v="8 años"/>
    <x v="0"/>
    <x v="1"/>
    <x v="0"/>
    <s v="Emparejamiento_identidad_RC"/>
    <n v="1"/>
    <x v="3"/>
    <n v="1.87970172839413"/>
    <s v="Acierto"/>
  </r>
  <r>
    <x v="0"/>
    <x v="0"/>
    <s v="8 años"/>
    <x v="0"/>
    <x v="1"/>
    <x v="0"/>
    <s v="Emparejamiento_identidad_RC"/>
    <n v="1"/>
    <x v="1"/>
    <n v="3.8504272592544999"/>
    <s v="Acierto"/>
  </r>
  <r>
    <x v="0"/>
    <x v="0"/>
    <s v="8 años"/>
    <x v="0"/>
    <x v="1"/>
    <x v="0"/>
    <s v="Emparejamiento_identidad_RC"/>
    <n v="1"/>
    <x v="2"/>
    <n v="1.58048908642376"/>
    <s v="Acierto"/>
  </r>
  <r>
    <x v="0"/>
    <x v="0"/>
    <s v="8 años"/>
    <x v="0"/>
    <x v="1"/>
    <x v="0"/>
    <s v="Memoria_identidad_RC"/>
    <n v="0"/>
    <x v="0"/>
    <n v="2.43883535802888"/>
    <s v="Comisión"/>
  </r>
  <r>
    <x v="0"/>
    <x v="0"/>
    <s v="8 años"/>
    <x v="0"/>
    <x v="1"/>
    <x v="0"/>
    <s v="Memoria_identidad_RC"/>
    <n v="0"/>
    <x v="3"/>
    <n v="1.87970172839413"/>
    <s v="Comisión"/>
  </r>
  <r>
    <x v="0"/>
    <x v="0"/>
    <s v="8 años"/>
    <x v="0"/>
    <x v="1"/>
    <x v="0"/>
    <s v="Memoria_identidad_RC"/>
    <n v="0"/>
    <x v="1"/>
    <n v="3.8504272592544999"/>
    <s v="Comisión"/>
  </r>
  <r>
    <x v="0"/>
    <x v="0"/>
    <s v="8 años"/>
    <x v="0"/>
    <x v="1"/>
    <x v="0"/>
    <s v="Memoria_identidad_RC"/>
    <n v="0"/>
    <x v="2"/>
    <n v="1.58048908642376"/>
    <s v="Comisión"/>
  </r>
  <r>
    <x v="0"/>
    <x v="0"/>
    <s v="8 años"/>
    <x v="2"/>
    <x v="2"/>
    <x v="0"/>
    <s v="Emparejamiento_emocion_RC"/>
    <n v="1"/>
    <x v="0"/>
    <n v="2.64116582716815"/>
    <s v="Acierto"/>
  </r>
  <r>
    <x v="0"/>
    <x v="0"/>
    <s v="8 años"/>
    <x v="2"/>
    <x v="2"/>
    <x v="0"/>
    <s v="Emparejamiento_emocion_RC"/>
    <n v="1"/>
    <x v="3"/>
    <n v="1.11398360494058"/>
    <s v="Acierto"/>
  </r>
  <r>
    <x v="0"/>
    <x v="0"/>
    <s v="8 años"/>
    <x v="2"/>
    <x v="2"/>
    <x v="0"/>
    <s v="Emparejamiento_emocion_RC"/>
    <n v="1"/>
    <x v="1"/>
    <n v="1.3643018271541201"/>
    <s v="Acierto"/>
  </r>
  <r>
    <x v="0"/>
    <x v="0"/>
    <s v="8 años"/>
    <x v="2"/>
    <x v="2"/>
    <x v="0"/>
    <s v="Emparejamiento_emocion_RC"/>
    <n v="1"/>
    <x v="2"/>
    <n v="1.00064908641797"/>
    <s v="Acierto"/>
  </r>
  <r>
    <x v="0"/>
    <x v="0"/>
    <s v="8 años"/>
    <x v="2"/>
    <x v="2"/>
    <x v="0"/>
    <s v="Memoria_emocion_RC"/>
    <n v="1"/>
    <x v="0"/>
    <n v="2.64116582716815"/>
    <s v="Acierto"/>
  </r>
  <r>
    <x v="0"/>
    <x v="0"/>
    <s v="8 años"/>
    <x v="2"/>
    <x v="2"/>
    <x v="0"/>
    <s v="Memoria_emocion_RC"/>
    <n v="1"/>
    <x v="3"/>
    <n v="1.11398360494058"/>
    <s v="Acierto"/>
  </r>
  <r>
    <x v="0"/>
    <x v="0"/>
    <s v="8 años"/>
    <x v="2"/>
    <x v="2"/>
    <x v="0"/>
    <s v="Memoria_emocion_RC"/>
    <n v="1"/>
    <x v="1"/>
    <n v="1.3643018271541201"/>
    <s v="Acierto"/>
  </r>
  <r>
    <x v="0"/>
    <x v="0"/>
    <s v="8 años"/>
    <x v="2"/>
    <x v="2"/>
    <x v="0"/>
    <s v="Memoria_emocion_RC"/>
    <n v="1"/>
    <x v="2"/>
    <n v="1.00064908641797"/>
    <s v="Acierto"/>
  </r>
  <r>
    <x v="0"/>
    <x v="0"/>
    <s v="8 años"/>
    <x v="2"/>
    <x v="2"/>
    <x v="0"/>
    <s v="Emparejamiento_identidad_RC"/>
    <n v="1"/>
    <x v="0"/>
    <n v="2.64116582716815"/>
    <s v="Acierto"/>
  </r>
  <r>
    <x v="0"/>
    <x v="0"/>
    <s v="8 años"/>
    <x v="2"/>
    <x v="2"/>
    <x v="0"/>
    <s v="Emparejamiento_identidad_RC"/>
    <n v="1"/>
    <x v="3"/>
    <n v="1.11398360494058"/>
    <s v="Acierto"/>
  </r>
  <r>
    <x v="0"/>
    <x v="0"/>
    <s v="8 años"/>
    <x v="2"/>
    <x v="2"/>
    <x v="0"/>
    <s v="Emparejamiento_identidad_RC"/>
    <n v="1"/>
    <x v="1"/>
    <n v="1.3643018271541201"/>
    <s v="Acierto"/>
  </r>
  <r>
    <x v="0"/>
    <x v="0"/>
    <s v="8 años"/>
    <x v="2"/>
    <x v="2"/>
    <x v="0"/>
    <s v="Emparejamiento_identidad_RC"/>
    <n v="1"/>
    <x v="2"/>
    <n v="1.00064908641797"/>
    <s v="Acierto"/>
  </r>
  <r>
    <x v="0"/>
    <x v="0"/>
    <s v="8 años"/>
    <x v="2"/>
    <x v="2"/>
    <x v="0"/>
    <s v="Memoria_identidad_RC"/>
    <n v="1"/>
    <x v="0"/>
    <n v="2.64116582716815"/>
    <s v="Acierto"/>
  </r>
  <r>
    <x v="0"/>
    <x v="0"/>
    <s v="8 años"/>
    <x v="2"/>
    <x v="2"/>
    <x v="0"/>
    <s v="Memoria_identidad_RC"/>
    <n v="1"/>
    <x v="3"/>
    <n v="1.11398360494058"/>
    <s v="Acierto"/>
  </r>
  <r>
    <x v="0"/>
    <x v="0"/>
    <s v="8 años"/>
    <x v="2"/>
    <x v="2"/>
    <x v="0"/>
    <s v="Memoria_identidad_RC"/>
    <n v="1"/>
    <x v="1"/>
    <n v="1.3643018271541201"/>
    <s v="Acierto"/>
  </r>
  <r>
    <x v="0"/>
    <x v="0"/>
    <s v="8 años"/>
    <x v="2"/>
    <x v="2"/>
    <x v="0"/>
    <s v="Memoria_identidad_RC"/>
    <n v="1"/>
    <x v="2"/>
    <n v="1.00064908641797"/>
    <s v="Acierto"/>
  </r>
  <r>
    <x v="0"/>
    <x v="0"/>
    <s v="8 años"/>
    <x v="2"/>
    <x v="1"/>
    <x v="0"/>
    <s v="Emparejamiento_emocion_RC"/>
    <n v="0"/>
    <x v="0"/>
    <n v="2.3203634567907998"/>
    <s v="Comisión"/>
  </r>
  <r>
    <x v="0"/>
    <x v="0"/>
    <s v="8 años"/>
    <x v="2"/>
    <x v="1"/>
    <x v="0"/>
    <s v="Emparejamiento_emocion_RC"/>
    <n v="0"/>
    <x v="1"/>
    <n v="1.50147832099173"/>
    <s v="Comisión"/>
  </r>
  <r>
    <x v="0"/>
    <x v="0"/>
    <s v="8 años"/>
    <x v="2"/>
    <x v="1"/>
    <x v="0"/>
    <s v="Emparejamiento_emocion_RC"/>
    <n v="0"/>
    <x v="2"/>
    <n v="1.1255450864118699"/>
    <s v="Comisión"/>
  </r>
  <r>
    <x v="0"/>
    <x v="0"/>
    <s v="8 años"/>
    <x v="2"/>
    <x v="1"/>
    <x v="0"/>
    <s v="Memoria_emocion_RC"/>
    <n v="0"/>
    <x v="0"/>
    <n v="2.3203634567907998"/>
    <s v="Comisión"/>
  </r>
  <r>
    <x v="0"/>
    <x v="0"/>
    <s v="8 años"/>
    <x v="2"/>
    <x v="1"/>
    <x v="0"/>
    <s v="Memoria_emocion_RC"/>
    <n v="0"/>
    <x v="1"/>
    <n v="1.50147832099173"/>
    <s v="Comisión"/>
  </r>
  <r>
    <x v="0"/>
    <x v="0"/>
    <s v="8 años"/>
    <x v="2"/>
    <x v="1"/>
    <x v="0"/>
    <s v="Memoria_emocion_RC"/>
    <n v="0"/>
    <x v="2"/>
    <n v="1.1255450864118699"/>
    <s v="Comisión"/>
  </r>
  <r>
    <x v="0"/>
    <x v="0"/>
    <s v="8 años"/>
    <x v="2"/>
    <x v="1"/>
    <x v="0"/>
    <s v="Emparejamiento_identidad_RC"/>
    <n v="1"/>
    <x v="0"/>
    <n v="2.3203634567907998"/>
    <s v="Acierto"/>
  </r>
  <r>
    <x v="0"/>
    <x v="0"/>
    <s v="8 años"/>
    <x v="2"/>
    <x v="1"/>
    <x v="0"/>
    <s v="Emparejamiento_identidad_RC"/>
    <n v="1"/>
    <x v="1"/>
    <n v="1.50147832099173"/>
    <s v="Acierto"/>
  </r>
  <r>
    <x v="0"/>
    <x v="0"/>
    <s v="8 años"/>
    <x v="2"/>
    <x v="1"/>
    <x v="0"/>
    <s v="Emparejamiento_identidad_RC"/>
    <n v="1"/>
    <x v="2"/>
    <n v="1.1255450864118699"/>
    <s v="Acierto"/>
  </r>
  <r>
    <x v="0"/>
    <x v="0"/>
    <s v="8 años"/>
    <x v="2"/>
    <x v="1"/>
    <x v="0"/>
    <s v="Memoria_identidad_RC"/>
    <n v="1"/>
    <x v="0"/>
    <n v="2.3203634567907998"/>
    <s v="Acierto"/>
  </r>
  <r>
    <x v="0"/>
    <x v="0"/>
    <s v="8 años"/>
    <x v="2"/>
    <x v="1"/>
    <x v="0"/>
    <s v="Memoria_identidad_RC"/>
    <n v="1"/>
    <x v="1"/>
    <n v="1.50147832099173"/>
    <s v="Acierto"/>
  </r>
  <r>
    <x v="0"/>
    <x v="0"/>
    <s v="8 años"/>
    <x v="2"/>
    <x v="1"/>
    <x v="0"/>
    <s v="Memoria_identidad_RC"/>
    <n v="1"/>
    <x v="2"/>
    <n v="1.1255450864118699"/>
    <s v="Acierto"/>
  </r>
  <r>
    <x v="0"/>
    <x v="0"/>
    <s v="8 años"/>
    <x v="1"/>
    <x v="0"/>
    <x v="0"/>
    <s v="Emparejamiento_emocion_RC"/>
    <n v="1"/>
    <x v="0"/>
    <n v="2.7182850370445499"/>
    <s v="Acierto"/>
  </r>
  <r>
    <x v="0"/>
    <x v="0"/>
    <s v="8 años"/>
    <x v="1"/>
    <x v="0"/>
    <x v="0"/>
    <s v="Emparejamiento_emocion_RC"/>
    <n v="1"/>
    <x v="3"/>
    <n v="1.12746548147697"/>
    <s v="Acierto"/>
  </r>
  <r>
    <x v="0"/>
    <x v="0"/>
    <s v="8 años"/>
    <x v="1"/>
    <x v="0"/>
    <x v="0"/>
    <s v="Emparejamiento_emocion_RC"/>
    <n v="1"/>
    <x v="1"/>
    <n v="1.6098394074069799"/>
    <s v="Acierto"/>
  </r>
  <r>
    <x v="0"/>
    <x v="0"/>
    <s v="8 años"/>
    <x v="1"/>
    <x v="0"/>
    <x v="0"/>
    <s v="Emparejamiento_emocion_RC"/>
    <n v="1"/>
    <x v="2"/>
    <n v="1.57575822221406"/>
    <s v="Acierto"/>
  </r>
  <r>
    <x v="0"/>
    <x v="0"/>
    <s v="8 años"/>
    <x v="1"/>
    <x v="0"/>
    <x v="0"/>
    <s v="Memoria_emocion_RC"/>
    <n v="1"/>
    <x v="0"/>
    <n v="2.7182850370445499"/>
    <s v="Acierto"/>
  </r>
  <r>
    <x v="0"/>
    <x v="0"/>
    <s v="8 años"/>
    <x v="1"/>
    <x v="0"/>
    <x v="0"/>
    <s v="Memoria_emocion_RC"/>
    <n v="1"/>
    <x v="3"/>
    <n v="1.12746548147697"/>
    <s v="Acierto"/>
  </r>
  <r>
    <x v="0"/>
    <x v="0"/>
    <s v="8 años"/>
    <x v="1"/>
    <x v="0"/>
    <x v="0"/>
    <s v="Memoria_emocion_RC"/>
    <n v="1"/>
    <x v="1"/>
    <n v="1.6098394074069799"/>
    <s v="Acierto"/>
  </r>
  <r>
    <x v="0"/>
    <x v="0"/>
    <s v="8 años"/>
    <x v="1"/>
    <x v="0"/>
    <x v="0"/>
    <s v="Memoria_emocion_RC"/>
    <n v="1"/>
    <x v="2"/>
    <n v="1.57575822221406"/>
    <s v="Acierto"/>
  </r>
  <r>
    <x v="0"/>
    <x v="0"/>
    <s v="8 años"/>
    <x v="1"/>
    <x v="0"/>
    <x v="0"/>
    <s v="Emparejamiento_identidad_RC"/>
    <n v="1"/>
    <x v="0"/>
    <n v="2.7182850370445499"/>
    <s v="Acierto"/>
  </r>
  <r>
    <x v="0"/>
    <x v="0"/>
    <s v="8 años"/>
    <x v="1"/>
    <x v="0"/>
    <x v="0"/>
    <s v="Emparejamiento_identidad_RC"/>
    <n v="1"/>
    <x v="3"/>
    <n v="1.12746548147697"/>
    <s v="Acierto"/>
  </r>
  <r>
    <x v="0"/>
    <x v="0"/>
    <s v="8 años"/>
    <x v="1"/>
    <x v="0"/>
    <x v="0"/>
    <s v="Emparejamiento_identidad_RC"/>
    <n v="1"/>
    <x v="1"/>
    <n v="1.6098394074069799"/>
    <s v="Acierto"/>
  </r>
  <r>
    <x v="0"/>
    <x v="0"/>
    <s v="8 años"/>
    <x v="1"/>
    <x v="0"/>
    <x v="0"/>
    <s v="Emparejamiento_identidad_RC"/>
    <n v="1"/>
    <x v="2"/>
    <n v="1.57575822221406"/>
    <s v="Acierto"/>
  </r>
  <r>
    <x v="0"/>
    <x v="0"/>
    <s v="8 años"/>
    <x v="1"/>
    <x v="0"/>
    <x v="0"/>
    <s v="Memoria_identidad_RC"/>
    <n v="1"/>
    <x v="0"/>
    <n v="2.7182850370445499"/>
    <s v="Acierto"/>
  </r>
  <r>
    <x v="0"/>
    <x v="0"/>
    <s v="8 años"/>
    <x v="1"/>
    <x v="0"/>
    <x v="0"/>
    <s v="Memoria_identidad_RC"/>
    <n v="1"/>
    <x v="3"/>
    <n v="1.12746548147697"/>
    <s v="Acierto"/>
  </r>
  <r>
    <x v="0"/>
    <x v="0"/>
    <s v="8 años"/>
    <x v="1"/>
    <x v="0"/>
    <x v="0"/>
    <s v="Memoria_identidad_RC"/>
    <n v="1"/>
    <x v="1"/>
    <n v="1.6098394074069799"/>
    <s v="Acierto"/>
  </r>
  <r>
    <x v="0"/>
    <x v="0"/>
    <s v="8 años"/>
    <x v="1"/>
    <x v="0"/>
    <x v="0"/>
    <s v="Memoria_identidad_RC"/>
    <n v="1"/>
    <x v="2"/>
    <n v="1.57575822221406"/>
    <s v="Acierto"/>
  </r>
  <r>
    <x v="0"/>
    <x v="0"/>
    <s v="8 años"/>
    <x v="2"/>
    <x v="2"/>
    <x v="0"/>
    <s v="Emparejamiento_emocion_RC"/>
    <n v="0"/>
    <x v="1"/>
    <n v="1.3291994074097599"/>
    <s v="Comisión"/>
  </r>
  <r>
    <x v="0"/>
    <x v="0"/>
    <s v="8 años"/>
    <x v="2"/>
    <x v="2"/>
    <x v="0"/>
    <s v="Emparejamiento_emocion_RC"/>
    <n v="0"/>
    <x v="2"/>
    <n v="1.12586350618221"/>
    <s v="Comisión"/>
  </r>
  <r>
    <x v="0"/>
    <x v="0"/>
    <s v="8 años"/>
    <x v="2"/>
    <x v="2"/>
    <x v="0"/>
    <s v="Memoria_emocion_RC"/>
    <n v="0"/>
    <x v="1"/>
    <n v="1.3291994074097599"/>
    <s v="Comisión"/>
  </r>
  <r>
    <x v="0"/>
    <x v="0"/>
    <s v="8 años"/>
    <x v="2"/>
    <x v="2"/>
    <x v="0"/>
    <s v="Memoria_emocion_RC"/>
    <n v="0"/>
    <x v="2"/>
    <n v="1.12586350618221"/>
    <s v="Comisión"/>
  </r>
  <r>
    <x v="0"/>
    <x v="0"/>
    <s v="8 años"/>
    <x v="2"/>
    <x v="2"/>
    <x v="0"/>
    <s v="Emparejamiento_identidad_RC"/>
    <n v="1"/>
    <x v="1"/>
    <n v="1.3291994074097599"/>
    <s v="Acierto"/>
  </r>
  <r>
    <x v="0"/>
    <x v="0"/>
    <s v="8 años"/>
    <x v="2"/>
    <x v="2"/>
    <x v="0"/>
    <s v="Emparejamiento_identidad_RC"/>
    <n v="1"/>
    <x v="2"/>
    <n v="1.12586350618221"/>
    <s v="Acierto"/>
  </r>
  <r>
    <x v="0"/>
    <x v="0"/>
    <s v="8 años"/>
    <x v="2"/>
    <x v="2"/>
    <x v="0"/>
    <s v="Memoria_identidad_RC"/>
    <n v="1"/>
    <x v="1"/>
    <n v="1.3291994074097599"/>
    <s v="Acierto"/>
  </r>
  <r>
    <x v="0"/>
    <x v="0"/>
    <s v="8 años"/>
    <x v="2"/>
    <x v="2"/>
    <x v="0"/>
    <s v="Memoria_identidad_RC"/>
    <n v="1"/>
    <x v="2"/>
    <n v="1.12586350618221"/>
    <s v="Acierto"/>
  </r>
  <r>
    <x v="0"/>
    <x v="0"/>
    <s v="8 años"/>
    <x v="1"/>
    <x v="0"/>
    <x v="0"/>
    <s v="Emparejamiento_emocion_RC"/>
    <n v="1"/>
    <x v="0"/>
    <n v="2.3462127407401501"/>
    <s v="Acierto"/>
  </r>
  <r>
    <x v="0"/>
    <x v="0"/>
    <s v="8 años"/>
    <x v="1"/>
    <x v="0"/>
    <x v="0"/>
    <s v="Emparejamiento_emocion_RC"/>
    <n v="1"/>
    <x v="3"/>
    <n v="1.36102992591622"/>
    <s v="Acierto"/>
  </r>
  <r>
    <x v="0"/>
    <x v="0"/>
    <s v="8 años"/>
    <x v="1"/>
    <x v="0"/>
    <x v="0"/>
    <s v="Emparejamiento_emocion_RC"/>
    <n v="1"/>
    <x v="1"/>
    <n v="1.40029827161924"/>
    <s v="Acierto"/>
  </r>
  <r>
    <x v="0"/>
    <x v="0"/>
    <s v="8 años"/>
    <x v="1"/>
    <x v="0"/>
    <x v="0"/>
    <s v="Memoria_emocion_RC"/>
    <n v="1"/>
    <x v="0"/>
    <n v="2.3462127407401501"/>
    <s v="Acierto"/>
  </r>
  <r>
    <x v="0"/>
    <x v="0"/>
    <s v="8 años"/>
    <x v="1"/>
    <x v="0"/>
    <x v="0"/>
    <s v="Memoria_emocion_RC"/>
    <n v="1"/>
    <x v="3"/>
    <n v="1.36102992591622"/>
    <s v="Acierto"/>
  </r>
  <r>
    <x v="0"/>
    <x v="0"/>
    <s v="8 años"/>
    <x v="1"/>
    <x v="0"/>
    <x v="0"/>
    <s v="Memoria_emocion_RC"/>
    <n v="1"/>
    <x v="1"/>
    <n v="1.40029827161924"/>
    <s v="Acierto"/>
  </r>
  <r>
    <x v="0"/>
    <x v="0"/>
    <s v="8 años"/>
    <x v="1"/>
    <x v="0"/>
    <x v="0"/>
    <s v="Emparejamiento_identidad_RC"/>
    <n v="1"/>
    <x v="0"/>
    <n v="2.3462127407401501"/>
    <s v="Acierto"/>
  </r>
  <r>
    <x v="0"/>
    <x v="0"/>
    <s v="8 años"/>
    <x v="1"/>
    <x v="0"/>
    <x v="0"/>
    <s v="Emparejamiento_identidad_RC"/>
    <n v="1"/>
    <x v="3"/>
    <n v="1.36102992591622"/>
    <s v="Acierto"/>
  </r>
  <r>
    <x v="0"/>
    <x v="0"/>
    <s v="8 años"/>
    <x v="1"/>
    <x v="0"/>
    <x v="0"/>
    <s v="Emparejamiento_identidad_RC"/>
    <n v="1"/>
    <x v="1"/>
    <n v="1.40029827161924"/>
    <s v="Acierto"/>
  </r>
  <r>
    <x v="0"/>
    <x v="0"/>
    <s v="8 años"/>
    <x v="1"/>
    <x v="0"/>
    <x v="0"/>
    <s v="Memoria_identidad_RC"/>
    <n v="0"/>
    <x v="0"/>
    <n v="2.3462127407401501"/>
    <s v="Comisión"/>
  </r>
  <r>
    <x v="0"/>
    <x v="0"/>
    <s v="8 años"/>
    <x v="1"/>
    <x v="0"/>
    <x v="0"/>
    <s v="Memoria_identidad_RC"/>
    <n v="0"/>
    <x v="3"/>
    <n v="1.36102992591622"/>
    <s v="Comisión"/>
  </r>
  <r>
    <x v="0"/>
    <x v="0"/>
    <s v="8 años"/>
    <x v="1"/>
    <x v="0"/>
    <x v="0"/>
    <s v="Memoria_identidad_RC"/>
    <n v="0"/>
    <x v="1"/>
    <n v="1.40029827161924"/>
    <s v="Comisión"/>
  </r>
  <r>
    <x v="0"/>
    <x v="0"/>
    <s v="8 años"/>
    <x v="1"/>
    <x v="1"/>
    <x v="0"/>
    <s v="Emparejamiento_emocion_RC"/>
    <n v="1"/>
    <x v="0"/>
    <n v="2.3084906666626899"/>
    <s v="Acierto"/>
  </r>
  <r>
    <x v="0"/>
    <x v="0"/>
    <s v="8 años"/>
    <x v="1"/>
    <x v="1"/>
    <x v="0"/>
    <s v="Emparejamiento_emocion_RC"/>
    <n v="1"/>
    <x v="3"/>
    <n v="1.28063802469114"/>
    <s v="Acierto"/>
  </r>
  <r>
    <x v="0"/>
    <x v="0"/>
    <s v="8 años"/>
    <x v="1"/>
    <x v="1"/>
    <x v="0"/>
    <s v="Emparejamiento_emocion_RC"/>
    <n v="1"/>
    <x v="1"/>
    <n v="2.4241062716173398"/>
    <s v="Acierto"/>
  </r>
  <r>
    <x v="0"/>
    <x v="0"/>
    <s v="8 años"/>
    <x v="1"/>
    <x v="1"/>
    <x v="0"/>
    <s v="Emparejamiento_emocion_RC"/>
    <n v="1"/>
    <x v="2"/>
    <n v="1.2487454814836301"/>
    <s v="Acierto"/>
  </r>
  <r>
    <x v="0"/>
    <x v="0"/>
    <s v="8 años"/>
    <x v="1"/>
    <x v="1"/>
    <x v="0"/>
    <s v="Memoria_emocion_RC"/>
    <n v="1"/>
    <x v="0"/>
    <n v="2.3084906666626899"/>
    <s v="Acierto"/>
  </r>
  <r>
    <x v="0"/>
    <x v="0"/>
    <s v="8 años"/>
    <x v="1"/>
    <x v="1"/>
    <x v="0"/>
    <s v="Memoria_emocion_RC"/>
    <n v="1"/>
    <x v="3"/>
    <n v="1.28063802469114"/>
    <s v="Acierto"/>
  </r>
  <r>
    <x v="0"/>
    <x v="0"/>
    <s v="8 años"/>
    <x v="1"/>
    <x v="1"/>
    <x v="0"/>
    <s v="Memoria_emocion_RC"/>
    <n v="1"/>
    <x v="1"/>
    <n v="2.4241062716173398"/>
    <s v="Acierto"/>
  </r>
  <r>
    <x v="0"/>
    <x v="0"/>
    <s v="8 años"/>
    <x v="1"/>
    <x v="1"/>
    <x v="0"/>
    <s v="Memoria_emocion_RC"/>
    <n v="1"/>
    <x v="2"/>
    <n v="1.2487454814836301"/>
    <s v="Acierto"/>
  </r>
  <r>
    <x v="0"/>
    <x v="0"/>
    <s v="8 años"/>
    <x v="1"/>
    <x v="1"/>
    <x v="0"/>
    <s v="Emparejamiento_identidad_RC"/>
    <n v="1"/>
    <x v="0"/>
    <n v="2.3084906666626899"/>
    <s v="Acierto"/>
  </r>
  <r>
    <x v="0"/>
    <x v="0"/>
    <s v="8 años"/>
    <x v="1"/>
    <x v="1"/>
    <x v="0"/>
    <s v="Emparejamiento_identidad_RC"/>
    <n v="1"/>
    <x v="3"/>
    <n v="1.28063802469114"/>
    <s v="Acierto"/>
  </r>
  <r>
    <x v="0"/>
    <x v="0"/>
    <s v="8 años"/>
    <x v="1"/>
    <x v="1"/>
    <x v="0"/>
    <s v="Emparejamiento_identidad_RC"/>
    <n v="1"/>
    <x v="1"/>
    <n v="2.4241062716173398"/>
    <s v="Acierto"/>
  </r>
  <r>
    <x v="0"/>
    <x v="0"/>
    <s v="8 años"/>
    <x v="1"/>
    <x v="1"/>
    <x v="0"/>
    <s v="Emparejamiento_identidad_RC"/>
    <n v="1"/>
    <x v="2"/>
    <n v="1.2487454814836301"/>
    <s v="Acierto"/>
  </r>
  <r>
    <x v="0"/>
    <x v="0"/>
    <s v="8 años"/>
    <x v="1"/>
    <x v="1"/>
    <x v="0"/>
    <s v="Memoria_identidad_RC"/>
    <n v="1"/>
    <x v="0"/>
    <n v="2.3084906666626899"/>
    <s v="Acierto"/>
  </r>
  <r>
    <x v="0"/>
    <x v="0"/>
    <s v="8 años"/>
    <x v="1"/>
    <x v="1"/>
    <x v="0"/>
    <s v="Memoria_identidad_RC"/>
    <n v="1"/>
    <x v="3"/>
    <n v="1.28063802469114"/>
    <s v="Acierto"/>
  </r>
  <r>
    <x v="0"/>
    <x v="0"/>
    <s v="8 años"/>
    <x v="1"/>
    <x v="1"/>
    <x v="0"/>
    <s v="Memoria_identidad_RC"/>
    <n v="1"/>
    <x v="1"/>
    <n v="2.4241062716173398"/>
    <s v="Acierto"/>
  </r>
  <r>
    <x v="0"/>
    <x v="0"/>
    <s v="8 años"/>
    <x v="1"/>
    <x v="1"/>
    <x v="0"/>
    <s v="Memoria_identidad_RC"/>
    <n v="1"/>
    <x v="2"/>
    <n v="1.2487454814836301"/>
    <s v="Acierto"/>
  </r>
  <r>
    <x v="0"/>
    <x v="0"/>
    <s v="8 años"/>
    <x v="0"/>
    <x v="0"/>
    <x v="0"/>
    <s v="Emparejamiento_emocion_RC"/>
    <n v="1"/>
    <x v="0"/>
    <n v="2.0047853827127202"/>
    <s v="Acierto"/>
  </r>
  <r>
    <x v="0"/>
    <x v="0"/>
    <s v="8 años"/>
    <x v="0"/>
    <x v="0"/>
    <x v="0"/>
    <s v="Emparejamiento_emocion_RC"/>
    <n v="1"/>
    <x v="3"/>
    <n v="0.93654202469042502"/>
    <s v="Acierto"/>
  </r>
  <r>
    <x v="0"/>
    <x v="0"/>
    <s v="8 años"/>
    <x v="0"/>
    <x v="0"/>
    <x v="0"/>
    <s v="Emparejamiento_emocion_RC"/>
    <n v="1"/>
    <x v="1"/>
    <n v="2.1752375308715202"/>
    <s v="Acierto"/>
  </r>
  <r>
    <x v="0"/>
    <x v="0"/>
    <s v="8 años"/>
    <x v="0"/>
    <x v="0"/>
    <x v="0"/>
    <s v="Emparejamiento_emocion_RC"/>
    <n v="1"/>
    <x v="2"/>
    <n v="1.7909052839531701"/>
    <s v="Acierto"/>
  </r>
  <r>
    <x v="0"/>
    <x v="0"/>
    <s v="8 años"/>
    <x v="0"/>
    <x v="0"/>
    <x v="0"/>
    <s v="Memoria_emocion_RC"/>
    <n v="1"/>
    <x v="0"/>
    <n v="2.0047853827127202"/>
    <s v="Acierto"/>
  </r>
  <r>
    <x v="0"/>
    <x v="0"/>
    <s v="8 años"/>
    <x v="0"/>
    <x v="0"/>
    <x v="0"/>
    <s v="Memoria_emocion_RC"/>
    <n v="1"/>
    <x v="3"/>
    <n v="0.93654202469042502"/>
    <s v="Acierto"/>
  </r>
  <r>
    <x v="0"/>
    <x v="0"/>
    <s v="8 años"/>
    <x v="0"/>
    <x v="0"/>
    <x v="0"/>
    <s v="Memoria_emocion_RC"/>
    <n v="1"/>
    <x v="1"/>
    <n v="2.1752375308715202"/>
    <s v="Acierto"/>
  </r>
  <r>
    <x v="0"/>
    <x v="0"/>
    <s v="8 años"/>
    <x v="0"/>
    <x v="0"/>
    <x v="0"/>
    <s v="Memoria_emocion_RC"/>
    <n v="1"/>
    <x v="2"/>
    <n v="1.7909052839531701"/>
    <s v="Acierto"/>
  </r>
  <r>
    <x v="0"/>
    <x v="0"/>
    <s v="8 años"/>
    <x v="0"/>
    <x v="0"/>
    <x v="0"/>
    <s v="Emparejamiento_identidad_RC"/>
    <n v="1"/>
    <x v="0"/>
    <n v="2.0047853827127202"/>
    <s v="Acierto"/>
  </r>
  <r>
    <x v="0"/>
    <x v="0"/>
    <s v="8 años"/>
    <x v="0"/>
    <x v="0"/>
    <x v="0"/>
    <s v="Emparejamiento_identidad_RC"/>
    <n v="1"/>
    <x v="3"/>
    <n v="0.93654202469042502"/>
    <s v="Acierto"/>
  </r>
  <r>
    <x v="0"/>
    <x v="0"/>
    <s v="8 años"/>
    <x v="0"/>
    <x v="0"/>
    <x v="0"/>
    <s v="Emparejamiento_identidad_RC"/>
    <n v="1"/>
    <x v="1"/>
    <n v="2.1752375308715202"/>
    <s v="Acierto"/>
  </r>
  <r>
    <x v="0"/>
    <x v="0"/>
    <s v="8 años"/>
    <x v="0"/>
    <x v="0"/>
    <x v="0"/>
    <s v="Emparejamiento_identidad_RC"/>
    <n v="1"/>
    <x v="2"/>
    <n v="1.7909052839531701"/>
    <s v="Acierto"/>
  </r>
  <r>
    <x v="0"/>
    <x v="0"/>
    <s v="8 años"/>
    <x v="0"/>
    <x v="0"/>
    <x v="0"/>
    <s v="Memoria_identidad_RC"/>
    <n v="1"/>
    <x v="0"/>
    <n v="2.0047853827127202"/>
    <s v="Acierto"/>
  </r>
  <r>
    <x v="0"/>
    <x v="0"/>
    <s v="8 años"/>
    <x v="0"/>
    <x v="0"/>
    <x v="0"/>
    <s v="Memoria_identidad_RC"/>
    <n v="1"/>
    <x v="3"/>
    <n v="0.93654202469042502"/>
    <s v="Acierto"/>
  </r>
  <r>
    <x v="0"/>
    <x v="0"/>
    <s v="8 años"/>
    <x v="0"/>
    <x v="0"/>
    <x v="0"/>
    <s v="Memoria_identidad_RC"/>
    <n v="1"/>
    <x v="1"/>
    <n v="2.1752375308715202"/>
    <s v="Acierto"/>
  </r>
  <r>
    <x v="0"/>
    <x v="0"/>
    <s v="8 años"/>
    <x v="0"/>
    <x v="0"/>
    <x v="0"/>
    <s v="Memoria_identidad_RC"/>
    <n v="1"/>
    <x v="2"/>
    <n v="1.7909052839531701"/>
    <s v="Acierto"/>
  </r>
  <r>
    <x v="0"/>
    <x v="0"/>
    <s v="8 años"/>
    <x v="1"/>
    <x v="0"/>
    <x v="0"/>
    <s v="Emparejamiento_emocion_RC"/>
    <n v="1"/>
    <x v="0"/>
    <n v="2.1290319012332399"/>
    <s v="Acierto"/>
  </r>
  <r>
    <x v="0"/>
    <x v="0"/>
    <s v="8 años"/>
    <x v="1"/>
    <x v="0"/>
    <x v="0"/>
    <s v="Emparejamiento_emocion_RC"/>
    <n v="1"/>
    <x v="3"/>
    <n v="1.23670241975924"/>
    <s v="Acierto"/>
  </r>
  <r>
    <x v="0"/>
    <x v="0"/>
    <s v="8 años"/>
    <x v="1"/>
    <x v="0"/>
    <x v="0"/>
    <s v="Emparejamiento_emocion_RC"/>
    <n v="1"/>
    <x v="1"/>
    <n v="1.9001382716087301"/>
    <s v="Acierto"/>
  </r>
  <r>
    <x v="0"/>
    <x v="0"/>
    <s v="8 años"/>
    <x v="1"/>
    <x v="0"/>
    <x v="0"/>
    <s v="Emparejamiento_emocion_RC"/>
    <n v="1"/>
    <x v="2"/>
    <n v="1.0486625185149001"/>
    <s v="Acierto"/>
  </r>
  <r>
    <x v="0"/>
    <x v="0"/>
    <s v="8 años"/>
    <x v="1"/>
    <x v="0"/>
    <x v="0"/>
    <s v="Memoria_emocion_RC"/>
    <n v="1"/>
    <x v="0"/>
    <n v="2.1290319012332399"/>
    <s v="Acierto"/>
  </r>
  <r>
    <x v="0"/>
    <x v="0"/>
    <s v="8 años"/>
    <x v="1"/>
    <x v="0"/>
    <x v="0"/>
    <s v="Memoria_emocion_RC"/>
    <n v="1"/>
    <x v="3"/>
    <n v="1.23670241975924"/>
    <s v="Acierto"/>
  </r>
  <r>
    <x v="0"/>
    <x v="0"/>
    <s v="8 años"/>
    <x v="1"/>
    <x v="0"/>
    <x v="0"/>
    <s v="Memoria_emocion_RC"/>
    <n v="1"/>
    <x v="1"/>
    <n v="1.9001382716087301"/>
    <s v="Acierto"/>
  </r>
  <r>
    <x v="0"/>
    <x v="0"/>
    <s v="8 años"/>
    <x v="1"/>
    <x v="0"/>
    <x v="0"/>
    <s v="Memoria_emocion_RC"/>
    <n v="1"/>
    <x v="2"/>
    <n v="1.0486625185149001"/>
    <s v="Acierto"/>
  </r>
  <r>
    <x v="0"/>
    <x v="0"/>
    <s v="8 años"/>
    <x v="1"/>
    <x v="0"/>
    <x v="0"/>
    <s v="Emparejamiento_identidad_RC"/>
    <n v="1"/>
    <x v="0"/>
    <n v="2.1290319012332399"/>
    <s v="Acierto"/>
  </r>
  <r>
    <x v="0"/>
    <x v="0"/>
    <s v="8 años"/>
    <x v="1"/>
    <x v="0"/>
    <x v="0"/>
    <s v="Emparejamiento_identidad_RC"/>
    <n v="1"/>
    <x v="3"/>
    <n v="1.23670241975924"/>
    <s v="Acierto"/>
  </r>
  <r>
    <x v="0"/>
    <x v="0"/>
    <s v="8 años"/>
    <x v="1"/>
    <x v="0"/>
    <x v="0"/>
    <s v="Emparejamiento_identidad_RC"/>
    <n v="1"/>
    <x v="1"/>
    <n v="1.9001382716087301"/>
    <s v="Acierto"/>
  </r>
  <r>
    <x v="0"/>
    <x v="0"/>
    <s v="8 años"/>
    <x v="1"/>
    <x v="0"/>
    <x v="0"/>
    <s v="Emparejamiento_identidad_RC"/>
    <n v="1"/>
    <x v="2"/>
    <n v="1.0486625185149001"/>
    <s v="Acierto"/>
  </r>
  <r>
    <x v="0"/>
    <x v="0"/>
    <s v="8 años"/>
    <x v="1"/>
    <x v="0"/>
    <x v="0"/>
    <s v="Memoria_identidad_RC"/>
    <n v="1"/>
    <x v="0"/>
    <n v="2.1290319012332399"/>
    <s v="Acierto"/>
  </r>
  <r>
    <x v="0"/>
    <x v="0"/>
    <s v="8 años"/>
    <x v="1"/>
    <x v="0"/>
    <x v="0"/>
    <s v="Memoria_identidad_RC"/>
    <n v="1"/>
    <x v="3"/>
    <n v="1.23670241975924"/>
    <s v="Acierto"/>
  </r>
  <r>
    <x v="0"/>
    <x v="0"/>
    <s v="8 años"/>
    <x v="1"/>
    <x v="0"/>
    <x v="0"/>
    <s v="Memoria_identidad_RC"/>
    <n v="1"/>
    <x v="1"/>
    <n v="1.9001382716087301"/>
    <s v="Acierto"/>
  </r>
  <r>
    <x v="0"/>
    <x v="0"/>
    <s v="8 años"/>
    <x v="1"/>
    <x v="0"/>
    <x v="0"/>
    <s v="Memoria_identidad_RC"/>
    <n v="1"/>
    <x v="2"/>
    <n v="1.0486625185149001"/>
    <s v="Acierto"/>
  </r>
  <r>
    <x v="0"/>
    <x v="0"/>
    <s v="8 años"/>
    <x v="2"/>
    <x v="0"/>
    <x v="0"/>
    <s v="Emparejamiento_emocion_RC"/>
    <n v="0"/>
    <x v="0"/>
    <n v="3.1381392592593298"/>
    <s v="Comisión"/>
  </r>
  <r>
    <x v="0"/>
    <x v="0"/>
    <s v="8 años"/>
    <x v="2"/>
    <x v="0"/>
    <x v="0"/>
    <s v="Emparejamiento_emocion_RC"/>
    <n v="0"/>
    <x v="3"/>
    <n v="1.8265588148206"/>
    <s v="Comisión"/>
  </r>
  <r>
    <x v="0"/>
    <x v="0"/>
    <s v="8 años"/>
    <x v="2"/>
    <x v="0"/>
    <x v="0"/>
    <s v="Emparejamiento_emocion_RC"/>
    <n v="0"/>
    <x v="1"/>
    <n v="1.10328059259336"/>
    <s v="Comisión"/>
  </r>
  <r>
    <x v="0"/>
    <x v="0"/>
    <s v="8 años"/>
    <x v="2"/>
    <x v="0"/>
    <x v="0"/>
    <s v="Emparejamiento_emocion_RC"/>
    <n v="0"/>
    <x v="2"/>
    <n v="1.3497631604986899"/>
    <s v="Comisión"/>
  </r>
  <r>
    <x v="0"/>
    <x v="0"/>
    <s v="8 años"/>
    <x v="2"/>
    <x v="0"/>
    <x v="0"/>
    <s v="Memoria_emocion_RC"/>
    <n v="0"/>
    <x v="0"/>
    <n v="3.1381392592593298"/>
    <s v="Comisión"/>
  </r>
  <r>
    <x v="0"/>
    <x v="0"/>
    <s v="8 años"/>
    <x v="2"/>
    <x v="0"/>
    <x v="0"/>
    <s v="Memoria_emocion_RC"/>
    <n v="0"/>
    <x v="3"/>
    <n v="1.8265588148206"/>
    <s v="Comisión"/>
  </r>
  <r>
    <x v="0"/>
    <x v="0"/>
    <s v="8 años"/>
    <x v="2"/>
    <x v="0"/>
    <x v="0"/>
    <s v="Memoria_emocion_RC"/>
    <n v="0"/>
    <x v="1"/>
    <n v="1.10328059259336"/>
    <s v="Comisión"/>
  </r>
  <r>
    <x v="0"/>
    <x v="0"/>
    <s v="8 años"/>
    <x v="2"/>
    <x v="0"/>
    <x v="0"/>
    <s v="Memoria_emocion_RC"/>
    <n v="0"/>
    <x v="2"/>
    <n v="1.3497631604986899"/>
    <s v="Comisión"/>
  </r>
  <r>
    <x v="0"/>
    <x v="0"/>
    <s v="8 años"/>
    <x v="2"/>
    <x v="0"/>
    <x v="0"/>
    <s v="Emparejamiento_identidad_RC"/>
    <n v="1"/>
    <x v="0"/>
    <n v="3.1381392592593298"/>
    <s v="Acierto"/>
  </r>
  <r>
    <x v="0"/>
    <x v="0"/>
    <s v="8 años"/>
    <x v="2"/>
    <x v="0"/>
    <x v="0"/>
    <s v="Emparejamiento_identidad_RC"/>
    <n v="1"/>
    <x v="3"/>
    <n v="1.8265588148206"/>
    <s v="Acierto"/>
  </r>
  <r>
    <x v="0"/>
    <x v="0"/>
    <s v="8 años"/>
    <x v="2"/>
    <x v="0"/>
    <x v="0"/>
    <s v="Emparejamiento_identidad_RC"/>
    <n v="1"/>
    <x v="1"/>
    <n v="1.10328059259336"/>
    <s v="Acierto"/>
  </r>
  <r>
    <x v="0"/>
    <x v="0"/>
    <s v="8 años"/>
    <x v="2"/>
    <x v="0"/>
    <x v="0"/>
    <s v="Emparejamiento_identidad_RC"/>
    <n v="1"/>
    <x v="2"/>
    <n v="1.3497631604986899"/>
    <s v="Acierto"/>
  </r>
  <r>
    <x v="0"/>
    <x v="0"/>
    <s v="8 años"/>
    <x v="2"/>
    <x v="0"/>
    <x v="0"/>
    <s v="Memoria_identidad_RC"/>
    <n v="1"/>
    <x v="0"/>
    <n v="3.1381392592593298"/>
    <s v="Acierto"/>
  </r>
  <r>
    <x v="0"/>
    <x v="0"/>
    <s v="8 años"/>
    <x v="2"/>
    <x v="0"/>
    <x v="0"/>
    <s v="Memoria_identidad_RC"/>
    <n v="1"/>
    <x v="3"/>
    <n v="1.8265588148206"/>
    <s v="Acierto"/>
  </r>
  <r>
    <x v="0"/>
    <x v="0"/>
    <s v="8 años"/>
    <x v="2"/>
    <x v="0"/>
    <x v="0"/>
    <s v="Memoria_identidad_RC"/>
    <n v="1"/>
    <x v="1"/>
    <n v="1.10328059259336"/>
    <s v="Acierto"/>
  </r>
  <r>
    <x v="0"/>
    <x v="0"/>
    <s v="8 años"/>
    <x v="2"/>
    <x v="0"/>
    <x v="0"/>
    <s v="Memoria_identidad_RC"/>
    <n v="1"/>
    <x v="2"/>
    <n v="1.3497631604986899"/>
    <s v="Acierto"/>
  </r>
  <r>
    <x v="0"/>
    <x v="0"/>
    <s v="8 años"/>
    <x v="0"/>
    <x v="2"/>
    <x v="0"/>
    <s v="Emparejamiento_emocion_RC"/>
    <n v="1"/>
    <x v="0"/>
    <n v="2.5526210370444402"/>
    <s v="Acierto"/>
  </r>
  <r>
    <x v="0"/>
    <x v="0"/>
    <s v="8 años"/>
    <x v="0"/>
    <x v="2"/>
    <x v="0"/>
    <s v="Emparejamiento_emocion_RC"/>
    <n v="1"/>
    <x v="3"/>
    <n v="0.97698567900806599"/>
    <s v="Acierto"/>
  </r>
  <r>
    <x v="0"/>
    <x v="0"/>
    <s v="8 años"/>
    <x v="0"/>
    <x v="2"/>
    <x v="0"/>
    <s v="Emparejamiento_emocion_RC"/>
    <n v="1"/>
    <x v="1"/>
    <n v="1.4767083456826999"/>
    <s v="Acierto"/>
  </r>
  <r>
    <x v="0"/>
    <x v="0"/>
    <s v="8 años"/>
    <x v="0"/>
    <x v="2"/>
    <x v="0"/>
    <s v="Emparejamiento_emocion_RC"/>
    <n v="1"/>
    <x v="2"/>
    <n v="1.05086854321416"/>
    <s v="Acierto"/>
  </r>
  <r>
    <x v="0"/>
    <x v="0"/>
    <s v="8 años"/>
    <x v="0"/>
    <x v="2"/>
    <x v="0"/>
    <s v="Memoria_emocion_RC"/>
    <n v="1"/>
    <x v="0"/>
    <n v="2.5526210370444402"/>
    <s v="Acierto"/>
  </r>
  <r>
    <x v="0"/>
    <x v="0"/>
    <s v="8 años"/>
    <x v="0"/>
    <x v="2"/>
    <x v="0"/>
    <s v="Memoria_emocion_RC"/>
    <n v="1"/>
    <x v="3"/>
    <n v="0.97698567900806599"/>
    <s v="Acierto"/>
  </r>
  <r>
    <x v="0"/>
    <x v="0"/>
    <s v="8 años"/>
    <x v="0"/>
    <x v="2"/>
    <x v="0"/>
    <s v="Memoria_emocion_RC"/>
    <n v="1"/>
    <x v="1"/>
    <n v="1.4767083456826999"/>
    <s v="Acierto"/>
  </r>
  <r>
    <x v="0"/>
    <x v="0"/>
    <s v="8 años"/>
    <x v="0"/>
    <x v="2"/>
    <x v="0"/>
    <s v="Memoria_emocion_RC"/>
    <n v="1"/>
    <x v="2"/>
    <n v="1.05086854321416"/>
    <s v="Acierto"/>
  </r>
  <r>
    <x v="0"/>
    <x v="0"/>
    <s v="8 años"/>
    <x v="0"/>
    <x v="2"/>
    <x v="0"/>
    <s v="Emparejamiento_identidad_RC"/>
    <n v="1"/>
    <x v="0"/>
    <n v="2.5526210370444402"/>
    <s v="Acierto"/>
  </r>
  <r>
    <x v="0"/>
    <x v="0"/>
    <s v="8 años"/>
    <x v="0"/>
    <x v="2"/>
    <x v="0"/>
    <s v="Emparejamiento_identidad_RC"/>
    <n v="1"/>
    <x v="3"/>
    <n v="0.97698567900806599"/>
    <s v="Acierto"/>
  </r>
  <r>
    <x v="0"/>
    <x v="0"/>
    <s v="8 años"/>
    <x v="0"/>
    <x v="2"/>
    <x v="0"/>
    <s v="Emparejamiento_identidad_RC"/>
    <n v="1"/>
    <x v="1"/>
    <n v="1.4767083456826999"/>
    <s v="Acierto"/>
  </r>
  <r>
    <x v="0"/>
    <x v="0"/>
    <s v="8 años"/>
    <x v="0"/>
    <x v="2"/>
    <x v="0"/>
    <s v="Emparejamiento_identidad_RC"/>
    <n v="1"/>
    <x v="2"/>
    <n v="1.05086854321416"/>
    <s v="Acierto"/>
  </r>
  <r>
    <x v="0"/>
    <x v="0"/>
    <s v="8 años"/>
    <x v="0"/>
    <x v="2"/>
    <x v="0"/>
    <s v="Memoria_identidad_RC"/>
    <n v="1"/>
    <x v="0"/>
    <n v="2.5526210370444402"/>
    <s v="Acierto"/>
  </r>
  <r>
    <x v="0"/>
    <x v="0"/>
    <s v="8 años"/>
    <x v="0"/>
    <x v="2"/>
    <x v="0"/>
    <s v="Memoria_identidad_RC"/>
    <n v="1"/>
    <x v="3"/>
    <n v="0.97698567900806599"/>
    <s v="Acierto"/>
  </r>
  <r>
    <x v="0"/>
    <x v="0"/>
    <s v="8 años"/>
    <x v="0"/>
    <x v="2"/>
    <x v="0"/>
    <s v="Memoria_identidad_RC"/>
    <n v="1"/>
    <x v="1"/>
    <n v="1.4767083456826999"/>
    <s v="Acierto"/>
  </r>
  <r>
    <x v="0"/>
    <x v="0"/>
    <s v="8 años"/>
    <x v="0"/>
    <x v="2"/>
    <x v="0"/>
    <s v="Memoria_identidad_RC"/>
    <n v="1"/>
    <x v="2"/>
    <n v="1.05086854321416"/>
    <s v="Acierto"/>
  </r>
  <r>
    <x v="0"/>
    <x v="0"/>
    <s v="8 años"/>
    <x v="2"/>
    <x v="0"/>
    <x v="0"/>
    <s v="Emparejamiento_emocion_RC"/>
    <n v="0"/>
    <x v="0"/>
    <n v="2.5706066172861002"/>
    <s v="Comisión"/>
  </r>
  <r>
    <x v="0"/>
    <x v="0"/>
    <s v="8 años"/>
    <x v="2"/>
    <x v="0"/>
    <x v="0"/>
    <s v="Emparejamiento_emocion_RC"/>
    <n v="0"/>
    <x v="1"/>
    <n v="2.97249540740449"/>
    <s v="Comisión"/>
  </r>
  <r>
    <x v="0"/>
    <x v="0"/>
    <s v="8 años"/>
    <x v="2"/>
    <x v="0"/>
    <x v="0"/>
    <s v="Emparejamiento_emocion_RC"/>
    <n v="0"/>
    <x v="2"/>
    <n v="1.2498761481401699"/>
    <s v="Comisión"/>
  </r>
  <r>
    <x v="0"/>
    <x v="0"/>
    <s v="8 años"/>
    <x v="2"/>
    <x v="0"/>
    <x v="0"/>
    <s v="Memoria_emocion_RC"/>
    <n v="0"/>
    <x v="0"/>
    <n v="2.5706066172861002"/>
    <s v="Comisión"/>
  </r>
  <r>
    <x v="0"/>
    <x v="0"/>
    <s v="8 años"/>
    <x v="2"/>
    <x v="0"/>
    <x v="0"/>
    <s v="Memoria_emocion_RC"/>
    <n v="0"/>
    <x v="1"/>
    <n v="2.97249540740449"/>
    <s v="Comisión"/>
  </r>
  <r>
    <x v="0"/>
    <x v="0"/>
    <s v="8 años"/>
    <x v="2"/>
    <x v="0"/>
    <x v="0"/>
    <s v="Memoria_emocion_RC"/>
    <n v="0"/>
    <x v="2"/>
    <n v="1.2498761481401699"/>
    <s v="Comisión"/>
  </r>
  <r>
    <x v="0"/>
    <x v="0"/>
    <s v="8 años"/>
    <x v="2"/>
    <x v="0"/>
    <x v="0"/>
    <s v="Emparejamiento_identidad_RC"/>
    <n v="1"/>
    <x v="0"/>
    <n v="2.5706066172861002"/>
    <s v="Acierto"/>
  </r>
  <r>
    <x v="0"/>
    <x v="0"/>
    <s v="8 años"/>
    <x v="2"/>
    <x v="0"/>
    <x v="0"/>
    <s v="Emparejamiento_identidad_RC"/>
    <n v="1"/>
    <x v="1"/>
    <n v="2.97249540740449"/>
    <s v="Acierto"/>
  </r>
  <r>
    <x v="0"/>
    <x v="0"/>
    <s v="8 años"/>
    <x v="2"/>
    <x v="0"/>
    <x v="0"/>
    <s v="Emparejamiento_identidad_RC"/>
    <n v="1"/>
    <x v="2"/>
    <n v="1.2498761481401699"/>
    <s v="Acierto"/>
  </r>
  <r>
    <x v="0"/>
    <x v="0"/>
    <s v="8 años"/>
    <x v="2"/>
    <x v="0"/>
    <x v="0"/>
    <s v="Memoria_identidad_RC"/>
    <n v="1"/>
    <x v="0"/>
    <n v="2.5706066172861002"/>
    <s v="Acierto"/>
  </r>
  <r>
    <x v="0"/>
    <x v="0"/>
    <s v="8 años"/>
    <x v="2"/>
    <x v="0"/>
    <x v="0"/>
    <s v="Memoria_identidad_RC"/>
    <n v="1"/>
    <x v="1"/>
    <n v="2.97249540740449"/>
    <s v="Acierto"/>
  </r>
  <r>
    <x v="0"/>
    <x v="0"/>
    <s v="8 años"/>
    <x v="2"/>
    <x v="0"/>
    <x v="0"/>
    <s v="Memoria_identidad_RC"/>
    <n v="1"/>
    <x v="2"/>
    <n v="1.2498761481401699"/>
    <s v="Acierto"/>
  </r>
  <r>
    <x v="0"/>
    <x v="0"/>
    <s v="8 años"/>
    <x v="1"/>
    <x v="2"/>
    <x v="0"/>
    <s v="Emparejamiento_emocion_RC"/>
    <n v="1"/>
    <x v="0"/>
    <n v="2.3249394567828801"/>
    <s v="Acierto"/>
  </r>
  <r>
    <x v="0"/>
    <x v="0"/>
    <s v="8 años"/>
    <x v="1"/>
    <x v="2"/>
    <x v="0"/>
    <s v="Emparejamiento_emocion_RC"/>
    <n v="1"/>
    <x v="3"/>
    <n v="1.0160075061721701"/>
    <s v="Acierto"/>
  </r>
  <r>
    <x v="0"/>
    <x v="0"/>
    <s v="8 años"/>
    <x v="1"/>
    <x v="2"/>
    <x v="0"/>
    <s v="Emparejamiento_emocion_RC"/>
    <n v="1"/>
    <x v="1"/>
    <n v="2.1284246913564799"/>
    <s v="Acierto"/>
  </r>
  <r>
    <x v="0"/>
    <x v="0"/>
    <s v="8 años"/>
    <x v="1"/>
    <x v="2"/>
    <x v="0"/>
    <s v="Emparejamiento_emocion_RC"/>
    <n v="1"/>
    <x v="2"/>
    <n v="1.1762417777790599"/>
    <s v="Acierto"/>
  </r>
  <r>
    <x v="0"/>
    <x v="0"/>
    <s v="8 años"/>
    <x v="1"/>
    <x v="2"/>
    <x v="0"/>
    <s v="Memoria_emocion_RC"/>
    <n v="1"/>
    <x v="0"/>
    <n v="2.3249394567828801"/>
    <s v="Acierto"/>
  </r>
  <r>
    <x v="0"/>
    <x v="0"/>
    <s v="8 años"/>
    <x v="1"/>
    <x v="2"/>
    <x v="0"/>
    <s v="Memoria_emocion_RC"/>
    <n v="1"/>
    <x v="3"/>
    <n v="1.0160075061721701"/>
    <s v="Acierto"/>
  </r>
  <r>
    <x v="0"/>
    <x v="0"/>
    <s v="8 años"/>
    <x v="1"/>
    <x v="2"/>
    <x v="0"/>
    <s v="Memoria_emocion_RC"/>
    <n v="1"/>
    <x v="1"/>
    <n v="2.1284246913564799"/>
    <s v="Acierto"/>
  </r>
  <r>
    <x v="0"/>
    <x v="0"/>
    <s v="8 años"/>
    <x v="1"/>
    <x v="2"/>
    <x v="0"/>
    <s v="Memoria_emocion_RC"/>
    <n v="1"/>
    <x v="2"/>
    <n v="1.1762417777790599"/>
    <s v="Acierto"/>
  </r>
  <r>
    <x v="0"/>
    <x v="0"/>
    <s v="8 años"/>
    <x v="1"/>
    <x v="2"/>
    <x v="0"/>
    <s v="Emparejamiento_identidad_RC"/>
    <n v="1"/>
    <x v="0"/>
    <n v="2.3249394567828801"/>
    <s v="Acierto"/>
  </r>
  <r>
    <x v="0"/>
    <x v="0"/>
    <s v="8 años"/>
    <x v="1"/>
    <x v="2"/>
    <x v="0"/>
    <s v="Emparejamiento_identidad_RC"/>
    <n v="1"/>
    <x v="3"/>
    <n v="1.0160075061721701"/>
    <s v="Acierto"/>
  </r>
  <r>
    <x v="0"/>
    <x v="0"/>
    <s v="8 años"/>
    <x v="1"/>
    <x v="2"/>
    <x v="0"/>
    <s v="Emparejamiento_identidad_RC"/>
    <n v="1"/>
    <x v="1"/>
    <n v="2.1284246913564799"/>
    <s v="Acierto"/>
  </r>
  <r>
    <x v="0"/>
    <x v="0"/>
    <s v="8 años"/>
    <x v="1"/>
    <x v="2"/>
    <x v="0"/>
    <s v="Emparejamiento_identidad_RC"/>
    <n v="1"/>
    <x v="2"/>
    <n v="1.1762417777790599"/>
    <s v="Acierto"/>
  </r>
  <r>
    <x v="0"/>
    <x v="0"/>
    <s v="8 años"/>
    <x v="1"/>
    <x v="2"/>
    <x v="0"/>
    <s v="Memoria_identidad_RC"/>
    <n v="1"/>
    <x v="0"/>
    <n v="2.3249394567828801"/>
    <s v="Acierto"/>
  </r>
  <r>
    <x v="0"/>
    <x v="0"/>
    <s v="8 años"/>
    <x v="1"/>
    <x v="2"/>
    <x v="0"/>
    <s v="Memoria_identidad_RC"/>
    <n v="1"/>
    <x v="3"/>
    <n v="1.0160075061721701"/>
    <s v="Acierto"/>
  </r>
  <r>
    <x v="0"/>
    <x v="0"/>
    <s v="8 años"/>
    <x v="1"/>
    <x v="2"/>
    <x v="0"/>
    <s v="Memoria_identidad_RC"/>
    <n v="1"/>
    <x v="1"/>
    <n v="2.1284246913564799"/>
    <s v="Acierto"/>
  </r>
  <r>
    <x v="0"/>
    <x v="0"/>
    <s v="8 años"/>
    <x v="1"/>
    <x v="2"/>
    <x v="0"/>
    <s v="Memoria_identidad_RC"/>
    <n v="1"/>
    <x v="2"/>
    <n v="1.1762417777790599"/>
    <s v="Acierto"/>
  </r>
  <r>
    <x v="0"/>
    <x v="0"/>
    <s v="8 años"/>
    <x v="2"/>
    <x v="1"/>
    <x v="0"/>
    <s v="Emparejamiento_emocion_RC"/>
    <n v="0"/>
    <x v="0"/>
    <n v="3.60115950617182"/>
    <s v="Comisión"/>
  </r>
  <r>
    <x v="0"/>
    <x v="0"/>
    <s v="8 años"/>
    <x v="2"/>
    <x v="1"/>
    <x v="0"/>
    <s v="Emparejamiento_emocion_RC"/>
    <n v="0"/>
    <x v="3"/>
    <n v="1.1994868148176401"/>
    <s v="Comisión"/>
  </r>
  <r>
    <x v="0"/>
    <x v="0"/>
    <s v="8 años"/>
    <x v="2"/>
    <x v="1"/>
    <x v="0"/>
    <s v="Emparejamiento_emocion_RC"/>
    <n v="0"/>
    <x v="1"/>
    <n v="2.08320671605179"/>
    <s v="Comisión"/>
  </r>
  <r>
    <x v="0"/>
    <x v="0"/>
    <s v="8 años"/>
    <x v="2"/>
    <x v="1"/>
    <x v="0"/>
    <s v="Emparejamiento_emocion_RC"/>
    <n v="0"/>
    <x v="2"/>
    <n v="1.17383940742001"/>
    <s v="Comisión"/>
  </r>
  <r>
    <x v="0"/>
    <x v="0"/>
    <s v="8 años"/>
    <x v="2"/>
    <x v="1"/>
    <x v="0"/>
    <s v="Memoria_emocion_RC"/>
    <n v="1"/>
    <x v="0"/>
    <n v="3.60115950617182"/>
    <s v="Acierto"/>
  </r>
  <r>
    <x v="0"/>
    <x v="0"/>
    <s v="8 años"/>
    <x v="2"/>
    <x v="1"/>
    <x v="0"/>
    <s v="Memoria_emocion_RC"/>
    <n v="1"/>
    <x v="3"/>
    <n v="1.1994868148176401"/>
    <s v="Acierto"/>
  </r>
  <r>
    <x v="0"/>
    <x v="0"/>
    <s v="8 años"/>
    <x v="2"/>
    <x v="1"/>
    <x v="0"/>
    <s v="Memoria_emocion_RC"/>
    <n v="1"/>
    <x v="1"/>
    <n v="2.08320671605179"/>
    <s v="Acierto"/>
  </r>
  <r>
    <x v="0"/>
    <x v="0"/>
    <s v="8 años"/>
    <x v="2"/>
    <x v="1"/>
    <x v="0"/>
    <s v="Memoria_emocion_RC"/>
    <n v="1"/>
    <x v="2"/>
    <n v="1.17383940742001"/>
    <s v="Acierto"/>
  </r>
  <r>
    <x v="0"/>
    <x v="0"/>
    <s v="8 años"/>
    <x v="2"/>
    <x v="1"/>
    <x v="0"/>
    <s v="Emparejamiento_identidad_RC"/>
    <n v="1"/>
    <x v="0"/>
    <n v="3.60115950617182"/>
    <s v="Acierto"/>
  </r>
  <r>
    <x v="0"/>
    <x v="0"/>
    <s v="8 años"/>
    <x v="2"/>
    <x v="1"/>
    <x v="0"/>
    <s v="Emparejamiento_identidad_RC"/>
    <n v="1"/>
    <x v="3"/>
    <n v="1.1994868148176401"/>
    <s v="Acierto"/>
  </r>
  <r>
    <x v="0"/>
    <x v="0"/>
    <s v="8 años"/>
    <x v="2"/>
    <x v="1"/>
    <x v="0"/>
    <s v="Emparejamiento_identidad_RC"/>
    <n v="1"/>
    <x v="1"/>
    <n v="2.08320671605179"/>
    <s v="Acierto"/>
  </r>
  <r>
    <x v="0"/>
    <x v="0"/>
    <s v="8 años"/>
    <x v="2"/>
    <x v="1"/>
    <x v="0"/>
    <s v="Emparejamiento_identidad_RC"/>
    <n v="1"/>
    <x v="2"/>
    <n v="1.17383940742001"/>
    <s v="Acierto"/>
  </r>
  <r>
    <x v="0"/>
    <x v="0"/>
    <s v="8 años"/>
    <x v="2"/>
    <x v="1"/>
    <x v="0"/>
    <s v="Memoria_identidad_RC"/>
    <n v="1"/>
    <x v="0"/>
    <n v="3.60115950617182"/>
    <s v="Acierto"/>
  </r>
  <r>
    <x v="0"/>
    <x v="0"/>
    <s v="8 años"/>
    <x v="2"/>
    <x v="1"/>
    <x v="0"/>
    <s v="Memoria_identidad_RC"/>
    <n v="1"/>
    <x v="3"/>
    <n v="1.1994868148176401"/>
    <s v="Acierto"/>
  </r>
  <r>
    <x v="0"/>
    <x v="0"/>
    <s v="8 años"/>
    <x v="2"/>
    <x v="1"/>
    <x v="0"/>
    <s v="Memoria_identidad_RC"/>
    <n v="1"/>
    <x v="1"/>
    <n v="2.08320671605179"/>
    <s v="Acierto"/>
  </r>
  <r>
    <x v="0"/>
    <x v="0"/>
    <s v="8 años"/>
    <x v="2"/>
    <x v="1"/>
    <x v="0"/>
    <s v="Memoria_identidad_RC"/>
    <n v="1"/>
    <x v="2"/>
    <n v="1.17383940742001"/>
    <s v="Acierto"/>
  </r>
  <r>
    <x v="0"/>
    <x v="0"/>
    <s v="8 años"/>
    <x v="2"/>
    <x v="1"/>
    <x v="0"/>
    <s v="Emparejamiento_emocion_RC"/>
    <n v="1"/>
    <x v="0"/>
    <n v="3.3983928888919701"/>
    <s v="Acierto"/>
  </r>
  <r>
    <x v="0"/>
    <x v="0"/>
    <s v="8 años"/>
    <x v="2"/>
    <x v="1"/>
    <x v="0"/>
    <s v="Emparejamiento_emocion_RC"/>
    <n v="1"/>
    <x v="3"/>
    <n v="1.3238376296212599"/>
    <s v="Acierto"/>
  </r>
  <r>
    <x v="0"/>
    <x v="0"/>
    <s v="8 años"/>
    <x v="2"/>
    <x v="1"/>
    <x v="0"/>
    <s v="Emparejamiento_emocion_RC"/>
    <n v="1"/>
    <x v="1"/>
    <n v="2.3033133827120702"/>
    <s v="Acierto"/>
  </r>
  <r>
    <x v="0"/>
    <x v="0"/>
    <s v="8 años"/>
    <x v="2"/>
    <x v="1"/>
    <x v="0"/>
    <s v="Memoria_emocion_RC"/>
    <n v="1"/>
    <x v="0"/>
    <n v="3.3983928888919701"/>
    <s v="Acierto"/>
  </r>
  <r>
    <x v="0"/>
    <x v="0"/>
    <s v="8 años"/>
    <x v="2"/>
    <x v="1"/>
    <x v="0"/>
    <s v="Memoria_emocion_RC"/>
    <n v="1"/>
    <x v="3"/>
    <n v="1.3238376296212599"/>
    <s v="Acierto"/>
  </r>
  <r>
    <x v="0"/>
    <x v="0"/>
    <s v="8 años"/>
    <x v="2"/>
    <x v="1"/>
    <x v="0"/>
    <s v="Memoria_emocion_RC"/>
    <n v="1"/>
    <x v="1"/>
    <n v="2.3033133827120702"/>
    <s v="Acierto"/>
  </r>
  <r>
    <x v="0"/>
    <x v="0"/>
    <s v="8 años"/>
    <x v="2"/>
    <x v="1"/>
    <x v="0"/>
    <s v="Emparejamiento_identidad_RC"/>
    <n v="1"/>
    <x v="0"/>
    <n v="3.3983928888919701"/>
    <s v="Acierto"/>
  </r>
  <r>
    <x v="0"/>
    <x v="0"/>
    <s v="8 años"/>
    <x v="2"/>
    <x v="1"/>
    <x v="0"/>
    <s v="Emparejamiento_identidad_RC"/>
    <n v="1"/>
    <x v="3"/>
    <n v="1.3238376296212599"/>
    <s v="Acierto"/>
  </r>
  <r>
    <x v="0"/>
    <x v="0"/>
    <s v="8 años"/>
    <x v="2"/>
    <x v="1"/>
    <x v="0"/>
    <s v="Emparejamiento_identidad_RC"/>
    <n v="1"/>
    <x v="1"/>
    <n v="2.3033133827120702"/>
    <s v="Acierto"/>
  </r>
  <r>
    <x v="0"/>
    <x v="0"/>
    <s v="8 años"/>
    <x v="2"/>
    <x v="1"/>
    <x v="0"/>
    <s v="Memoria_identidad_RC"/>
    <n v="0"/>
    <x v="0"/>
    <n v="3.3983928888919701"/>
    <s v="Comisión"/>
  </r>
  <r>
    <x v="0"/>
    <x v="0"/>
    <s v="8 años"/>
    <x v="2"/>
    <x v="1"/>
    <x v="0"/>
    <s v="Memoria_identidad_RC"/>
    <n v="0"/>
    <x v="3"/>
    <n v="1.3238376296212599"/>
    <s v="Comisión"/>
  </r>
  <r>
    <x v="0"/>
    <x v="0"/>
    <s v="8 años"/>
    <x v="2"/>
    <x v="1"/>
    <x v="0"/>
    <s v="Memoria_identidad_RC"/>
    <n v="0"/>
    <x v="1"/>
    <n v="2.3033133827120702"/>
    <s v="Comisión"/>
  </r>
  <r>
    <x v="0"/>
    <x v="0"/>
    <s v="8 años"/>
    <x v="0"/>
    <x v="2"/>
    <x v="0"/>
    <s v="Emparejamiento_emocion_RC"/>
    <n v="1"/>
    <x v="0"/>
    <n v="2.0187160493806"/>
    <s v="Acierto"/>
  </r>
  <r>
    <x v="0"/>
    <x v="0"/>
    <s v="8 años"/>
    <x v="0"/>
    <x v="2"/>
    <x v="0"/>
    <s v="Emparejamiento_emocion_RC"/>
    <n v="1"/>
    <x v="1"/>
    <n v="2.4838862222241"/>
    <s v="Acierto"/>
  </r>
  <r>
    <x v="0"/>
    <x v="0"/>
    <s v="8 años"/>
    <x v="0"/>
    <x v="2"/>
    <x v="0"/>
    <s v="Emparejamiento_emocion_RC"/>
    <n v="1"/>
    <x v="2"/>
    <n v="1.2499587160418699"/>
    <s v="Acierto"/>
  </r>
  <r>
    <x v="0"/>
    <x v="0"/>
    <s v="8 años"/>
    <x v="0"/>
    <x v="2"/>
    <x v="0"/>
    <s v="Memoria_emocion_RC"/>
    <n v="0"/>
    <x v="0"/>
    <n v="2.0187160493806"/>
    <s v="Comisión"/>
  </r>
  <r>
    <x v="0"/>
    <x v="0"/>
    <s v="8 años"/>
    <x v="0"/>
    <x v="2"/>
    <x v="0"/>
    <s v="Memoria_emocion_RC"/>
    <n v="0"/>
    <x v="1"/>
    <n v="2.4838862222241"/>
    <s v="Comisión"/>
  </r>
  <r>
    <x v="0"/>
    <x v="0"/>
    <s v="8 años"/>
    <x v="0"/>
    <x v="2"/>
    <x v="0"/>
    <s v="Memoria_emocion_RC"/>
    <n v="0"/>
    <x v="2"/>
    <n v="1.2499587160418699"/>
    <s v="Comisión"/>
  </r>
  <r>
    <x v="0"/>
    <x v="0"/>
    <s v="8 años"/>
    <x v="0"/>
    <x v="2"/>
    <x v="0"/>
    <s v="Emparejamiento_identidad_RC"/>
    <n v="1"/>
    <x v="0"/>
    <n v="2.0187160493806"/>
    <s v="Acierto"/>
  </r>
  <r>
    <x v="0"/>
    <x v="0"/>
    <s v="8 años"/>
    <x v="0"/>
    <x v="2"/>
    <x v="0"/>
    <s v="Emparejamiento_identidad_RC"/>
    <n v="1"/>
    <x v="1"/>
    <n v="2.4838862222241"/>
    <s v="Acierto"/>
  </r>
  <r>
    <x v="0"/>
    <x v="0"/>
    <s v="8 años"/>
    <x v="0"/>
    <x v="2"/>
    <x v="0"/>
    <s v="Emparejamiento_identidad_RC"/>
    <n v="1"/>
    <x v="2"/>
    <n v="1.2499587160418699"/>
    <s v="Acierto"/>
  </r>
  <r>
    <x v="0"/>
    <x v="0"/>
    <s v="8 años"/>
    <x v="0"/>
    <x v="2"/>
    <x v="0"/>
    <s v="Memoria_identidad_RC"/>
    <n v="1"/>
    <x v="0"/>
    <n v="2.0187160493806"/>
    <s v="Acierto"/>
  </r>
  <r>
    <x v="0"/>
    <x v="0"/>
    <s v="8 años"/>
    <x v="0"/>
    <x v="2"/>
    <x v="0"/>
    <s v="Memoria_identidad_RC"/>
    <n v="1"/>
    <x v="1"/>
    <n v="2.4838862222241"/>
    <s v="Acierto"/>
  </r>
  <r>
    <x v="0"/>
    <x v="0"/>
    <s v="8 años"/>
    <x v="0"/>
    <x v="2"/>
    <x v="0"/>
    <s v="Memoria_identidad_RC"/>
    <n v="1"/>
    <x v="2"/>
    <n v="1.2499587160418699"/>
    <s v="Acierto"/>
  </r>
  <r>
    <x v="0"/>
    <x v="0"/>
    <s v="8 años"/>
    <x v="2"/>
    <x v="2"/>
    <x v="0"/>
    <s v="Emparejamiento_emocion_RC"/>
    <n v="0"/>
    <x v="0"/>
    <n v="3.4261274074087802"/>
    <s v="Comisión"/>
  </r>
  <r>
    <x v="0"/>
    <x v="0"/>
    <s v="8 años"/>
    <x v="2"/>
    <x v="2"/>
    <x v="0"/>
    <s v="Emparejamiento_emocion_RC"/>
    <n v="0"/>
    <x v="3"/>
    <n v="1.5986765432026"/>
    <s v="Comisión"/>
  </r>
  <r>
    <x v="0"/>
    <x v="0"/>
    <s v="8 años"/>
    <x v="2"/>
    <x v="2"/>
    <x v="0"/>
    <s v="Emparejamiento_emocion_RC"/>
    <n v="0"/>
    <x v="2"/>
    <n v="1.7503521975304399"/>
    <s v="Comisión"/>
  </r>
  <r>
    <x v="0"/>
    <x v="0"/>
    <s v="8 años"/>
    <x v="2"/>
    <x v="2"/>
    <x v="0"/>
    <s v="Memoria_emocion_RC"/>
    <n v="0"/>
    <x v="0"/>
    <n v="3.4261274074087802"/>
    <s v="Comisión"/>
  </r>
  <r>
    <x v="0"/>
    <x v="0"/>
    <s v="8 años"/>
    <x v="2"/>
    <x v="2"/>
    <x v="0"/>
    <s v="Memoria_emocion_RC"/>
    <n v="0"/>
    <x v="3"/>
    <n v="1.5986765432026"/>
    <s v="Comisión"/>
  </r>
  <r>
    <x v="0"/>
    <x v="0"/>
    <s v="8 años"/>
    <x v="2"/>
    <x v="2"/>
    <x v="0"/>
    <s v="Memoria_emocion_RC"/>
    <n v="0"/>
    <x v="2"/>
    <n v="1.7503521975304399"/>
    <s v="Comisión"/>
  </r>
  <r>
    <x v="0"/>
    <x v="0"/>
    <s v="8 años"/>
    <x v="2"/>
    <x v="2"/>
    <x v="0"/>
    <s v="Emparejamiento_identidad_RC"/>
    <n v="0"/>
    <x v="0"/>
    <n v="3.4261274074087802"/>
    <s v="Comisión"/>
  </r>
  <r>
    <x v="0"/>
    <x v="0"/>
    <s v="8 años"/>
    <x v="2"/>
    <x v="2"/>
    <x v="0"/>
    <s v="Emparejamiento_identidad_RC"/>
    <n v="0"/>
    <x v="3"/>
    <n v="1.5986765432026"/>
    <s v="Comisión"/>
  </r>
  <r>
    <x v="0"/>
    <x v="0"/>
    <s v="8 años"/>
    <x v="2"/>
    <x v="2"/>
    <x v="0"/>
    <s v="Emparejamiento_identidad_RC"/>
    <n v="0"/>
    <x v="2"/>
    <n v="1.7503521975304399"/>
    <s v="Comisión"/>
  </r>
  <r>
    <x v="0"/>
    <x v="0"/>
    <s v="8 años"/>
    <x v="2"/>
    <x v="2"/>
    <x v="0"/>
    <s v="Memoria_identidad_RC"/>
    <n v="1"/>
    <x v="0"/>
    <n v="3.4261274074087802"/>
    <s v="Acierto"/>
  </r>
  <r>
    <x v="0"/>
    <x v="0"/>
    <s v="8 años"/>
    <x v="2"/>
    <x v="2"/>
    <x v="0"/>
    <s v="Memoria_identidad_RC"/>
    <n v="1"/>
    <x v="3"/>
    <n v="1.5986765432026"/>
    <s v="Acierto"/>
  </r>
  <r>
    <x v="0"/>
    <x v="0"/>
    <s v="8 años"/>
    <x v="2"/>
    <x v="2"/>
    <x v="0"/>
    <s v="Memoria_identidad_RC"/>
    <n v="1"/>
    <x v="2"/>
    <n v="1.7503521975304399"/>
    <s v="Acierto"/>
  </r>
  <r>
    <x v="0"/>
    <x v="0"/>
    <s v="8 años"/>
    <x v="0"/>
    <x v="2"/>
    <x v="0"/>
    <s v="Emparejamiento_emocion_RC"/>
    <n v="0"/>
    <x v="3"/>
    <n v="1.2821625679061901"/>
    <s v="Comisión"/>
  </r>
  <r>
    <x v="0"/>
    <x v="0"/>
    <s v="8 años"/>
    <x v="0"/>
    <x v="2"/>
    <x v="0"/>
    <s v="Emparejamiento_emocion_RC"/>
    <n v="0"/>
    <x v="1"/>
    <n v="2.4927024197531802"/>
    <s v="Comisión"/>
  </r>
  <r>
    <x v="0"/>
    <x v="0"/>
    <s v="8 años"/>
    <x v="0"/>
    <x v="2"/>
    <x v="0"/>
    <s v="Emparejamiento_emocion_RC"/>
    <n v="0"/>
    <x v="2"/>
    <n v="1.10043417284032"/>
    <s v="Comisión"/>
  </r>
  <r>
    <x v="0"/>
    <x v="0"/>
    <s v="8 años"/>
    <x v="0"/>
    <x v="2"/>
    <x v="0"/>
    <s v="Memoria_emocion_RC"/>
    <n v="1"/>
    <x v="3"/>
    <n v="1.2821625679061901"/>
    <s v="Acierto"/>
  </r>
  <r>
    <x v="0"/>
    <x v="0"/>
    <s v="8 años"/>
    <x v="0"/>
    <x v="2"/>
    <x v="0"/>
    <s v="Memoria_emocion_RC"/>
    <n v="1"/>
    <x v="1"/>
    <n v="2.4927024197531802"/>
    <s v="Acierto"/>
  </r>
  <r>
    <x v="0"/>
    <x v="0"/>
    <s v="8 años"/>
    <x v="0"/>
    <x v="2"/>
    <x v="0"/>
    <s v="Memoria_emocion_RC"/>
    <n v="1"/>
    <x v="2"/>
    <n v="1.10043417284032"/>
    <s v="Acierto"/>
  </r>
  <r>
    <x v="0"/>
    <x v="0"/>
    <s v="8 años"/>
    <x v="0"/>
    <x v="2"/>
    <x v="0"/>
    <s v="Emparejamiento_identidad_RC"/>
    <n v="1"/>
    <x v="3"/>
    <n v="1.2821625679061901"/>
    <s v="Acierto"/>
  </r>
  <r>
    <x v="0"/>
    <x v="0"/>
    <s v="8 años"/>
    <x v="0"/>
    <x v="2"/>
    <x v="0"/>
    <s v="Emparejamiento_identidad_RC"/>
    <n v="1"/>
    <x v="1"/>
    <n v="2.4927024197531802"/>
    <s v="Acierto"/>
  </r>
  <r>
    <x v="0"/>
    <x v="0"/>
    <s v="8 años"/>
    <x v="0"/>
    <x v="2"/>
    <x v="0"/>
    <s v="Emparejamiento_identidad_RC"/>
    <n v="1"/>
    <x v="2"/>
    <n v="1.10043417284032"/>
    <s v="Acierto"/>
  </r>
  <r>
    <x v="0"/>
    <x v="0"/>
    <s v="8 años"/>
    <x v="0"/>
    <x v="2"/>
    <x v="0"/>
    <s v="Memoria_identidad_RC"/>
    <n v="1"/>
    <x v="3"/>
    <n v="1.2821625679061901"/>
    <s v="Acierto"/>
  </r>
  <r>
    <x v="0"/>
    <x v="0"/>
    <s v="8 años"/>
    <x v="0"/>
    <x v="2"/>
    <x v="0"/>
    <s v="Memoria_identidad_RC"/>
    <n v="1"/>
    <x v="1"/>
    <n v="2.4927024197531802"/>
    <s v="Acierto"/>
  </r>
  <r>
    <x v="0"/>
    <x v="0"/>
    <s v="8 años"/>
    <x v="0"/>
    <x v="2"/>
    <x v="0"/>
    <s v="Memoria_identidad_RC"/>
    <n v="1"/>
    <x v="2"/>
    <n v="1.10043417284032"/>
    <s v="Acierto"/>
  </r>
  <r>
    <x v="0"/>
    <x v="0"/>
    <s v="8 años"/>
    <x v="0"/>
    <x v="1"/>
    <x v="0"/>
    <s v="Emparejamiento_emocion_RC"/>
    <n v="1"/>
    <x v="0"/>
    <n v="2.9809039012325198"/>
    <s v="Acierto"/>
  </r>
  <r>
    <x v="0"/>
    <x v="0"/>
    <s v="8 años"/>
    <x v="0"/>
    <x v="1"/>
    <x v="0"/>
    <s v="Emparejamiento_emocion_RC"/>
    <n v="1"/>
    <x v="1"/>
    <n v="3.7853147654241099"/>
    <s v="Acierto"/>
  </r>
  <r>
    <x v="0"/>
    <x v="0"/>
    <s v="8 años"/>
    <x v="0"/>
    <x v="1"/>
    <x v="0"/>
    <s v="Emparejamiento_emocion_RC"/>
    <n v="1"/>
    <x v="2"/>
    <n v="0.924875456781592"/>
    <s v="Acierto"/>
  </r>
  <r>
    <x v="0"/>
    <x v="0"/>
    <s v="8 años"/>
    <x v="0"/>
    <x v="1"/>
    <x v="0"/>
    <s v="Memoria_emocion_RC"/>
    <n v="0"/>
    <x v="0"/>
    <n v="2.9809039012325198"/>
    <s v="Comisión"/>
  </r>
  <r>
    <x v="0"/>
    <x v="0"/>
    <s v="8 años"/>
    <x v="0"/>
    <x v="1"/>
    <x v="0"/>
    <s v="Memoria_emocion_RC"/>
    <n v="0"/>
    <x v="1"/>
    <n v="3.7853147654241099"/>
    <s v="Comisión"/>
  </r>
  <r>
    <x v="0"/>
    <x v="0"/>
    <s v="8 años"/>
    <x v="0"/>
    <x v="1"/>
    <x v="0"/>
    <s v="Memoria_emocion_RC"/>
    <n v="0"/>
    <x v="2"/>
    <n v="0.924875456781592"/>
    <s v="Comisión"/>
  </r>
  <r>
    <x v="0"/>
    <x v="0"/>
    <s v="8 años"/>
    <x v="0"/>
    <x v="1"/>
    <x v="0"/>
    <s v="Emparejamiento_identidad_RC"/>
    <n v="1"/>
    <x v="0"/>
    <n v="2.9809039012325198"/>
    <s v="Acierto"/>
  </r>
  <r>
    <x v="0"/>
    <x v="0"/>
    <s v="8 años"/>
    <x v="0"/>
    <x v="1"/>
    <x v="0"/>
    <s v="Emparejamiento_identidad_RC"/>
    <n v="1"/>
    <x v="1"/>
    <n v="3.7853147654241099"/>
    <s v="Acierto"/>
  </r>
  <r>
    <x v="0"/>
    <x v="0"/>
    <s v="8 años"/>
    <x v="0"/>
    <x v="1"/>
    <x v="0"/>
    <s v="Emparejamiento_identidad_RC"/>
    <n v="1"/>
    <x v="2"/>
    <n v="0.924875456781592"/>
    <s v="Acierto"/>
  </r>
  <r>
    <x v="0"/>
    <x v="0"/>
    <s v="8 años"/>
    <x v="0"/>
    <x v="1"/>
    <x v="0"/>
    <s v="Memoria_identidad_RC"/>
    <n v="1"/>
    <x v="0"/>
    <n v="2.9809039012325198"/>
    <s v="Acierto"/>
  </r>
  <r>
    <x v="0"/>
    <x v="0"/>
    <s v="8 años"/>
    <x v="0"/>
    <x v="1"/>
    <x v="0"/>
    <s v="Memoria_identidad_RC"/>
    <n v="1"/>
    <x v="1"/>
    <n v="3.7853147654241099"/>
    <s v="Acierto"/>
  </r>
  <r>
    <x v="0"/>
    <x v="0"/>
    <s v="8 años"/>
    <x v="0"/>
    <x v="1"/>
    <x v="0"/>
    <s v="Memoria_identidad_RC"/>
    <n v="1"/>
    <x v="2"/>
    <n v="0.924875456781592"/>
    <s v="Acierto"/>
  </r>
  <r>
    <x v="0"/>
    <x v="0"/>
    <s v="8 años"/>
    <x v="0"/>
    <x v="2"/>
    <x v="0"/>
    <s v="Emparejamiento_emocion_RC"/>
    <n v="1"/>
    <x v="0"/>
    <n v="3.3561781728349098"/>
    <s v="Acierto"/>
  </r>
  <r>
    <x v="0"/>
    <x v="0"/>
    <s v="8 años"/>
    <x v="0"/>
    <x v="2"/>
    <x v="0"/>
    <s v="Emparejamiento_emocion_RC"/>
    <n v="1"/>
    <x v="3"/>
    <n v="1.57109214815136"/>
    <s v="Acierto"/>
  </r>
  <r>
    <x v="0"/>
    <x v="0"/>
    <s v="8 años"/>
    <x v="0"/>
    <x v="2"/>
    <x v="0"/>
    <s v="Emparejamiento_emocion_RC"/>
    <n v="1"/>
    <x v="1"/>
    <n v="1.9217169382754899"/>
    <s v="Acierto"/>
  </r>
  <r>
    <x v="0"/>
    <x v="0"/>
    <s v="8 años"/>
    <x v="0"/>
    <x v="2"/>
    <x v="0"/>
    <s v="Emparejamiento_emocion_RC"/>
    <n v="1"/>
    <x v="2"/>
    <n v="1.3249631604994601"/>
    <s v="Acierto"/>
  </r>
  <r>
    <x v="0"/>
    <x v="0"/>
    <s v="8 años"/>
    <x v="0"/>
    <x v="2"/>
    <x v="0"/>
    <s v="Memoria_emocion_RC"/>
    <n v="1"/>
    <x v="0"/>
    <n v="3.3561781728349098"/>
    <s v="Acierto"/>
  </r>
  <r>
    <x v="0"/>
    <x v="0"/>
    <s v="8 años"/>
    <x v="0"/>
    <x v="2"/>
    <x v="0"/>
    <s v="Memoria_emocion_RC"/>
    <n v="1"/>
    <x v="3"/>
    <n v="1.57109214815136"/>
    <s v="Acierto"/>
  </r>
  <r>
    <x v="0"/>
    <x v="0"/>
    <s v="8 años"/>
    <x v="0"/>
    <x v="2"/>
    <x v="0"/>
    <s v="Memoria_emocion_RC"/>
    <n v="1"/>
    <x v="1"/>
    <n v="1.9217169382754899"/>
    <s v="Acierto"/>
  </r>
  <r>
    <x v="0"/>
    <x v="0"/>
    <s v="8 años"/>
    <x v="0"/>
    <x v="2"/>
    <x v="0"/>
    <s v="Memoria_emocion_RC"/>
    <n v="1"/>
    <x v="2"/>
    <n v="1.3249631604994601"/>
    <s v="Acierto"/>
  </r>
  <r>
    <x v="0"/>
    <x v="0"/>
    <s v="8 años"/>
    <x v="0"/>
    <x v="2"/>
    <x v="0"/>
    <s v="Emparejamiento_identidad_RC"/>
    <n v="1"/>
    <x v="0"/>
    <n v="3.3561781728349098"/>
    <s v="Acierto"/>
  </r>
  <r>
    <x v="0"/>
    <x v="0"/>
    <s v="8 años"/>
    <x v="0"/>
    <x v="2"/>
    <x v="0"/>
    <s v="Emparejamiento_identidad_RC"/>
    <n v="1"/>
    <x v="3"/>
    <n v="1.57109214815136"/>
    <s v="Acierto"/>
  </r>
  <r>
    <x v="0"/>
    <x v="0"/>
    <s v="8 años"/>
    <x v="0"/>
    <x v="2"/>
    <x v="0"/>
    <s v="Emparejamiento_identidad_RC"/>
    <n v="1"/>
    <x v="1"/>
    <n v="1.9217169382754899"/>
    <s v="Acierto"/>
  </r>
  <r>
    <x v="0"/>
    <x v="0"/>
    <s v="8 años"/>
    <x v="0"/>
    <x v="2"/>
    <x v="0"/>
    <s v="Emparejamiento_identidad_RC"/>
    <n v="1"/>
    <x v="2"/>
    <n v="1.3249631604994601"/>
    <s v="Acierto"/>
  </r>
  <r>
    <x v="0"/>
    <x v="0"/>
    <s v="8 años"/>
    <x v="0"/>
    <x v="2"/>
    <x v="0"/>
    <s v="Memoria_identidad_RC"/>
    <n v="1"/>
    <x v="0"/>
    <n v="3.3561781728349098"/>
    <s v="Acierto"/>
  </r>
  <r>
    <x v="0"/>
    <x v="0"/>
    <s v="8 años"/>
    <x v="0"/>
    <x v="2"/>
    <x v="0"/>
    <s v="Memoria_identidad_RC"/>
    <n v="1"/>
    <x v="3"/>
    <n v="1.57109214815136"/>
    <s v="Acierto"/>
  </r>
  <r>
    <x v="0"/>
    <x v="0"/>
    <s v="8 años"/>
    <x v="0"/>
    <x v="2"/>
    <x v="0"/>
    <s v="Memoria_identidad_RC"/>
    <n v="1"/>
    <x v="1"/>
    <n v="1.9217169382754899"/>
    <s v="Acierto"/>
  </r>
  <r>
    <x v="0"/>
    <x v="0"/>
    <s v="8 años"/>
    <x v="0"/>
    <x v="2"/>
    <x v="0"/>
    <s v="Memoria_identidad_RC"/>
    <n v="1"/>
    <x v="2"/>
    <n v="1.3249631604994601"/>
    <s v="Acierto"/>
  </r>
  <r>
    <x v="0"/>
    <x v="0"/>
    <s v="8 años"/>
    <x v="1"/>
    <x v="0"/>
    <x v="0"/>
    <s v="Emparejamiento_emocion_RC"/>
    <n v="0"/>
    <x v="3"/>
    <n v="1.3008521481533499"/>
    <s v="Comisión"/>
  </r>
  <r>
    <x v="0"/>
    <x v="0"/>
    <s v="8 años"/>
    <x v="1"/>
    <x v="0"/>
    <x v="0"/>
    <s v="Emparejamiento_emocion_RC"/>
    <n v="0"/>
    <x v="1"/>
    <n v="1.74928513579652"/>
    <s v="Comisión"/>
  </r>
  <r>
    <x v="0"/>
    <x v="0"/>
    <s v="8 años"/>
    <x v="1"/>
    <x v="0"/>
    <x v="0"/>
    <s v="Emparejamiento_emocion_RC"/>
    <n v="0"/>
    <x v="2"/>
    <n v="1.5737884444388299"/>
    <s v="Comisión"/>
  </r>
  <r>
    <x v="0"/>
    <x v="0"/>
    <s v="8 años"/>
    <x v="1"/>
    <x v="0"/>
    <x v="0"/>
    <s v="Memoria_emocion_RC"/>
    <n v="1"/>
    <x v="3"/>
    <n v="1.3008521481533499"/>
    <s v="Acierto"/>
  </r>
  <r>
    <x v="0"/>
    <x v="0"/>
    <s v="8 años"/>
    <x v="1"/>
    <x v="0"/>
    <x v="0"/>
    <s v="Memoria_emocion_RC"/>
    <n v="1"/>
    <x v="1"/>
    <n v="1.74928513579652"/>
    <s v="Acierto"/>
  </r>
  <r>
    <x v="0"/>
    <x v="0"/>
    <s v="8 años"/>
    <x v="1"/>
    <x v="0"/>
    <x v="0"/>
    <s v="Memoria_emocion_RC"/>
    <n v="1"/>
    <x v="2"/>
    <n v="1.5737884444388299"/>
    <s v="Acierto"/>
  </r>
  <r>
    <x v="0"/>
    <x v="0"/>
    <s v="8 años"/>
    <x v="1"/>
    <x v="0"/>
    <x v="0"/>
    <s v="Emparejamiento_identidad_RC"/>
    <n v="1"/>
    <x v="3"/>
    <n v="1.3008521481533499"/>
    <s v="Acierto"/>
  </r>
  <r>
    <x v="0"/>
    <x v="0"/>
    <s v="8 años"/>
    <x v="1"/>
    <x v="0"/>
    <x v="0"/>
    <s v="Emparejamiento_identidad_RC"/>
    <n v="1"/>
    <x v="1"/>
    <n v="1.74928513579652"/>
    <s v="Acierto"/>
  </r>
  <r>
    <x v="0"/>
    <x v="0"/>
    <s v="8 años"/>
    <x v="1"/>
    <x v="0"/>
    <x v="0"/>
    <s v="Emparejamiento_identidad_RC"/>
    <n v="1"/>
    <x v="2"/>
    <n v="1.5737884444388299"/>
    <s v="Acierto"/>
  </r>
  <r>
    <x v="0"/>
    <x v="0"/>
    <s v="8 años"/>
    <x v="1"/>
    <x v="0"/>
    <x v="0"/>
    <s v="Memoria_identidad_RC"/>
    <n v="1"/>
    <x v="3"/>
    <n v="1.3008521481533499"/>
    <s v="Acierto"/>
  </r>
  <r>
    <x v="0"/>
    <x v="0"/>
    <s v="8 años"/>
    <x v="1"/>
    <x v="0"/>
    <x v="0"/>
    <s v="Memoria_identidad_RC"/>
    <n v="1"/>
    <x v="1"/>
    <n v="1.74928513579652"/>
    <s v="Acierto"/>
  </r>
  <r>
    <x v="0"/>
    <x v="0"/>
    <s v="8 años"/>
    <x v="1"/>
    <x v="0"/>
    <x v="0"/>
    <s v="Memoria_identidad_RC"/>
    <n v="1"/>
    <x v="2"/>
    <n v="1.5737884444388299"/>
    <s v="Acierto"/>
  </r>
  <r>
    <x v="0"/>
    <x v="0"/>
    <s v="8 años"/>
    <x v="2"/>
    <x v="1"/>
    <x v="0"/>
    <s v="Emparejamiento_emocion_RC"/>
    <n v="0"/>
    <x v="0"/>
    <n v="3.36464671604335"/>
    <s v="Comisión"/>
  </r>
  <r>
    <x v="0"/>
    <x v="0"/>
    <s v="8 años"/>
    <x v="2"/>
    <x v="1"/>
    <x v="0"/>
    <s v="Emparejamiento_emocion_RC"/>
    <n v="0"/>
    <x v="1"/>
    <n v="1.58875377778895"/>
    <s v="Comisión"/>
  </r>
  <r>
    <x v="0"/>
    <x v="0"/>
    <s v="8 años"/>
    <x v="2"/>
    <x v="1"/>
    <x v="0"/>
    <s v="Emparejamiento_emocion_RC"/>
    <n v="0"/>
    <x v="2"/>
    <n v="0.90039703703951002"/>
    <s v="Comisión"/>
  </r>
  <r>
    <x v="0"/>
    <x v="0"/>
    <s v="8 años"/>
    <x v="2"/>
    <x v="1"/>
    <x v="0"/>
    <s v="Memoria_emocion_RC"/>
    <n v="0"/>
    <x v="0"/>
    <n v="3.36464671604335"/>
    <s v="Comisión"/>
  </r>
  <r>
    <x v="0"/>
    <x v="0"/>
    <s v="8 años"/>
    <x v="2"/>
    <x v="1"/>
    <x v="0"/>
    <s v="Memoria_emocion_RC"/>
    <n v="0"/>
    <x v="1"/>
    <n v="1.58875377778895"/>
    <s v="Comisión"/>
  </r>
  <r>
    <x v="0"/>
    <x v="0"/>
    <s v="8 años"/>
    <x v="2"/>
    <x v="1"/>
    <x v="0"/>
    <s v="Memoria_emocion_RC"/>
    <n v="0"/>
    <x v="2"/>
    <n v="0.90039703703951002"/>
    <s v="Comisión"/>
  </r>
  <r>
    <x v="0"/>
    <x v="0"/>
    <s v="8 años"/>
    <x v="2"/>
    <x v="1"/>
    <x v="0"/>
    <s v="Emparejamiento_identidad_RC"/>
    <n v="1"/>
    <x v="0"/>
    <n v="3.36464671604335"/>
    <s v="Acierto"/>
  </r>
  <r>
    <x v="0"/>
    <x v="0"/>
    <s v="8 años"/>
    <x v="2"/>
    <x v="1"/>
    <x v="0"/>
    <s v="Emparejamiento_identidad_RC"/>
    <n v="1"/>
    <x v="1"/>
    <n v="1.58875377778895"/>
    <s v="Acierto"/>
  </r>
  <r>
    <x v="0"/>
    <x v="0"/>
    <s v="8 años"/>
    <x v="2"/>
    <x v="1"/>
    <x v="0"/>
    <s v="Emparejamiento_identidad_RC"/>
    <n v="1"/>
    <x v="2"/>
    <n v="0.90039703703951002"/>
    <s v="Acierto"/>
  </r>
  <r>
    <x v="0"/>
    <x v="0"/>
    <s v="8 años"/>
    <x v="2"/>
    <x v="1"/>
    <x v="0"/>
    <s v="Memoria_identidad_RC"/>
    <n v="1"/>
    <x v="0"/>
    <n v="3.36464671604335"/>
    <s v="Acierto"/>
  </r>
  <r>
    <x v="0"/>
    <x v="0"/>
    <s v="8 años"/>
    <x v="2"/>
    <x v="1"/>
    <x v="0"/>
    <s v="Memoria_identidad_RC"/>
    <n v="1"/>
    <x v="1"/>
    <n v="1.58875377778895"/>
    <s v="Acierto"/>
  </r>
  <r>
    <x v="0"/>
    <x v="0"/>
    <s v="8 años"/>
    <x v="2"/>
    <x v="1"/>
    <x v="0"/>
    <s v="Memoria_identidad_RC"/>
    <n v="1"/>
    <x v="2"/>
    <n v="0.90039703703951002"/>
    <s v="Acierto"/>
  </r>
  <r>
    <x v="0"/>
    <x v="0"/>
    <s v="8 años"/>
    <x v="1"/>
    <x v="1"/>
    <x v="0"/>
    <s v="Emparejamiento_emocion_RC"/>
    <n v="0"/>
    <x v="3"/>
    <n v="1.3075816296331999"/>
    <s v="Comisión"/>
  </r>
  <r>
    <x v="0"/>
    <x v="0"/>
    <s v="8 años"/>
    <x v="1"/>
    <x v="1"/>
    <x v="0"/>
    <s v="Emparejamiento_emocion_RC"/>
    <n v="0"/>
    <x v="1"/>
    <n v="2.4749894320848398"/>
    <s v="Comisión"/>
  </r>
  <r>
    <x v="0"/>
    <x v="0"/>
    <s v="8 años"/>
    <x v="1"/>
    <x v="1"/>
    <x v="0"/>
    <s v="Emparejamiento_emocion_RC"/>
    <n v="0"/>
    <x v="2"/>
    <n v="1.1998016790166699"/>
    <s v="Comisión"/>
  </r>
  <r>
    <x v="0"/>
    <x v="0"/>
    <s v="8 años"/>
    <x v="1"/>
    <x v="1"/>
    <x v="0"/>
    <s v="Memoria_emocion_RC"/>
    <n v="1"/>
    <x v="3"/>
    <n v="1.3075816296331999"/>
    <s v="Acierto"/>
  </r>
  <r>
    <x v="0"/>
    <x v="0"/>
    <s v="8 años"/>
    <x v="1"/>
    <x v="1"/>
    <x v="0"/>
    <s v="Memoria_emocion_RC"/>
    <n v="1"/>
    <x v="1"/>
    <n v="2.4749894320848398"/>
    <s v="Acierto"/>
  </r>
  <r>
    <x v="0"/>
    <x v="0"/>
    <s v="8 años"/>
    <x v="1"/>
    <x v="1"/>
    <x v="0"/>
    <s v="Memoria_emocion_RC"/>
    <n v="1"/>
    <x v="2"/>
    <n v="1.1998016790166699"/>
    <s v="Acierto"/>
  </r>
  <r>
    <x v="0"/>
    <x v="0"/>
    <s v="8 años"/>
    <x v="1"/>
    <x v="1"/>
    <x v="0"/>
    <s v="Emparejamiento_identidad_RC"/>
    <n v="1"/>
    <x v="3"/>
    <n v="1.3075816296331999"/>
    <s v="Acierto"/>
  </r>
  <r>
    <x v="0"/>
    <x v="0"/>
    <s v="8 años"/>
    <x v="1"/>
    <x v="1"/>
    <x v="0"/>
    <s v="Emparejamiento_identidad_RC"/>
    <n v="1"/>
    <x v="1"/>
    <n v="2.4749894320848398"/>
    <s v="Acierto"/>
  </r>
  <r>
    <x v="0"/>
    <x v="0"/>
    <s v="8 años"/>
    <x v="1"/>
    <x v="1"/>
    <x v="0"/>
    <s v="Emparejamiento_identidad_RC"/>
    <n v="1"/>
    <x v="2"/>
    <n v="1.1998016790166699"/>
    <s v="Acierto"/>
  </r>
  <r>
    <x v="0"/>
    <x v="0"/>
    <s v="8 años"/>
    <x v="1"/>
    <x v="1"/>
    <x v="0"/>
    <s v="Memoria_identidad_RC"/>
    <n v="1"/>
    <x v="3"/>
    <n v="1.3075816296331999"/>
    <s v="Acierto"/>
  </r>
  <r>
    <x v="0"/>
    <x v="0"/>
    <s v="8 años"/>
    <x v="1"/>
    <x v="1"/>
    <x v="0"/>
    <s v="Memoria_identidad_RC"/>
    <n v="1"/>
    <x v="1"/>
    <n v="2.4749894320848398"/>
    <s v="Acierto"/>
  </r>
  <r>
    <x v="0"/>
    <x v="0"/>
    <s v="8 años"/>
    <x v="1"/>
    <x v="1"/>
    <x v="0"/>
    <s v="Memoria_identidad_RC"/>
    <n v="1"/>
    <x v="2"/>
    <n v="1.1998016790166699"/>
    <s v="Acierto"/>
  </r>
  <r>
    <x v="0"/>
    <x v="0"/>
    <s v="8 años"/>
    <x v="0"/>
    <x v="2"/>
    <x v="0"/>
    <s v="Emparejamiento_emocion_RC"/>
    <n v="0"/>
    <x v="0"/>
    <n v="3.45879387654713"/>
    <s v="Comisión"/>
  </r>
  <r>
    <x v="0"/>
    <x v="0"/>
    <s v="8 años"/>
    <x v="0"/>
    <x v="2"/>
    <x v="0"/>
    <s v="Emparejamiento_emocion_RC"/>
    <n v="0"/>
    <x v="3"/>
    <n v="1.7034149135724801"/>
    <s v="Comisión"/>
  </r>
  <r>
    <x v="0"/>
    <x v="0"/>
    <s v="8 años"/>
    <x v="0"/>
    <x v="2"/>
    <x v="0"/>
    <s v="Emparejamiento_emocion_RC"/>
    <n v="0"/>
    <x v="1"/>
    <n v="2.7691492345620601"/>
    <s v="Comisión"/>
  </r>
  <r>
    <x v="0"/>
    <x v="0"/>
    <s v="8 años"/>
    <x v="0"/>
    <x v="2"/>
    <x v="0"/>
    <s v="Emparejamiento_emocion_RC"/>
    <n v="0"/>
    <x v="2"/>
    <n v="1.2004203456890501"/>
    <s v="Comisión"/>
  </r>
  <r>
    <x v="0"/>
    <x v="0"/>
    <s v="8 años"/>
    <x v="0"/>
    <x v="2"/>
    <x v="0"/>
    <s v="Memoria_emocion_RC"/>
    <n v="1"/>
    <x v="0"/>
    <n v="3.45879387654713"/>
    <s v="Acierto"/>
  </r>
  <r>
    <x v="0"/>
    <x v="0"/>
    <s v="8 años"/>
    <x v="0"/>
    <x v="2"/>
    <x v="0"/>
    <s v="Memoria_emocion_RC"/>
    <n v="1"/>
    <x v="3"/>
    <n v="1.7034149135724801"/>
    <s v="Acierto"/>
  </r>
  <r>
    <x v="0"/>
    <x v="0"/>
    <s v="8 años"/>
    <x v="0"/>
    <x v="2"/>
    <x v="0"/>
    <s v="Memoria_emocion_RC"/>
    <n v="1"/>
    <x v="1"/>
    <n v="2.7691492345620601"/>
    <s v="Acierto"/>
  </r>
  <r>
    <x v="0"/>
    <x v="0"/>
    <s v="8 años"/>
    <x v="0"/>
    <x v="2"/>
    <x v="0"/>
    <s v="Memoria_emocion_RC"/>
    <n v="1"/>
    <x v="2"/>
    <n v="1.2004203456890501"/>
    <s v="Acierto"/>
  </r>
  <r>
    <x v="0"/>
    <x v="0"/>
    <s v="8 años"/>
    <x v="0"/>
    <x v="2"/>
    <x v="0"/>
    <s v="Emparejamiento_identidad_RC"/>
    <n v="1"/>
    <x v="0"/>
    <n v="3.45879387654713"/>
    <s v="Acierto"/>
  </r>
  <r>
    <x v="0"/>
    <x v="0"/>
    <s v="8 años"/>
    <x v="0"/>
    <x v="2"/>
    <x v="0"/>
    <s v="Emparejamiento_identidad_RC"/>
    <n v="1"/>
    <x v="3"/>
    <n v="1.7034149135724801"/>
    <s v="Acierto"/>
  </r>
  <r>
    <x v="0"/>
    <x v="0"/>
    <s v="8 años"/>
    <x v="0"/>
    <x v="2"/>
    <x v="0"/>
    <s v="Emparejamiento_identidad_RC"/>
    <n v="1"/>
    <x v="1"/>
    <n v="2.7691492345620601"/>
    <s v="Acierto"/>
  </r>
  <r>
    <x v="0"/>
    <x v="0"/>
    <s v="8 años"/>
    <x v="0"/>
    <x v="2"/>
    <x v="0"/>
    <s v="Emparejamiento_identidad_RC"/>
    <n v="1"/>
    <x v="2"/>
    <n v="1.2004203456890501"/>
    <s v="Acierto"/>
  </r>
  <r>
    <x v="0"/>
    <x v="0"/>
    <s v="8 años"/>
    <x v="0"/>
    <x v="2"/>
    <x v="0"/>
    <s v="Memoria_identidad_RC"/>
    <n v="1"/>
    <x v="0"/>
    <n v="3.45879387654713"/>
    <s v="Acierto"/>
  </r>
  <r>
    <x v="0"/>
    <x v="0"/>
    <s v="8 años"/>
    <x v="0"/>
    <x v="2"/>
    <x v="0"/>
    <s v="Memoria_identidad_RC"/>
    <n v="1"/>
    <x v="3"/>
    <n v="1.7034149135724801"/>
    <s v="Acierto"/>
  </r>
  <r>
    <x v="0"/>
    <x v="0"/>
    <s v="8 años"/>
    <x v="0"/>
    <x v="2"/>
    <x v="0"/>
    <s v="Memoria_identidad_RC"/>
    <n v="1"/>
    <x v="1"/>
    <n v="2.7691492345620601"/>
    <s v="Acierto"/>
  </r>
  <r>
    <x v="0"/>
    <x v="0"/>
    <s v="8 años"/>
    <x v="0"/>
    <x v="2"/>
    <x v="0"/>
    <s v="Memoria_identidad_RC"/>
    <n v="1"/>
    <x v="2"/>
    <n v="1.2004203456890501"/>
    <s v="Acierto"/>
  </r>
  <r>
    <x v="0"/>
    <x v="0"/>
    <s v="8 años"/>
    <x v="1"/>
    <x v="1"/>
    <x v="0"/>
    <s v="Emparejamiento_emocion_RC"/>
    <n v="1"/>
    <x v="0"/>
    <n v="2.7308938271598802"/>
    <s v="Acierto"/>
  </r>
  <r>
    <x v="0"/>
    <x v="0"/>
    <s v="8 años"/>
    <x v="1"/>
    <x v="1"/>
    <x v="0"/>
    <s v="Emparejamiento_emocion_RC"/>
    <n v="1"/>
    <x v="3"/>
    <n v="1.2022455308615401"/>
    <s v="Acierto"/>
  </r>
  <r>
    <x v="0"/>
    <x v="0"/>
    <s v="8 años"/>
    <x v="1"/>
    <x v="1"/>
    <x v="0"/>
    <s v="Emparejamiento_emocion_RC"/>
    <n v="1"/>
    <x v="1"/>
    <n v="1.84915476542664"/>
    <s v="Acierto"/>
  </r>
  <r>
    <x v="0"/>
    <x v="0"/>
    <s v="8 años"/>
    <x v="1"/>
    <x v="1"/>
    <x v="0"/>
    <s v="Memoria_emocion_RC"/>
    <n v="1"/>
    <x v="0"/>
    <n v="2.7308938271598802"/>
    <s v="Acierto"/>
  </r>
  <r>
    <x v="0"/>
    <x v="0"/>
    <s v="8 años"/>
    <x v="1"/>
    <x v="1"/>
    <x v="0"/>
    <s v="Memoria_emocion_RC"/>
    <n v="1"/>
    <x v="3"/>
    <n v="1.2022455308615401"/>
    <s v="Acierto"/>
  </r>
  <r>
    <x v="0"/>
    <x v="0"/>
    <s v="8 años"/>
    <x v="1"/>
    <x v="1"/>
    <x v="0"/>
    <s v="Memoria_emocion_RC"/>
    <n v="1"/>
    <x v="1"/>
    <n v="1.84915476542664"/>
    <s v="Acierto"/>
  </r>
  <r>
    <x v="0"/>
    <x v="0"/>
    <s v="8 años"/>
    <x v="1"/>
    <x v="1"/>
    <x v="0"/>
    <s v="Emparejamiento_identidad_RC"/>
    <n v="1"/>
    <x v="0"/>
    <n v="2.7308938271598802"/>
    <s v="Acierto"/>
  </r>
  <r>
    <x v="0"/>
    <x v="0"/>
    <s v="8 años"/>
    <x v="1"/>
    <x v="1"/>
    <x v="0"/>
    <s v="Emparejamiento_identidad_RC"/>
    <n v="1"/>
    <x v="3"/>
    <n v="1.2022455308615401"/>
    <s v="Acierto"/>
  </r>
  <r>
    <x v="0"/>
    <x v="0"/>
    <s v="8 años"/>
    <x v="1"/>
    <x v="1"/>
    <x v="0"/>
    <s v="Emparejamiento_identidad_RC"/>
    <n v="1"/>
    <x v="1"/>
    <n v="1.84915476542664"/>
    <s v="Acierto"/>
  </r>
  <r>
    <x v="0"/>
    <x v="0"/>
    <s v="8 años"/>
    <x v="1"/>
    <x v="1"/>
    <x v="0"/>
    <s v="Memoria_identidad_RC"/>
    <n v="0"/>
    <x v="0"/>
    <n v="2.7308938271598802"/>
    <s v="Comisión"/>
  </r>
  <r>
    <x v="0"/>
    <x v="0"/>
    <s v="8 años"/>
    <x v="1"/>
    <x v="1"/>
    <x v="0"/>
    <s v="Memoria_identidad_RC"/>
    <n v="0"/>
    <x v="3"/>
    <n v="1.2022455308615401"/>
    <s v="Comisión"/>
  </r>
  <r>
    <x v="0"/>
    <x v="0"/>
    <s v="8 años"/>
    <x v="1"/>
    <x v="1"/>
    <x v="0"/>
    <s v="Memoria_identidad_RC"/>
    <n v="0"/>
    <x v="1"/>
    <n v="1.84915476542664"/>
    <s v="Comisión"/>
  </r>
  <r>
    <x v="0"/>
    <x v="0"/>
    <s v="8 años"/>
    <x v="0"/>
    <x v="2"/>
    <x v="0"/>
    <s v="Emparejamiento_emocion_RC"/>
    <n v="1"/>
    <x v="0"/>
    <n v="2.26664098765468"/>
    <s v="Acierto"/>
  </r>
  <r>
    <x v="0"/>
    <x v="0"/>
    <s v="8 años"/>
    <x v="0"/>
    <x v="2"/>
    <x v="0"/>
    <s v="Emparejamiento_emocion_RC"/>
    <n v="1"/>
    <x v="3"/>
    <n v="1.7138694321038199"/>
    <s v="Acierto"/>
  </r>
  <r>
    <x v="0"/>
    <x v="0"/>
    <s v="8 años"/>
    <x v="0"/>
    <x v="2"/>
    <x v="0"/>
    <s v="Emparejamiento_emocion_RC"/>
    <n v="1"/>
    <x v="1"/>
    <n v="1.83891200000653"/>
    <s v="Acierto"/>
  </r>
  <r>
    <x v="0"/>
    <x v="0"/>
    <s v="8 años"/>
    <x v="0"/>
    <x v="2"/>
    <x v="0"/>
    <s v="Emparejamiento_emocion_RC"/>
    <n v="1"/>
    <x v="2"/>
    <n v="1.1292223209893499"/>
    <s v="Acierto"/>
  </r>
  <r>
    <x v="0"/>
    <x v="0"/>
    <s v="8 años"/>
    <x v="0"/>
    <x v="2"/>
    <x v="0"/>
    <s v="Memoria_emocion_RC"/>
    <n v="0"/>
    <x v="0"/>
    <n v="2.26664098765468"/>
    <s v="Comisión"/>
  </r>
  <r>
    <x v="0"/>
    <x v="0"/>
    <s v="8 años"/>
    <x v="0"/>
    <x v="2"/>
    <x v="0"/>
    <s v="Memoria_emocion_RC"/>
    <n v="0"/>
    <x v="3"/>
    <n v="1.7138694321038199"/>
    <s v="Comisión"/>
  </r>
  <r>
    <x v="0"/>
    <x v="0"/>
    <s v="8 años"/>
    <x v="0"/>
    <x v="2"/>
    <x v="0"/>
    <s v="Memoria_emocion_RC"/>
    <n v="0"/>
    <x v="1"/>
    <n v="1.83891200000653"/>
    <s v="Comisión"/>
  </r>
  <r>
    <x v="0"/>
    <x v="0"/>
    <s v="8 años"/>
    <x v="0"/>
    <x v="2"/>
    <x v="0"/>
    <s v="Memoria_emocion_RC"/>
    <n v="0"/>
    <x v="2"/>
    <n v="1.1292223209893499"/>
    <s v="Comisión"/>
  </r>
  <r>
    <x v="0"/>
    <x v="0"/>
    <s v="8 años"/>
    <x v="0"/>
    <x v="2"/>
    <x v="0"/>
    <s v="Emparejamiento_identidad_RC"/>
    <n v="1"/>
    <x v="0"/>
    <n v="2.26664098765468"/>
    <s v="Acierto"/>
  </r>
  <r>
    <x v="0"/>
    <x v="0"/>
    <s v="8 años"/>
    <x v="0"/>
    <x v="2"/>
    <x v="0"/>
    <s v="Emparejamiento_identidad_RC"/>
    <n v="1"/>
    <x v="3"/>
    <n v="1.7138694321038199"/>
    <s v="Acierto"/>
  </r>
  <r>
    <x v="0"/>
    <x v="0"/>
    <s v="8 años"/>
    <x v="0"/>
    <x v="2"/>
    <x v="0"/>
    <s v="Emparejamiento_identidad_RC"/>
    <n v="1"/>
    <x v="1"/>
    <n v="1.83891200000653"/>
    <s v="Acierto"/>
  </r>
  <r>
    <x v="0"/>
    <x v="0"/>
    <s v="8 años"/>
    <x v="0"/>
    <x v="2"/>
    <x v="0"/>
    <s v="Emparejamiento_identidad_RC"/>
    <n v="1"/>
    <x v="2"/>
    <n v="1.1292223209893499"/>
    <s v="Acierto"/>
  </r>
  <r>
    <x v="0"/>
    <x v="0"/>
    <s v="8 años"/>
    <x v="0"/>
    <x v="2"/>
    <x v="0"/>
    <s v="Memoria_identidad_RC"/>
    <n v="1"/>
    <x v="0"/>
    <n v="2.26664098765468"/>
    <s v="Acierto"/>
  </r>
  <r>
    <x v="0"/>
    <x v="0"/>
    <s v="8 años"/>
    <x v="0"/>
    <x v="2"/>
    <x v="0"/>
    <s v="Memoria_identidad_RC"/>
    <n v="1"/>
    <x v="3"/>
    <n v="1.7138694321038199"/>
    <s v="Acierto"/>
  </r>
  <r>
    <x v="0"/>
    <x v="0"/>
    <s v="8 años"/>
    <x v="0"/>
    <x v="2"/>
    <x v="0"/>
    <s v="Memoria_identidad_RC"/>
    <n v="1"/>
    <x v="1"/>
    <n v="1.83891200000653"/>
    <s v="Acierto"/>
  </r>
  <r>
    <x v="0"/>
    <x v="0"/>
    <s v="8 años"/>
    <x v="0"/>
    <x v="2"/>
    <x v="0"/>
    <s v="Memoria_identidad_RC"/>
    <n v="1"/>
    <x v="2"/>
    <n v="1.1292223209893499"/>
    <s v="Acierto"/>
  </r>
  <r>
    <x v="0"/>
    <x v="0"/>
    <s v="8 años"/>
    <x v="2"/>
    <x v="0"/>
    <x v="0"/>
    <s v="Emparejamiento_emocion_RC"/>
    <n v="1"/>
    <x v="0"/>
    <n v="2.3491583209833999"/>
    <s v="Acierto"/>
  </r>
  <r>
    <x v="0"/>
    <x v="0"/>
    <s v="8 años"/>
    <x v="2"/>
    <x v="0"/>
    <x v="0"/>
    <s v="Emparejamiento_emocion_RC"/>
    <n v="1"/>
    <x v="3"/>
    <n v="1.9396898765407899"/>
    <s v="Acierto"/>
  </r>
  <r>
    <x v="0"/>
    <x v="0"/>
    <s v="8 años"/>
    <x v="2"/>
    <x v="0"/>
    <x v="0"/>
    <s v="Emparejamiento_emocion_RC"/>
    <n v="1"/>
    <x v="1"/>
    <n v="1.8153216790087701"/>
    <s v="Acierto"/>
  </r>
  <r>
    <x v="0"/>
    <x v="0"/>
    <s v="8 años"/>
    <x v="2"/>
    <x v="0"/>
    <x v="0"/>
    <s v="Emparejamiento_emocion_RC"/>
    <n v="1"/>
    <x v="2"/>
    <n v="1.1254277530824699"/>
    <s v="Acierto"/>
  </r>
  <r>
    <x v="0"/>
    <x v="0"/>
    <s v="8 años"/>
    <x v="2"/>
    <x v="0"/>
    <x v="0"/>
    <s v="Memoria_emocion_RC"/>
    <n v="1"/>
    <x v="0"/>
    <n v="2.3491583209833999"/>
    <s v="Acierto"/>
  </r>
  <r>
    <x v="0"/>
    <x v="0"/>
    <s v="8 años"/>
    <x v="2"/>
    <x v="0"/>
    <x v="0"/>
    <s v="Memoria_emocion_RC"/>
    <n v="1"/>
    <x v="3"/>
    <n v="1.9396898765407899"/>
    <s v="Acierto"/>
  </r>
  <r>
    <x v="0"/>
    <x v="0"/>
    <s v="8 años"/>
    <x v="2"/>
    <x v="0"/>
    <x v="0"/>
    <s v="Memoria_emocion_RC"/>
    <n v="1"/>
    <x v="1"/>
    <n v="1.8153216790087701"/>
    <s v="Acierto"/>
  </r>
  <r>
    <x v="0"/>
    <x v="0"/>
    <s v="8 años"/>
    <x v="2"/>
    <x v="0"/>
    <x v="0"/>
    <s v="Memoria_emocion_RC"/>
    <n v="1"/>
    <x v="2"/>
    <n v="1.1254277530824699"/>
    <s v="Acierto"/>
  </r>
  <r>
    <x v="0"/>
    <x v="0"/>
    <s v="8 años"/>
    <x v="2"/>
    <x v="0"/>
    <x v="0"/>
    <s v="Emparejamiento_identidad_RC"/>
    <n v="1"/>
    <x v="0"/>
    <n v="2.3491583209833999"/>
    <s v="Acierto"/>
  </r>
  <r>
    <x v="0"/>
    <x v="0"/>
    <s v="8 años"/>
    <x v="2"/>
    <x v="0"/>
    <x v="0"/>
    <s v="Emparejamiento_identidad_RC"/>
    <n v="1"/>
    <x v="3"/>
    <n v="1.9396898765407899"/>
    <s v="Acierto"/>
  </r>
  <r>
    <x v="0"/>
    <x v="0"/>
    <s v="8 años"/>
    <x v="2"/>
    <x v="0"/>
    <x v="0"/>
    <s v="Emparejamiento_identidad_RC"/>
    <n v="1"/>
    <x v="1"/>
    <n v="1.8153216790087701"/>
    <s v="Acierto"/>
  </r>
  <r>
    <x v="0"/>
    <x v="0"/>
    <s v="8 años"/>
    <x v="2"/>
    <x v="0"/>
    <x v="0"/>
    <s v="Emparejamiento_identidad_RC"/>
    <n v="1"/>
    <x v="2"/>
    <n v="1.1254277530824699"/>
    <s v="Acierto"/>
  </r>
  <r>
    <x v="0"/>
    <x v="0"/>
    <s v="8 años"/>
    <x v="2"/>
    <x v="0"/>
    <x v="0"/>
    <s v="Memoria_identidad_RC"/>
    <n v="1"/>
    <x v="0"/>
    <n v="2.3491583209833999"/>
    <s v="Acierto"/>
  </r>
  <r>
    <x v="0"/>
    <x v="0"/>
    <s v="8 años"/>
    <x v="2"/>
    <x v="0"/>
    <x v="0"/>
    <s v="Memoria_identidad_RC"/>
    <n v="1"/>
    <x v="3"/>
    <n v="1.9396898765407899"/>
    <s v="Acierto"/>
  </r>
  <r>
    <x v="0"/>
    <x v="0"/>
    <s v="8 años"/>
    <x v="2"/>
    <x v="0"/>
    <x v="0"/>
    <s v="Memoria_identidad_RC"/>
    <n v="1"/>
    <x v="1"/>
    <n v="1.8153216790087701"/>
    <s v="Acierto"/>
  </r>
  <r>
    <x v="0"/>
    <x v="0"/>
    <s v="8 años"/>
    <x v="2"/>
    <x v="0"/>
    <x v="0"/>
    <s v="Memoria_identidad_RC"/>
    <n v="1"/>
    <x v="2"/>
    <n v="1.1254277530824699"/>
    <s v="Acierto"/>
  </r>
  <r>
    <x v="0"/>
    <x v="0"/>
    <s v="8 años"/>
    <x v="0"/>
    <x v="0"/>
    <x v="1"/>
    <s v="Emparejamiento_emocion_RC"/>
    <n v="1"/>
    <x v="0"/>
    <n v="2.61723189509939"/>
    <s v="Acierto"/>
  </r>
  <r>
    <x v="0"/>
    <x v="0"/>
    <s v="8 años"/>
    <x v="0"/>
    <x v="0"/>
    <x v="1"/>
    <s v="Emparejamiento_emocion_RC"/>
    <n v="1"/>
    <x v="1"/>
    <n v="2.2303946511819901"/>
    <s v="Acierto"/>
  </r>
  <r>
    <x v="0"/>
    <x v="0"/>
    <s v="8 años"/>
    <x v="0"/>
    <x v="0"/>
    <x v="1"/>
    <s v="Emparejamiento_emocion_RC"/>
    <n v="1"/>
    <x v="2"/>
    <n v="1.8178266214672401"/>
    <s v="Acierto"/>
  </r>
  <r>
    <x v="0"/>
    <x v="0"/>
    <s v="8 años"/>
    <x v="0"/>
    <x v="0"/>
    <x v="1"/>
    <s v="Memoria_emocion_RC"/>
    <n v="0"/>
    <x v="0"/>
    <n v="2.61723189509939"/>
    <s v="Comisión"/>
  </r>
  <r>
    <x v="0"/>
    <x v="0"/>
    <s v="8 años"/>
    <x v="0"/>
    <x v="0"/>
    <x v="1"/>
    <s v="Memoria_emocion_RC"/>
    <n v="0"/>
    <x v="1"/>
    <n v="2.2303946511819901"/>
    <s v="Comisión"/>
  </r>
  <r>
    <x v="0"/>
    <x v="0"/>
    <s v="8 años"/>
    <x v="0"/>
    <x v="0"/>
    <x v="1"/>
    <s v="Memoria_emocion_RC"/>
    <n v="0"/>
    <x v="2"/>
    <n v="1.8178266214672401"/>
    <s v="Comisión"/>
  </r>
  <r>
    <x v="0"/>
    <x v="0"/>
    <s v="8 años"/>
    <x v="0"/>
    <x v="0"/>
    <x v="1"/>
    <s v="Emparejamiento_identidad_RC"/>
    <n v="1"/>
    <x v="0"/>
    <n v="2.61723189509939"/>
    <s v="Acierto"/>
  </r>
  <r>
    <x v="0"/>
    <x v="0"/>
    <s v="8 años"/>
    <x v="0"/>
    <x v="0"/>
    <x v="1"/>
    <s v="Emparejamiento_identidad_RC"/>
    <n v="1"/>
    <x v="1"/>
    <n v="2.2303946511819901"/>
    <s v="Acierto"/>
  </r>
  <r>
    <x v="0"/>
    <x v="0"/>
    <s v="8 años"/>
    <x v="0"/>
    <x v="0"/>
    <x v="1"/>
    <s v="Emparejamiento_identidad_RC"/>
    <n v="1"/>
    <x v="2"/>
    <n v="1.8178266214672401"/>
    <s v="Acierto"/>
  </r>
  <r>
    <x v="0"/>
    <x v="0"/>
    <s v="8 años"/>
    <x v="0"/>
    <x v="0"/>
    <x v="1"/>
    <s v="Memoria_identidad_RC"/>
    <n v="1"/>
    <x v="0"/>
    <n v="2.61723189509939"/>
    <s v="Acierto"/>
  </r>
  <r>
    <x v="0"/>
    <x v="0"/>
    <s v="8 años"/>
    <x v="0"/>
    <x v="0"/>
    <x v="1"/>
    <s v="Memoria_identidad_RC"/>
    <n v="1"/>
    <x v="1"/>
    <n v="2.2303946511819901"/>
    <s v="Acierto"/>
  </r>
  <r>
    <x v="0"/>
    <x v="0"/>
    <s v="8 años"/>
    <x v="0"/>
    <x v="0"/>
    <x v="1"/>
    <s v="Memoria_identidad_RC"/>
    <n v="1"/>
    <x v="2"/>
    <n v="1.8178266214672401"/>
    <s v="Acierto"/>
  </r>
  <r>
    <x v="0"/>
    <x v="0"/>
    <s v="8 años"/>
    <x v="1"/>
    <x v="1"/>
    <x v="1"/>
    <s v="Emparejamiento_emocion_RC"/>
    <n v="1"/>
    <x v="0"/>
    <n v="1.4717412122408799"/>
    <s v="Acierto"/>
  </r>
  <r>
    <x v="0"/>
    <x v="0"/>
    <s v="8 años"/>
    <x v="1"/>
    <x v="1"/>
    <x v="1"/>
    <s v="Emparejamiento_emocion_RC"/>
    <n v="1"/>
    <x v="3"/>
    <n v="1.2958370732376301"/>
    <s v="Acierto"/>
  </r>
  <r>
    <x v="0"/>
    <x v="0"/>
    <s v="8 años"/>
    <x v="1"/>
    <x v="1"/>
    <x v="1"/>
    <s v="Emparejamiento_emocion_RC"/>
    <n v="1"/>
    <x v="1"/>
    <n v="1.4131179560790701"/>
    <s v="Acierto"/>
  </r>
  <r>
    <x v="0"/>
    <x v="0"/>
    <s v="8 años"/>
    <x v="1"/>
    <x v="1"/>
    <x v="1"/>
    <s v="Emparejamiento_emocion_RC"/>
    <n v="1"/>
    <x v="2"/>
    <n v="1.48720275529194"/>
    <s v="Acierto"/>
  </r>
  <r>
    <x v="0"/>
    <x v="0"/>
    <s v="8 años"/>
    <x v="1"/>
    <x v="1"/>
    <x v="1"/>
    <s v="Memoria_emocion_RC"/>
    <n v="0"/>
    <x v="0"/>
    <n v="1.4717412122408799"/>
    <s v="Comisión"/>
  </r>
  <r>
    <x v="0"/>
    <x v="0"/>
    <s v="8 años"/>
    <x v="1"/>
    <x v="1"/>
    <x v="1"/>
    <s v="Memoria_emocion_RC"/>
    <n v="0"/>
    <x v="3"/>
    <n v="1.2958370732376301"/>
    <s v="Comisión"/>
  </r>
  <r>
    <x v="0"/>
    <x v="0"/>
    <s v="8 años"/>
    <x v="1"/>
    <x v="1"/>
    <x v="1"/>
    <s v="Memoria_emocion_RC"/>
    <n v="0"/>
    <x v="1"/>
    <n v="1.4131179560790701"/>
    <s v="Comisión"/>
  </r>
  <r>
    <x v="0"/>
    <x v="0"/>
    <s v="8 años"/>
    <x v="1"/>
    <x v="1"/>
    <x v="1"/>
    <s v="Memoria_emocion_RC"/>
    <n v="0"/>
    <x v="2"/>
    <n v="1.48720275529194"/>
    <s v="Comisión"/>
  </r>
  <r>
    <x v="0"/>
    <x v="0"/>
    <s v="8 años"/>
    <x v="1"/>
    <x v="1"/>
    <x v="1"/>
    <s v="Emparejamiento_identidad_RC"/>
    <n v="1"/>
    <x v="0"/>
    <n v="1.4717412122408799"/>
    <s v="Acierto"/>
  </r>
  <r>
    <x v="0"/>
    <x v="0"/>
    <s v="8 años"/>
    <x v="1"/>
    <x v="1"/>
    <x v="1"/>
    <s v="Emparejamiento_identidad_RC"/>
    <n v="1"/>
    <x v="3"/>
    <n v="1.2958370732376301"/>
    <s v="Acierto"/>
  </r>
  <r>
    <x v="0"/>
    <x v="0"/>
    <s v="8 años"/>
    <x v="1"/>
    <x v="1"/>
    <x v="1"/>
    <s v="Emparejamiento_identidad_RC"/>
    <n v="1"/>
    <x v="1"/>
    <n v="1.4131179560790701"/>
    <s v="Acierto"/>
  </r>
  <r>
    <x v="0"/>
    <x v="0"/>
    <s v="8 años"/>
    <x v="1"/>
    <x v="1"/>
    <x v="1"/>
    <s v="Emparejamiento_identidad_RC"/>
    <n v="1"/>
    <x v="2"/>
    <n v="1.48720275529194"/>
    <s v="Acierto"/>
  </r>
  <r>
    <x v="0"/>
    <x v="0"/>
    <s v="8 años"/>
    <x v="1"/>
    <x v="1"/>
    <x v="1"/>
    <s v="Memoria_identidad_RC"/>
    <n v="1"/>
    <x v="0"/>
    <n v="1.4717412122408799"/>
    <s v="Acierto"/>
  </r>
  <r>
    <x v="0"/>
    <x v="0"/>
    <s v="8 años"/>
    <x v="1"/>
    <x v="1"/>
    <x v="1"/>
    <s v="Memoria_identidad_RC"/>
    <n v="1"/>
    <x v="3"/>
    <n v="1.2958370732376301"/>
    <s v="Acierto"/>
  </r>
  <r>
    <x v="0"/>
    <x v="0"/>
    <s v="8 años"/>
    <x v="1"/>
    <x v="1"/>
    <x v="1"/>
    <s v="Memoria_identidad_RC"/>
    <n v="1"/>
    <x v="1"/>
    <n v="1.4131179560790701"/>
    <s v="Acierto"/>
  </r>
  <r>
    <x v="0"/>
    <x v="0"/>
    <s v="8 años"/>
    <x v="1"/>
    <x v="1"/>
    <x v="1"/>
    <s v="Memoria_identidad_RC"/>
    <n v="1"/>
    <x v="2"/>
    <n v="1.48720275529194"/>
    <s v="Acierto"/>
  </r>
  <r>
    <x v="0"/>
    <x v="0"/>
    <s v="8 años"/>
    <x v="1"/>
    <x v="0"/>
    <x v="1"/>
    <s v="Emparejamiento_emocion_RC"/>
    <n v="1"/>
    <x v="0"/>
    <n v="2.6993087994633198"/>
    <s v="Acierto"/>
  </r>
  <r>
    <x v="0"/>
    <x v="0"/>
    <s v="8 años"/>
    <x v="1"/>
    <x v="0"/>
    <x v="1"/>
    <s v="Emparejamiento_emocion_RC"/>
    <n v="1"/>
    <x v="3"/>
    <n v="0.90623953088652298"/>
    <s v="Acierto"/>
  </r>
  <r>
    <x v="0"/>
    <x v="0"/>
    <s v="8 años"/>
    <x v="1"/>
    <x v="0"/>
    <x v="1"/>
    <s v="Emparejamiento_emocion_RC"/>
    <n v="1"/>
    <x v="1"/>
    <n v="1.5792948774178499"/>
    <s v="Acierto"/>
  </r>
  <r>
    <x v="0"/>
    <x v="0"/>
    <s v="8 años"/>
    <x v="1"/>
    <x v="0"/>
    <x v="1"/>
    <s v="Memoria_emocion_RC"/>
    <n v="1"/>
    <x v="0"/>
    <n v="2.6993087994633198"/>
    <s v="Acierto"/>
  </r>
  <r>
    <x v="0"/>
    <x v="0"/>
    <s v="8 años"/>
    <x v="1"/>
    <x v="0"/>
    <x v="1"/>
    <s v="Memoria_emocion_RC"/>
    <n v="1"/>
    <x v="3"/>
    <n v="0.90623953088652298"/>
    <s v="Acierto"/>
  </r>
  <r>
    <x v="0"/>
    <x v="0"/>
    <s v="8 años"/>
    <x v="1"/>
    <x v="0"/>
    <x v="1"/>
    <s v="Memoria_emocion_RC"/>
    <n v="1"/>
    <x v="1"/>
    <n v="1.5792948774178499"/>
    <s v="Acierto"/>
  </r>
  <r>
    <x v="0"/>
    <x v="0"/>
    <s v="8 años"/>
    <x v="1"/>
    <x v="0"/>
    <x v="1"/>
    <s v="Emparejamiento_identidad_RC"/>
    <n v="0"/>
    <x v="0"/>
    <n v="2.6993087994633198"/>
    <s v="Comisión"/>
  </r>
  <r>
    <x v="0"/>
    <x v="0"/>
    <s v="8 años"/>
    <x v="1"/>
    <x v="0"/>
    <x v="1"/>
    <s v="Emparejamiento_identidad_RC"/>
    <n v="0"/>
    <x v="3"/>
    <n v="0.90623953088652298"/>
    <s v="Comisión"/>
  </r>
  <r>
    <x v="0"/>
    <x v="0"/>
    <s v="8 años"/>
    <x v="1"/>
    <x v="0"/>
    <x v="1"/>
    <s v="Emparejamiento_identidad_RC"/>
    <n v="0"/>
    <x v="1"/>
    <n v="1.5792948774178499"/>
    <s v="Comisión"/>
  </r>
  <r>
    <x v="0"/>
    <x v="0"/>
    <s v="8 años"/>
    <x v="1"/>
    <x v="0"/>
    <x v="1"/>
    <s v="Memoria_identidad_RC"/>
    <n v="0"/>
    <x v="0"/>
    <n v="2.6993087994633198"/>
    <s v="Comisión"/>
  </r>
  <r>
    <x v="0"/>
    <x v="0"/>
    <s v="8 años"/>
    <x v="1"/>
    <x v="0"/>
    <x v="1"/>
    <s v="Memoria_identidad_RC"/>
    <n v="0"/>
    <x v="3"/>
    <n v="0.90623953088652298"/>
    <s v="Comisión"/>
  </r>
  <r>
    <x v="0"/>
    <x v="0"/>
    <s v="8 años"/>
    <x v="1"/>
    <x v="0"/>
    <x v="1"/>
    <s v="Memoria_identidad_RC"/>
    <n v="0"/>
    <x v="1"/>
    <n v="1.5792948774178499"/>
    <s v="Comisión"/>
  </r>
  <r>
    <x v="0"/>
    <x v="0"/>
    <s v="8 años"/>
    <x v="0"/>
    <x v="1"/>
    <x v="1"/>
    <s v="Emparejamiento_emocion_RC"/>
    <n v="1"/>
    <x v="0"/>
    <n v="2.5927830856526199"/>
    <s v="Acierto"/>
  </r>
  <r>
    <x v="0"/>
    <x v="0"/>
    <s v="8 años"/>
    <x v="0"/>
    <x v="1"/>
    <x v="1"/>
    <s v="Emparejamiento_emocion_RC"/>
    <n v="1"/>
    <x v="3"/>
    <n v="1.95147255423944"/>
    <s v="Acierto"/>
  </r>
  <r>
    <x v="0"/>
    <x v="0"/>
    <s v="8 años"/>
    <x v="0"/>
    <x v="1"/>
    <x v="1"/>
    <s v="Emparejamiento_emocion_RC"/>
    <n v="1"/>
    <x v="1"/>
    <n v="3.1334954141056999"/>
    <s v="Acierto"/>
  </r>
  <r>
    <x v="0"/>
    <x v="0"/>
    <s v="8 años"/>
    <x v="0"/>
    <x v="1"/>
    <x v="1"/>
    <s v="Emparejamiento_emocion_RC"/>
    <n v="1"/>
    <x v="2"/>
    <n v="1.5998874863726"/>
    <s v="Acierto"/>
  </r>
  <r>
    <x v="0"/>
    <x v="0"/>
    <s v="8 años"/>
    <x v="0"/>
    <x v="1"/>
    <x v="1"/>
    <s v="Memoria_emocion_RC"/>
    <n v="1"/>
    <x v="0"/>
    <n v="2.5927830856526199"/>
    <s v="Acierto"/>
  </r>
  <r>
    <x v="0"/>
    <x v="0"/>
    <s v="8 años"/>
    <x v="0"/>
    <x v="1"/>
    <x v="1"/>
    <s v="Memoria_emocion_RC"/>
    <n v="1"/>
    <x v="3"/>
    <n v="1.95147255423944"/>
    <s v="Acierto"/>
  </r>
  <r>
    <x v="0"/>
    <x v="0"/>
    <s v="8 años"/>
    <x v="0"/>
    <x v="1"/>
    <x v="1"/>
    <s v="Memoria_emocion_RC"/>
    <n v="1"/>
    <x v="1"/>
    <n v="3.1334954141056999"/>
    <s v="Acierto"/>
  </r>
  <r>
    <x v="0"/>
    <x v="0"/>
    <s v="8 años"/>
    <x v="0"/>
    <x v="1"/>
    <x v="1"/>
    <s v="Memoria_emocion_RC"/>
    <n v="1"/>
    <x v="2"/>
    <n v="1.5998874863726"/>
    <s v="Acierto"/>
  </r>
  <r>
    <x v="0"/>
    <x v="0"/>
    <s v="8 años"/>
    <x v="0"/>
    <x v="1"/>
    <x v="1"/>
    <s v="Emparejamiento_identidad_RC"/>
    <n v="1"/>
    <x v="0"/>
    <n v="2.5927830856526199"/>
    <s v="Acierto"/>
  </r>
  <r>
    <x v="0"/>
    <x v="0"/>
    <s v="8 años"/>
    <x v="0"/>
    <x v="1"/>
    <x v="1"/>
    <s v="Emparejamiento_identidad_RC"/>
    <n v="1"/>
    <x v="3"/>
    <n v="1.95147255423944"/>
    <s v="Acierto"/>
  </r>
  <r>
    <x v="0"/>
    <x v="0"/>
    <s v="8 años"/>
    <x v="0"/>
    <x v="1"/>
    <x v="1"/>
    <s v="Emparejamiento_identidad_RC"/>
    <n v="1"/>
    <x v="1"/>
    <n v="3.1334954141056999"/>
    <s v="Acierto"/>
  </r>
  <r>
    <x v="0"/>
    <x v="0"/>
    <s v="8 años"/>
    <x v="0"/>
    <x v="1"/>
    <x v="1"/>
    <s v="Emparejamiento_identidad_RC"/>
    <n v="1"/>
    <x v="2"/>
    <n v="1.5998874863726"/>
    <s v="Acierto"/>
  </r>
  <r>
    <x v="0"/>
    <x v="0"/>
    <s v="8 años"/>
    <x v="0"/>
    <x v="1"/>
    <x v="1"/>
    <s v="Memoria_identidad_RC"/>
    <n v="1"/>
    <x v="0"/>
    <n v="2.5927830856526199"/>
    <s v="Acierto"/>
  </r>
  <r>
    <x v="0"/>
    <x v="0"/>
    <s v="8 años"/>
    <x v="0"/>
    <x v="1"/>
    <x v="1"/>
    <s v="Memoria_identidad_RC"/>
    <n v="1"/>
    <x v="3"/>
    <n v="1.95147255423944"/>
    <s v="Acierto"/>
  </r>
  <r>
    <x v="0"/>
    <x v="0"/>
    <s v="8 años"/>
    <x v="0"/>
    <x v="1"/>
    <x v="1"/>
    <s v="Memoria_identidad_RC"/>
    <n v="1"/>
    <x v="1"/>
    <n v="3.1334954141056999"/>
    <s v="Acierto"/>
  </r>
  <r>
    <x v="0"/>
    <x v="0"/>
    <s v="8 años"/>
    <x v="0"/>
    <x v="1"/>
    <x v="1"/>
    <s v="Memoria_identidad_RC"/>
    <n v="1"/>
    <x v="2"/>
    <n v="1.5998874863726"/>
    <s v="Acierto"/>
  </r>
  <r>
    <x v="0"/>
    <x v="0"/>
    <s v="8 años"/>
    <x v="2"/>
    <x v="2"/>
    <x v="1"/>
    <s v="Emparejamiento_emocion_RC"/>
    <n v="1"/>
    <x v="0"/>
    <n v="1.89616465865401"/>
    <s v="Acierto"/>
  </r>
  <r>
    <x v="0"/>
    <x v="0"/>
    <s v="8 años"/>
    <x v="2"/>
    <x v="2"/>
    <x v="1"/>
    <s v="Emparejamiento_emocion_RC"/>
    <n v="1"/>
    <x v="3"/>
    <n v="1.2355138650746"/>
    <s v="Acierto"/>
  </r>
  <r>
    <x v="0"/>
    <x v="0"/>
    <s v="8 años"/>
    <x v="2"/>
    <x v="2"/>
    <x v="1"/>
    <s v="Emparejamiento_emocion_RC"/>
    <n v="1"/>
    <x v="1"/>
    <n v="2.53551252192119"/>
    <s v="Acierto"/>
  </r>
  <r>
    <x v="0"/>
    <x v="0"/>
    <s v="8 años"/>
    <x v="2"/>
    <x v="2"/>
    <x v="1"/>
    <s v="Emparejamiento_emocion_RC"/>
    <n v="1"/>
    <x v="2"/>
    <n v="1.3837482538656301"/>
    <s v="Acierto"/>
  </r>
  <r>
    <x v="0"/>
    <x v="0"/>
    <s v="8 años"/>
    <x v="2"/>
    <x v="2"/>
    <x v="1"/>
    <s v="Memoria_emocion_RC"/>
    <n v="1"/>
    <x v="0"/>
    <n v="1.89616465865401"/>
    <s v="Acierto"/>
  </r>
  <r>
    <x v="0"/>
    <x v="0"/>
    <s v="8 años"/>
    <x v="2"/>
    <x v="2"/>
    <x v="1"/>
    <s v="Memoria_emocion_RC"/>
    <n v="1"/>
    <x v="3"/>
    <n v="1.2355138650746"/>
    <s v="Acierto"/>
  </r>
  <r>
    <x v="0"/>
    <x v="0"/>
    <s v="8 años"/>
    <x v="2"/>
    <x v="2"/>
    <x v="1"/>
    <s v="Memoria_emocion_RC"/>
    <n v="1"/>
    <x v="1"/>
    <n v="2.53551252192119"/>
    <s v="Acierto"/>
  </r>
  <r>
    <x v="0"/>
    <x v="0"/>
    <s v="8 años"/>
    <x v="2"/>
    <x v="2"/>
    <x v="1"/>
    <s v="Memoria_emocion_RC"/>
    <n v="1"/>
    <x v="2"/>
    <n v="1.3837482538656301"/>
    <s v="Acierto"/>
  </r>
  <r>
    <x v="0"/>
    <x v="0"/>
    <s v="8 años"/>
    <x v="2"/>
    <x v="2"/>
    <x v="1"/>
    <s v="Emparejamiento_identidad_RC"/>
    <n v="1"/>
    <x v="0"/>
    <n v="1.89616465865401"/>
    <s v="Acierto"/>
  </r>
  <r>
    <x v="0"/>
    <x v="0"/>
    <s v="8 años"/>
    <x v="2"/>
    <x v="2"/>
    <x v="1"/>
    <s v="Emparejamiento_identidad_RC"/>
    <n v="1"/>
    <x v="3"/>
    <n v="1.2355138650746"/>
    <s v="Acierto"/>
  </r>
  <r>
    <x v="0"/>
    <x v="0"/>
    <s v="8 años"/>
    <x v="2"/>
    <x v="2"/>
    <x v="1"/>
    <s v="Emparejamiento_identidad_RC"/>
    <n v="1"/>
    <x v="1"/>
    <n v="2.53551252192119"/>
    <s v="Acierto"/>
  </r>
  <r>
    <x v="0"/>
    <x v="0"/>
    <s v="8 años"/>
    <x v="2"/>
    <x v="2"/>
    <x v="1"/>
    <s v="Emparejamiento_identidad_RC"/>
    <n v="1"/>
    <x v="2"/>
    <n v="1.3837482538656301"/>
    <s v="Acierto"/>
  </r>
  <r>
    <x v="0"/>
    <x v="0"/>
    <s v="8 años"/>
    <x v="2"/>
    <x v="2"/>
    <x v="1"/>
    <s v="Memoria_identidad_RC"/>
    <n v="1"/>
    <x v="0"/>
    <n v="1.89616465865401"/>
    <s v="Acierto"/>
  </r>
  <r>
    <x v="0"/>
    <x v="0"/>
    <s v="8 años"/>
    <x v="2"/>
    <x v="2"/>
    <x v="1"/>
    <s v="Memoria_identidad_RC"/>
    <n v="1"/>
    <x v="3"/>
    <n v="1.2355138650746"/>
    <s v="Acierto"/>
  </r>
  <r>
    <x v="0"/>
    <x v="0"/>
    <s v="8 años"/>
    <x v="2"/>
    <x v="2"/>
    <x v="1"/>
    <s v="Memoria_identidad_RC"/>
    <n v="1"/>
    <x v="1"/>
    <n v="2.53551252192119"/>
    <s v="Acierto"/>
  </r>
  <r>
    <x v="0"/>
    <x v="0"/>
    <s v="8 años"/>
    <x v="2"/>
    <x v="2"/>
    <x v="1"/>
    <s v="Memoria_identidad_RC"/>
    <n v="1"/>
    <x v="2"/>
    <n v="1.3837482538656301"/>
    <s v="Acierto"/>
  </r>
  <r>
    <x v="0"/>
    <x v="0"/>
    <s v="8 años"/>
    <x v="2"/>
    <x v="1"/>
    <x v="1"/>
    <s v="Emparejamiento_emocion_RC"/>
    <n v="1"/>
    <x v="0"/>
    <n v="2.4428384733619102"/>
    <s v="Acierto"/>
  </r>
  <r>
    <x v="0"/>
    <x v="0"/>
    <s v="8 años"/>
    <x v="2"/>
    <x v="1"/>
    <x v="1"/>
    <s v="Emparejamiento_emocion_RC"/>
    <n v="1"/>
    <x v="1"/>
    <n v="1.8751927902922001"/>
    <s v="Acierto"/>
  </r>
  <r>
    <x v="0"/>
    <x v="0"/>
    <s v="8 años"/>
    <x v="2"/>
    <x v="1"/>
    <x v="1"/>
    <s v="Emparejamiento_emocion_RC"/>
    <n v="1"/>
    <x v="2"/>
    <n v="1.71827691316138"/>
    <s v="Acierto"/>
  </r>
  <r>
    <x v="0"/>
    <x v="0"/>
    <s v="8 años"/>
    <x v="2"/>
    <x v="1"/>
    <x v="1"/>
    <s v="Memoria_emocion_RC"/>
    <n v="0"/>
    <x v="0"/>
    <n v="2.4428384733619102"/>
    <s v="Comisión"/>
  </r>
  <r>
    <x v="0"/>
    <x v="0"/>
    <s v="8 años"/>
    <x v="2"/>
    <x v="1"/>
    <x v="1"/>
    <s v="Memoria_emocion_RC"/>
    <n v="0"/>
    <x v="1"/>
    <n v="1.8751927902922001"/>
    <s v="Comisión"/>
  </r>
  <r>
    <x v="0"/>
    <x v="0"/>
    <s v="8 años"/>
    <x v="2"/>
    <x v="1"/>
    <x v="1"/>
    <s v="Memoria_emocion_RC"/>
    <n v="0"/>
    <x v="2"/>
    <n v="1.71827691316138"/>
    <s v="Comisión"/>
  </r>
  <r>
    <x v="0"/>
    <x v="0"/>
    <s v="8 años"/>
    <x v="2"/>
    <x v="1"/>
    <x v="1"/>
    <s v="Emparejamiento_identidad_RC"/>
    <n v="1"/>
    <x v="0"/>
    <n v="2.4428384733619102"/>
    <s v="Acierto"/>
  </r>
  <r>
    <x v="0"/>
    <x v="0"/>
    <s v="8 años"/>
    <x v="2"/>
    <x v="1"/>
    <x v="1"/>
    <s v="Emparejamiento_identidad_RC"/>
    <n v="1"/>
    <x v="1"/>
    <n v="1.8751927902922001"/>
    <s v="Acierto"/>
  </r>
  <r>
    <x v="0"/>
    <x v="0"/>
    <s v="8 años"/>
    <x v="2"/>
    <x v="1"/>
    <x v="1"/>
    <s v="Emparejamiento_identidad_RC"/>
    <n v="1"/>
    <x v="2"/>
    <n v="1.71827691316138"/>
    <s v="Acierto"/>
  </r>
  <r>
    <x v="0"/>
    <x v="0"/>
    <s v="8 años"/>
    <x v="2"/>
    <x v="1"/>
    <x v="1"/>
    <s v="Memoria_identidad_RC"/>
    <n v="1"/>
    <x v="0"/>
    <n v="2.4428384733619102"/>
    <s v="Acierto"/>
  </r>
  <r>
    <x v="0"/>
    <x v="0"/>
    <s v="8 años"/>
    <x v="2"/>
    <x v="1"/>
    <x v="1"/>
    <s v="Memoria_identidad_RC"/>
    <n v="1"/>
    <x v="1"/>
    <n v="1.8751927902922001"/>
    <s v="Acierto"/>
  </r>
  <r>
    <x v="0"/>
    <x v="0"/>
    <s v="8 años"/>
    <x v="2"/>
    <x v="1"/>
    <x v="1"/>
    <s v="Memoria_identidad_RC"/>
    <n v="1"/>
    <x v="2"/>
    <n v="1.71827691316138"/>
    <s v="Acierto"/>
  </r>
  <r>
    <x v="0"/>
    <x v="0"/>
    <s v="8 años"/>
    <x v="1"/>
    <x v="0"/>
    <x v="1"/>
    <s v="Emparejamiento_emocion_RC"/>
    <n v="1"/>
    <x v="0"/>
    <n v="3.58711038978071"/>
    <s v="Acierto"/>
  </r>
  <r>
    <x v="0"/>
    <x v="0"/>
    <s v="8 años"/>
    <x v="1"/>
    <x v="0"/>
    <x v="1"/>
    <s v="Emparejamiento_emocion_RC"/>
    <n v="1"/>
    <x v="3"/>
    <n v="0.63596810743911103"/>
    <s v="Acierto"/>
  </r>
  <r>
    <x v="0"/>
    <x v="0"/>
    <s v="8 años"/>
    <x v="1"/>
    <x v="0"/>
    <x v="1"/>
    <s v="Emparejamiento_emocion_RC"/>
    <n v="1"/>
    <x v="1"/>
    <n v="1.94483353669056"/>
    <s v="Acierto"/>
  </r>
  <r>
    <x v="0"/>
    <x v="0"/>
    <s v="8 años"/>
    <x v="1"/>
    <x v="0"/>
    <x v="1"/>
    <s v="Emparejamiento_emocion_RC"/>
    <n v="1"/>
    <x v="2"/>
    <n v="1.1212200463633"/>
    <s v="Acierto"/>
  </r>
  <r>
    <x v="0"/>
    <x v="0"/>
    <s v="8 años"/>
    <x v="1"/>
    <x v="0"/>
    <x v="1"/>
    <s v="Memoria_emocion_RC"/>
    <n v="1"/>
    <x v="0"/>
    <n v="3.58711038978071"/>
    <s v="Acierto"/>
  </r>
  <r>
    <x v="0"/>
    <x v="0"/>
    <s v="8 años"/>
    <x v="1"/>
    <x v="0"/>
    <x v="1"/>
    <s v="Memoria_emocion_RC"/>
    <n v="1"/>
    <x v="3"/>
    <n v="0.63596810743911103"/>
    <s v="Acierto"/>
  </r>
  <r>
    <x v="0"/>
    <x v="0"/>
    <s v="8 años"/>
    <x v="1"/>
    <x v="0"/>
    <x v="1"/>
    <s v="Memoria_emocion_RC"/>
    <n v="1"/>
    <x v="1"/>
    <n v="1.94483353669056"/>
    <s v="Acierto"/>
  </r>
  <r>
    <x v="0"/>
    <x v="0"/>
    <s v="8 años"/>
    <x v="1"/>
    <x v="0"/>
    <x v="1"/>
    <s v="Memoria_emocion_RC"/>
    <n v="1"/>
    <x v="2"/>
    <n v="1.1212200463633"/>
    <s v="Acierto"/>
  </r>
  <r>
    <x v="0"/>
    <x v="0"/>
    <s v="8 años"/>
    <x v="1"/>
    <x v="0"/>
    <x v="1"/>
    <s v="Emparejamiento_identidad_RC"/>
    <n v="1"/>
    <x v="0"/>
    <n v="3.58711038978071"/>
    <s v="Acierto"/>
  </r>
  <r>
    <x v="0"/>
    <x v="0"/>
    <s v="8 años"/>
    <x v="1"/>
    <x v="0"/>
    <x v="1"/>
    <s v="Emparejamiento_identidad_RC"/>
    <n v="1"/>
    <x v="3"/>
    <n v="0.63596810743911103"/>
    <s v="Acierto"/>
  </r>
  <r>
    <x v="0"/>
    <x v="0"/>
    <s v="8 años"/>
    <x v="1"/>
    <x v="0"/>
    <x v="1"/>
    <s v="Emparejamiento_identidad_RC"/>
    <n v="1"/>
    <x v="1"/>
    <n v="1.94483353669056"/>
    <s v="Acierto"/>
  </r>
  <r>
    <x v="0"/>
    <x v="0"/>
    <s v="8 años"/>
    <x v="1"/>
    <x v="0"/>
    <x v="1"/>
    <s v="Emparejamiento_identidad_RC"/>
    <n v="1"/>
    <x v="2"/>
    <n v="1.1212200463633"/>
    <s v="Acierto"/>
  </r>
  <r>
    <x v="0"/>
    <x v="0"/>
    <s v="8 años"/>
    <x v="1"/>
    <x v="0"/>
    <x v="1"/>
    <s v="Memoria_identidad_RC"/>
    <n v="1"/>
    <x v="0"/>
    <n v="3.58711038978071"/>
    <s v="Acierto"/>
  </r>
  <r>
    <x v="0"/>
    <x v="0"/>
    <s v="8 años"/>
    <x v="1"/>
    <x v="0"/>
    <x v="1"/>
    <s v="Memoria_identidad_RC"/>
    <n v="1"/>
    <x v="3"/>
    <n v="0.63596810743911103"/>
    <s v="Acierto"/>
  </r>
  <r>
    <x v="0"/>
    <x v="0"/>
    <s v="8 años"/>
    <x v="1"/>
    <x v="0"/>
    <x v="1"/>
    <s v="Memoria_identidad_RC"/>
    <n v="1"/>
    <x v="1"/>
    <n v="1.94483353669056"/>
    <s v="Acierto"/>
  </r>
  <r>
    <x v="0"/>
    <x v="0"/>
    <s v="8 años"/>
    <x v="1"/>
    <x v="0"/>
    <x v="1"/>
    <s v="Memoria_identidad_RC"/>
    <n v="1"/>
    <x v="2"/>
    <n v="1.1212200463633"/>
    <s v="Acierto"/>
  </r>
  <r>
    <x v="0"/>
    <x v="0"/>
    <s v="8 años"/>
    <x v="2"/>
    <x v="2"/>
    <x v="1"/>
    <s v="Emparejamiento_emocion_RC"/>
    <n v="1"/>
    <x v="0"/>
    <n v="2.49514073692262"/>
    <s v="Acierto"/>
  </r>
  <r>
    <x v="0"/>
    <x v="0"/>
    <s v="8 años"/>
    <x v="2"/>
    <x v="2"/>
    <x v="1"/>
    <s v="Emparejamiento_emocion_RC"/>
    <n v="1"/>
    <x v="3"/>
    <n v="1.5197835217695601"/>
    <s v="Acierto"/>
  </r>
  <r>
    <x v="0"/>
    <x v="0"/>
    <s v="8 años"/>
    <x v="2"/>
    <x v="2"/>
    <x v="1"/>
    <s v="Emparejamiento_emocion_RC"/>
    <n v="1"/>
    <x v="1"/>
    <n v="1.6862302705994801"/>
    <s v="Acierto"/>
  </r>
  <r>
    <x v="0"/>
    <x v="0"/>
    <s v="8 años"/>
    <x v="2"/>
    <x v="2"/>
    <x v="1"/>
    <s v="Emparejamiento_emocion_RC"/>
    <n v="1"/>
    <x v="2"/>
    <n v="1.0635342724271999"/>
    <s v="Acierto"/>
  </r>
  <r>
    <x v="0"/>
    <x v="0"/>
    <s v="8 años"/>
    <x v="2"/>
    <x v="2"/>
    <x v="1"/>
    <s v="Memoria_emocion_RC"/>
    <n v="1"/>
    <x v="0"/>
    <n v="2.49514073692262"/>
    <s v="Acierto"/>
  </r>
  <r>
    <x v="0"/>
    <x v="0"/>
    <s v="8 años"/>
    <x v="2"/>
    <x v="2"/>
    <x v="1"/>
    <s v="Memoria_emocion_RC"/>
    <n v="1"/>
    <x v="3"/>
    <n v="1.5197835217695601"/>
    <s v="Acierto"/>
  </r>
  <r>
    <x v="0"/>
    <x v="0"/>
    <s v="8 años"/>
    <x v="2"/>
    <x v="2"/>
    <x v="1"/>
    <s v="Memoria_emocion_RC"/>
    <n v="1"/>
    <x v="1"/>
    <n v="1.6862302705994801"/>
    <s v="Acierto"/>
  </r>
  <r>
    <x v="0"/>
    <x v="0"/>
    <s v="8 años"/>
    <x v="2"/>
    <x v="2"/>
    <x v="1"/>
    <s v="Memoria_emocion_RC"/>
    <n v="1"/>
    <x v="2"/>
    <n v="1.0635342724271999"/>
    <s v="Acierto"/>
  </r>
  <r>
    <x v="0"/>
    <x v="0"/>
    <s v="8 años"/>
    <x v="2"/>
    <x v="2"/>
    <x v="1"/>
    <s v="Emparejamiento_identidad_RC"/>
    <n v="1"/>
    <x v="0"/>
    <n v="2.49514073692262"/>
    <s v="Acierto"/>
  </r>
  <r>
    <x v="0"/>
    <x v="0"/>
    <s v="8 años"/>
    <x v="2"/>
    <x v="2"/>
    <x v="1"/>
    <s v="Emparejamiento_identidad_RC"/>
    <n v="1"/>
    <x v="3"/>
    <n v="1.5197835217695601"/>
    <s v="Acierto"/>
  </r>
  <r>
    <x v="0"/>
    <x v="0"/>
    <s v="8 años"/>
    <x v="2"/>
    <x v="2"/>
    <x v="1"/>
    <s v="Emparejamiento_identidad_RC"/>
    <n v="1"/>
    <x v="1"/>
    <n v="1.6862302705994801"/>
    <s v="Acierto"/>
  </r>
  <r>
    <x v="0"/>
    <x v="0"/>
    <s v="8 años"/>
    <x v="2"/>
    <x v="2"/>
    <x v="1"/>
    <s v="Emparejamiento_identidad_RC"/>
    <n v="1"/>
    <x v="2"/>
    <n v="1.0635342724271999"/>
    <s v="Acierto"/>
  </r>
  <r>
    <x v="0"/>
    <x v="0"/>
    <s v="8 años"/>
    <x v="2"/>
    <x v="2"/>
    <x v="1"/>
    <s v="Memoria_identidad_RC"/>
    <n v="1"/>
    <x v="0"/>
    <n v="2.49514073692262"/>
    <s v="Acierto"/>
  </r>
  <r>
    <x v="0"/>
    <x v="0"/>
    <s v="8 años"/>
    <x v="2"/>
    <x v="2"/>
    <x v="1"/>
    <s v="Memoria_identidad_RC"/>
    <n v="1"/>
    <x v="3"/>
    <n v="1.5197835217695601"/>
    <s v="Acierto"/>
  </r>
  <r>
    <x v="0"/>
    <x v="0"/>
    <s v="8 años"/>
    <x v="2"/>
    <x v="2"/>
    <x v="1"/>
    <s v="Memoria_identidad_RC"/>
    <n v="1"/>
    <x v="1"/>
    <n v="1.6862302705994801"/>
    <s v="Acierto"/>
  </r>
  <r>
    <x v="0"/>
    <x v="0"/>
    <s v="8 años"/>
    <x v="2"/>
    <x v="2"/>
    <x v="1"/>
    <s v="Memoria_identidad_RC"/>
    <n v="1"/>
    <x v="2"/>
    <n v="1.0635342724271999"/>
    <s v="Acierto"/>
  </r>
  <r>
    <x v="0"/>
    <x v="0"/>
    <s v="8 años"/>
    <x v="1"/>
    <x v="0"/>
    <x v="1"/>
    <s v="Emparejamiento_emocion_RC"/>
    <n v="1"/>
    <x v="0"/>
    <n v="2.3907621852704302"/>
    <s v="Acierto"/>
  </r>
  <r>
    <x v="0"/>
    <x v="0"/>
    <s v="8 años"/>
    <x v="1"/>
    <x v="0"/>
    <x v="1"/>
    <s v="Emparejamiento_emocion_RC"/>
    <n v="1"/>
    <x v="3"/>
    <n v="1.1114869028679"/>
    <s v="Acierto"/>
  </r>
  <r>
    <x v="0"/>
    <x v="0"/>
    <s v="8 años"/>
    <x v="1"/>
    <x v="0"/>
    <x v="1"/>
    <s v="Emparejamiento_emocion_RC"/>
    <n v="1"/>
    <x v="1"/>
    <n v="1.6342507727677"/>
    <s v="Acierto"/>
  </r>
  <r>
    <x v="0"/>
    <x v="0"/>
    <s v="8 años"/>
    <x v="1"/>
    <x v="0"/>
    <x v="1"/>
    <s v="Emparejamiento_emocion_RC"/>
    <n v="1"/>
    <x v="2"/>
    <n v="1.5357732628472101"/>
    <s v="Acierto"/>
  </r>
  <r>
    <x v="0"/>
    <x v="0"/>
    <s v="8 años"/>
    <x v="1"/>
    <x v="0"/>
    <x v="1"/>
    <s v="Memoria_emocion_RC"/>
    <n v="1"/>
    <x v="0"/>
    <n v="2.3907621852704302"/>
    <s v="Acierto"/>
  </r>
  <r>
    <x v="0"/>
    <x v="0"/>
    <s v="8 años"/>
    <x v="1"/>
    <x v="0"/>
    <x v="1"/>
    <s v="Memoria_emocion_RC"/>
    <n v="1"/>
    <x v="3"/>
    <n v="1.1114869028679"/>
    <s v="Acierto"/>
  </r>
  <r>
    <x v="0"/>
    <x v="0"/>
    <s v="8 años"/>
    <x v="1"/>
    <x v="0"/>
    <x v="1"/>
    <s v="Memoria_emocion_RC"/>
    <n v="1"/>
    <x v="1"/>
    <n v="1.6342507727677"/>
    <s v="Acierto"/>
  </r>
  <r>
    <x v="0"/>
    <x v="0"/>
    <s v="8 años"/>
    <x v="1"/>
    <x v="0"/>
    <x v="1"/>
    <s v="Memoria_emocion_RC"/>
    <n v="1"/>
    <x v="2"/>
    <n v="1.5357732628472101"/>
    <s v="Acierto"/>
  </r>
  <r>
    <x v="0"/>
    <x v="0"/>
    <s v="8 años"/>
    <x v="1"/>
    <x v="0"/>
    <x v="1"/>
    <s v="Emparejamiento_identidad_RC"/>
    <n v="1"/>
    <x v="0"/>
    <n v="2.3907621852704302"/>
    <s v="Acierto"/>
  </r>
  <r>
    <x v="0"/>
    <x v="0"/>
    <s v="8 años"/>
    <x v="1"/>
    <x v="0"/>
    <x v="1"/>
    <s v="Emparejamiento_identidad_RC"/>
    <n v="1"/>
    <x v="3"/>
    <n v="1.1114869028679"/>
    <s v="Acierto"/>
  </r>
  <r>
    <x v="0"/>
    <x v="0"/>
    <s v="8 años"/>
    <x v="1"/>
    <x v="0"/>
    <x v="1"/>
    <s v="Emparejamiento_identidad_RC"/>
    <n v="1"/>
    <x v="1"/>
    <n v="1.6342507727677"/>
    <s v="Acierto"/>
  </r>
  <r>
    <x v="0"/>
    <x v="0"/>
    <s v="8 años"/>
    <x v="1"/>
    <x v="0"/>
    <x v="1"/>
    <s v="Emparejamiento_identidad_RC"/>
    <n v="1"/>
    <x v="2"/>
    <n v="1.5357732628472101"/>
    <s v="Acierto"/>
  </r>
  <r>
    <x v="0"/>
    <x v="0"/>
    <s v="8 años"/>
    <x v="1"/>
    <x v="0"/>
    <x v="1"/>
    <s v="Memoria_identidad_RC"/>
    <n v="1"/>
    <x v="0"/>
    <n v="2.3907621852704302"/>
    <s v="Acierto"/>
  </r>
  <r>
    <x v="0"/>
    <x v="0"/>
    <s v="8 años"/>
    <x v="1"/>
    <x v="0"/>
    <x v="1"/>
    <s v="Memoria_identidad_RC"/>
    <n v="1"/>
    <x v="3"/>
    <n v="1.1114869028679"/>
    <s v="Acierto"/>
  </r>
  <r>
    <x v="0"/>
    <x v="0"/>
    <s v="8 años"/>
    <x v="1"/>
    <x v="0"/>
    <x v="1"/>
    <s v="Memoria_identidad_RC"/>
    <n v="1"/>
    <x v="1"/>
    <n v="1.6342507727677"/>
    <s v="Acierto"/>
  </r>
  <r>
    <x v="0"/>
    <x v="0"/>
    <s v="8 años"/>
    <x v="1"/>
    <x v="0"/>
    <x v="1"/>
    <s v="Memoria_identidad_RC"/>
    <n v="1"/>
    <x v="2"/>
    <n v="1.5357732628472101"/>
    <s v="Acierto"/>
  </r>
  <r>
    <x v="0"/>
    <x v="0"/>
    <s v="8 años"/>
    <x v="1"/>
    <x v="1"/>
    <x v="1"/>
    <s v="Emparejamiento_emocion_RC"/>
    <n v="1"/>
    <x v="0"/>
    <n v="2.4733431888162101"/>
    <s v="Acierto"/>
  </r>
  <r>
    <x v="0"/>
    <x v="0"/>
    <s v="8 años"/>
    <x v="1"/>
    <x v="1"/>
    <x v="1"/>
    <s v="Emparejamiento_emocion_RC"/>
    <n v="1"/>
    <x v="3"/>
    <n v="1.5180610513198101"/>
    <s v="Acierto"/>
  </r>
  <r>
    <x v="0"/>
    <x v="0"/>
    <s v="8 años"/>
    <x v="1"/>
    <x v="1"/>
    <x v="1"/>
    <s v="Emparejamiento_emocion_RC"/>
    <n v="1"/>
    <x v="1"/>
    <n v="2.2922886260203001"/>
    <s v="Acierto"/>
  </r>
  <r>
    <x v="0"/>
    <x v="0"/>
    <s v="8 años"/>
    <x v="1"/>
    <x v="1"/>
    <x v="1"/>
    <s v="Emparejamiento_emocion_RC"/>
    <n v="1"/>
    <x v="2"/>
    <n v="1.1178106609731899"/>
    <s v="Acierto"/>
  </r>
  <r>
    <x v="0"/>
    <x v="0"/>
    <s v="8 años"/>
    <x v="1"/>
    <x v="1"/>
    <x v="1"/>
    <s v="Memoria_emocion_RC"/>
    <n v="1"/>
    <x v="0"/>
    <n v="2.4733431888162101"/>
    <s v="Acierto"/>
  </r>
  <r>
    <x v="0"/>
    <x v="0"/>
    <s v="8 años"/>
    <x v="1"/>
    <x v="1"/>
    <x v="1"/>
    <s v="Memoria_emocion_RC"/>
    <n v="1"/>
    <x v="3"/>
    <n v="1.5180610513198101"/>
    <s v="Acierto"/>
  </r>
  <r>
    <x v="0"/>
    <x v="0"/>
    <s v="8 años"/>
    <x v="1"/>
    <x v="1"/>
    <x v="1"/>
    <s v="Memoria_emocion_RC"/>
    <n v="1"/>
    <x v="1"/>
    <n v="2.2922886260203001"/>
    <s v="Acierto"/>
  </r>
  <r>
    <x v="0"/>
    <x v="0"/>
    <s v="8 años"/>
    <x v="1"/>
    <x v="1"/>
    <x v="1"/>
    <s v="Memoria_emocion_RC"/>
    <n v="1"/>
    <x v="2"/>
    <n v="1.1178106609731899"/>
    <s v="Acierto"/>
  </r>
  <r>
    <x v="0"/>
    <x v="0"/>
    <s v="8 años"/>
    <x v="1"/>
    <x v="1"/>
    <x v="1"/>
    <s v="Emparejamiento_identidad_RC"/>
    <n v="1"/>
    <x v="0"/>
    <n v="2.4733431888162101"/>
    <s v="Acierto"/>
  </r>
  <r>
    <x v="0"/>
    <x v="0"/>
    <s v="8 años"/>
    <x v="1"/>
    <x v="1"/>
    <x v="1"/>
    <s v="Emparejamiento_identidad_RC"/>
    <n v="1"/>
    <x v="3"/>
    <n v="1.5180610513198101"/>
    <s v="Acierto"/>
  </r>
  <r>
    <x v="0"/>
    <x v="0"/>
    <s v="8 años"/>
    <x v="1"/>
    <x v="1"/>
    <x v="1"/>
    <s v="Emparejamiento_identidad_RC"/>
    <n v="1"/>
    <x v="1"/>
    <n v="2.2922886260203001"/>
    <s v="Acierto"/>
  </r>
  <r>
    <x v="0"/>
    <x v="0"/>
    <s v="8 años"/>
    <x v="1"/>
    <x v="1"/>
    <x v="1"/>
    <s v="Emparejamiento_identidad_RC"/>
    <n v="1"/>
    <x v="2"/>
    <n v="1.1178106609731899"/>
    <s v="Acierto"/>
  </r>
  <r>
    <x v="0"/>
    <x v="0"/>
    <s v="8 años"/>
    <x v="1"/>
    <x v="1"/>
    <x v="1"/>
    <s v="Memoria_identidad_RC"/>
    <n v="1"/>
    <x v="0"/>
    <n v="2.4733431888162101"/>
    <s v="Acierto"/>
  </r>
  <r>
    <x v="0"/>
    <x v="0"/>
    <s v="8 años"/>
    <x v="1"/>
    <x v="1"/>
    <x v="1"/>
    <s v="Memoria_identidad_RC"/>
    <n v="1"/>
    <x v="3"/>
    <n v="1.5180610513198101"/>
    <s v="Acierto"/>
  </r>
  <r>
    <x v="0"/>
    <x v="0"/>
    <s v="8 años"/>
    <x v="1"/>
    <x v="1"/>
    <x v="1"/>
    <s v="Memoria_identidad_RC"/>
    <n v="1"/>
    <x v="1"/>
    <n v="2.2922886260203001"/>
    <s v="Acierto"/>
  </r>
  <r>
    <x v="0"/>
    <x v="0"/>
    <s v="8 años"/>
    <x v="1"/>
    <x v="1"/>
    <x v="1"/>
    <s v="Memoria_identidad_RC"/>
    <n v="1"/>
    <x v="2"/>
    <n v="1.1178106609731899"/>
    <s v="Acierto"/>
  </r>
  <r>
    <x v="0"/>
    <x v="0"/>
    <s v="8 años"/>
    <x v="0"/>
    <x v="0"/>
    <x v="1"/>
    <s v="Emparejamiento_emocion_RC"/>
    <n v="1"/>
    <x v="0"/>
    <n v="3.31422918656608"/>
    <s v="Acierto"/>
  </r>
  <r>
    <x v="0"/>
    <x v="0"/>
    <s v="8 años"/>
    <x v="0"/>
    <x v="0"/>
    <x v="1"/>
    <s v="Emparejamiento_emocion_RC"/>
    <n v="1"/>
    <x v="3"/>
    <n v="1.5043433120590599"/>
    <s v="Acierto"/>
  </r>
  <r>
    <x v="0"/>
    <x v="0"/>
    <s v="8 años"/>
    <x v="0"/>
    <x v="0"/>
    <x v="1"/>
    <s v="Emparejamiento_emocion_RC"/>
    <n v="1"/>
    <x v="1"/>
    <n v="2.8249199604615498"/>
    <s v="Acierto"/>
  </r>
  <r>
    <x v="0"/>
    <x v="0"/>
    <s v="8 años"/>
    <x v="0"/>
    <x v="0"/>
    <x v="1"/>
    <s v="Emparejamiento_emocion_RC"/>
    <n v="1"/>
    <x v="2"/>
    <n v="1.16445563611341"/>
    <s v="Acierto"/>
  </r>
  <r>
    <x v="0"/>
    <x v="0"/>
    <s v="8 años"/>
    <x v="0"/>
    <x v="0"/>
    <x v="1"/>
    <s v="Memoria_emocion_RC"/>
    <n v="0"/>
    <x v="0"/>
    <n v="3.31422918656608"/>
    <s v="Comisión"/>
  </r>
  <r>
    <x v="0"/>
    <x v="0"/>
    <s v="8 años"/>
    <x v="0"/>
    <x v="0"/>
    <x v="1"/>
    <s v="Memoria_emocion_RC"/>
    <n v="0"/>
    <x v="3"/>
    <n v="1.5043433120590599"/>
    <s v="Comisión"/>
  </r>
  <r>
    <x v="0"/>
    <x v="0"/>
    <s v="8 años"/>
    <x v="0"/>
    <x v="0"/>
    <x v="1"/>
    <s v="Memoria_emocion_RC"/>
    <n v="0"/>
    <x v="1"/>
    <n v="2.8249199604615498"/>
    <s v="Comisión"/>
  </r>
  <r>
    <x v="0"/>
    <x v="0"/>
    <s v="8 años"/>
    <x v="0"/>
    <x v="0"/>
    <x v="1"/>
    <s v="Memoria_emocion_RC"/>
    <n v="0"/>
    <x v="2"/>
    <n v="1.16445563611341"/>
    <s v="Comisión"/>
  </r>
  <r>
    <x v="0"/>
    <x v="0"/>
    <s v="8 años"/>
    <x v="0"/>
    <x v="0"/>
    <x v="1"/>
    <s v="Emparejamiento_identidad_RC"/>
    <n v="1"/>
    <x v="0"/>
    <n v="3.31422918656608"/>
    <s v="Acierto"/>
  </r>
  <r>
    <x v="0"/>
    <x v="0"/>
    <s v="8 años"/>
    <x v="0"/>
    <x v="0"/>
    <x v="1"/>
    <s v="Emparejamiento_identidad_RC"/>
    <n v="1"/>
    <x v="3"/>
    <n v="1.5043433120590599"/>
    <s v="Acierto"/>
  </r>
  <r>
    <x v="0"/>
    <x v="0"/>
    <s v="8 años"/>
    <x v="0"/>
    <x v="0"/>
    <x v="1"/>
    <s v="Emparejamiento_identidad_RC"/>
    <n v="1"/>
    <x v="1"/>
    <n v="2.8249199604615498"/>
    <s v="Acierto"/>
  </r>
  <r>
    <x v="0"/>
    <x v="0"/>
    <s v="8 años"/>
    <x v="0"/>
    <x v="0"/>
    <x v="1"/>
    <s v="Emparejamiento_identidad_RC"/>
    <n v="1"/>
    <x v="2"/>
    <n v="1.16445563611341"/>
    <s v="Acierto"/>
  </r>
  <r>
    <x v="0"/>
    <x v="0"/>
    <s v="8 años"/>
    <x v="0"/>
    <x v="0"/>
    <x v="1"/>
    <s v="Memoria_identidad_RC"/>
    <n v="1"/>
    <x v="0"/>
    <n v="3.31422918656608"/>
    <s v="Acierto"/>
  </r>
  <r>
    <x v="0"/>
    <x v="0"/>
    <s v="8 años"/>
    <x v="0"/>
    <x v="0"/>
    <x v="1"/>
    <s v="Memoria_identidad_RC"/>
    <n v="1"/>
    <x v="3"/>
    <n v="1.5043433120590599"/>
    <s v="Acierto"/>
  </r>
  <r>
    <x v="0"/>
    <x v="0"/>
    <s v="8 años"/>
    <x v="0"/>
    <x v="0"/>
    <x v="1"/>
    <s v="Memoria_identidad_RC"/>
    <n v="1"/>
    <x v="1"/>
    <n v="2.8249199604615498"/>
    <s v="Acierto"/>
  </r>
  <r>
    <x v="0"/>
    <x v="0"/>
    <s v="8 años"/>
    <x v="0"/>
    <x v="0"/>
    <x v="1"/>
    <s v="Memoria_identidad_RC"/>
    <n v="1"/>
    <x v="2"/>
    <n v="1.16445563611341"/>
    <s v="Acierto"/>
  </r>
  <r>
    <x v="0"/>
    <x v="0"/>
    <s v="8 años"/>
    <x v="1"/>
    <x v="0"/>
    <x v="1"/>
    <s v="Emparejamiento_emocion_RC"/>
    <n v="1"/>
    <x v="0"/>
    <n v="3.58102090348256"/>
    <s v="Acierto"/>
  </r>
  <r>
    <x v="0"/>
    <x v="0"/>
    <s v="8 años"/>
    <x v="1"/>
    <x v="0"/>
    <x v="1"/>
    <s v="Emparejamiento_emocion_RC"/>
    <n v="1"/>
    <x v="3"/>
    <n v="1.2019912707037199"/>
    <s v="Acierto"/>
  </r>
  <r>
    <x v="0"/>
    <x v="0"/>
    <s v="8 años"/>
    <x v="1"/>
    <x v="0"/>
    <x v="1"/>
    <s v="Emparejamiento_emocion_RC"/>
    <n v="1"/>
    <x v="1"/>
    <n v="1.6439207063522101"/>
    <s v="Acierto"/>
  </r>
  <r>
    <x v="0"/>
    <x v="0"/>
    <s v="8 años"/>
    <x v="1"/>
    <x v="0"/>
    <x v="1"/>
    <s v="Emparejamiento_emocion_RC"/>
    <n v="1"/>
    <x v="2"/>
    <n v="0.88755783706437796"/>
    <s v="Acierto"/>
  </r>
  <r>
    <x v="0"/>
    <x v="0"/>
    <s v="8 años"/>
    <x v="1"/>
    <x v="0"/>
    <x v="1"/>
    <s v="Memoria_emocion_RC"/>
    <n v="1"/>
    <x v="0"/>
    <n v="3.58102090348256"/>
    <s v="Acierto"/>
  </r>
  <r>
    <x v="0"/>
    <x v="0"/>
    <s v="8 años"/>
    <x v="1"/>
    <x v="0"/>
    <x v="1"/>
    <s v="Memoria_emocion_RC"/>
    <n v="1"/>
    <x v="3"/>
    <n v="1.2019912707037199"/>
    <s v="Acierto"/>
  </r>
  <r>
    <x v="0"/>
    <x v="0"/>
    <s v="8 años"/>
    <x v="1"/>
    <x v="0"/>
    <x v="1"/>
    <s v="Memoria_emocion_RC"/>
    <n v="1"/>
    <x v="1"/>
    <n v="1.6439207063522101"/>
    <s v="Acierto"/>
  </r>
  <r>
    <x v="0"/>
    <x v="0"/>
    <s v="8 años"/>
    <x v="1"/>
    <x v="0"/>
    <x v="1"/>
    <s v="Memoria_emocion_RC"/>
    <n v="1"/>
    <x v="2"/>
    <n v="0.88755783706437796"/>
    <s v="Acierto"/>
  </r>
  <r>
    <x v="0"/>
    <x v="0"/>
    <s v="8 años"/>
    <x v="1"/>
    <x v="0"/>
    <x v="1"/>
    <s v="Emparejamiento_identidad_RC"/>
    <n v="1"/>
    <x v="0"/>
    <n v="3.58102090348256"/>
    <s v="Acierto"/>
  </r>
  <r>
    <x v="0"/>
    <x v="0"/>
    <s v="8 años"/>
    <x v="1"/>
    <x v="0"/>
    <x v="1"/>
    <s v="Emparejamiento_identidad_RC"/>
    <n v="1"/>
    <x v="3"/>
    <n v="1.2019912707037199"/>
    <s v="Acierto"/>
  </r>
  <r>
    <x v="0"/>
    <x v="0"/>
    <s v="8 años"/>
    <x v="1"/>
    <x v="0"/>
    <x v="1"/>
    <s v="Emparejamiento_identidad_RC"/>
    <n v="1"/>
    <x v="1"/>
    <n v="1.6439207063522101"/>
    <s v="Acierto"/>
  </r>
  <r>
    <x v="0"/>
    <x v="0"/>
    <s v="8 años"/>
    <x v="1"/>
    <x v="0"/>
    <x v="1"/>
    <s v="Emparejamiento_identidad_RC"/>
    <n v="1"/>
    <x v="2"/>
    <n v="0.88755783706437796"/>
    <s v="Acierto"/>
  </r>
  <r>
    <x v="0"/>
    <x v="0"/>
    <s v="8 años"/>
    <x v="1"/>
    <x v="0"/>
    <x v="1"/>
    <s v="Memoria_identidad_RC"/>
    <n v="1"/>
    <x v="0"/>
    <n v="3.58102090348256"/>
    <s v="Acierto"/>
  </r>
  <r>
    <x v="0"/>
    <x v="0"/>
    <s v="8 años"/>
    <x v="1"/>
    <x v="0"/>
    <x v="1"/>
    <s v="Memoria_identidad_RC"/>
    <n v="1"/>
    <x v="3"/>
    <n v="1.2019912707037199"/>
    <s v="Acierto"/>
  </r>
  <r>
    <x v="0"/>
    <x v="0"/>
    <s v="8 años"/>
    <x v="1"/>
    <x v="0"/>
    <x v="1"/>
    <s v="Memoria_identidad_RC"/>
    <n v="1"/>
    <x v="1"/>
    <n v="1.6439207063522101"/>
    <s v="Acierto"/>
  </r>
  <r>
    <x v="0"/>
    <x v="0"/>
    <s v="8 años"/>
    <x v="1"/>
    <x v="0"/>
    <x v="1"/>
    <s v="Memoria_identidad_RC"/>
    <n v="1"/>
    <x v="2"/>
    <n v="0.88755783706437796"/>
    <s v="Acierto"/>
  </r>
  <r>
    <x v="0"/>
    <x v="0"/>
    <s v="8 años"/>
    <x v="2"/>
    <x v="0"/>
    <x v="1"/>
    <s v="Emparejamiento_emocion_RC"/>
    <n v="1"/>
    <x v="0"/>
    <n v="2.8111326902289799"/>
    <s v="Acierto"/>
  </r>
  <r>
    <x v="0"/>
    <x v="0"/>
    <s v="8 años"/>
    <x v="2"/>
    <x v="0"/>
    <x v="1"/>
    <s v="Emparejamiento_emocion_RC"/>
    <n v="1"/>
    <x v="3"/>
    <n v="1.09549913718365"/>
    <s v="Acierto"/>
  </r>
  <r>
    <x v="0"/>
    <x v="0"/>
    <s v="8 años"/>
    <x v="2"/>
    <x v="0"/>
    <x v="1"/>
    <s v="Emparejamiento_emocion_RC"/>
    <n v="1"/>
    <x v="1"/>
    <n v="1.55351628921926"/>
    <s v="Acierto"/>
  </r>
  <r>
    <x v="0"/>
    <x v="0"/>
    <s v="8 años"/>
    <x v="2"/>
    <x v="0"/>
    <x v="1"/>
    <s v="Emparejamiento_emocion_RC"/>
    <n v="1"/>
    <x v="2"/>
    <n v="1.4169145022751699"/>
    <s v="Acierto"/>
  </r>
  <r>
    <x v="0"/>
    <x v="0"/>
    <s v="8 años"/>
    <x v="2"/>
    <x v="0"/>
    <x v="1"/>
    <s v="Memoria_emocion_RC"/>
    <n v="1"/>
    <x v="0"/>
    <n v="2.8111326902289799"/>
    <s v="Acierto"/>
  </r>
  <r>
    <x v="0"/>
    <x v="0"/>
    <s v="8 años"/>
    <x v="2"/>
    <x v="0"/>
    <x v="1"/>
    <s v="Memoria_emocion_RC"/>
    <n v="1"/>
    <x v="3"/>
    <n v="1.09549913718365"/>
    <s v="Acierto"/>
  </r>
  <r>
    <x v="0"/>
    <x v="0"/>
    <s v="8 años"/>
    <x v="2"/>
    <x v="0"/>
    <x v="1"/>
    <s v="Memoria_emocion_RC"/>
    <n v="1"/>
    <x v="1"/>
    <n v="1.55351628921926"/>
    <s v="Acierto"/>
  </r>
  <r>
    <x v="0"/>
    <x v="0"/>
    <s v="8 años"/>
    <x v="2"/>
    <x v="0"/>
    <x v="1"/>
    <s v="Memoria_emocion_RC"/>
    <n v="1"/>
    <x v="2"/>
    <n v="1.4169145022751699"/>
    <s v="Acierto"/>
  </r>
  <r>
    <x v="0"/>
    <x v="0"/>
    <s v="8 años"/>
    <x v="2"/>
    <x v="0"/>
    <x v="1"/>
    <s v="Emparejamiento_identidad_RC"/>
    <n v="1"/>
    <x v="0"/>
    <n v="2.8111326902289799"/>
    <s v="Acierto"/>
  </r>
  <r>
    <x v="0"/>
    <x v="0"/>
    <s v="8 años"/>
    <x v="2"/>
    <x v="0"/>
    <x v="1"/>
    <s v="Emparejamiento_identidad_RC"/>
    <n v="1"/>
    <x v="3"/>
    <n v="1.09549913718365"/>
    <s v="Acierto"/>
  </r>
  <r>
    <x v="0"/>
    <x v="0"/>
    <s v="8 años"/>
    <x v="2"/>
    <x v="0"/>
    <x v="1"/>
    <s v="Emparejamiento_identidad_RC"/>
    <n v="1"/>
    <x v="1"/>
    <n v="1.55351628921926"/>
    <s v="Acierto"/>
  </r>
  <r>
    <x v="0"/>
    <x v="0"/>
    <s v="8 años"/>
    <x v="2"/>
    <x v="0"/>
    <x v="1"/>
    <s v="Emparejamiento_identidad_RC"/>
    <n v="1"/>
    <x v="2"/>
    <n v="1.4169145022751699"/>
    <s v="Acierto"/>
  </r>
  <r>
    <x v="0"/>
    <x v="0"/>
    <s v="8 años"/>
    <x v="2"/>
    <x v="0"/>
    <x v="1"/>
    <s v="Memoria_identidad_RC"/>
    <n v="1"/>
    <x v="0"/>
    <n v="2.8111326902289799"/>
    <s v="Acierto"/>
  </r>
  <r>
    <x v="0"/>
    <x v="0"/>
    <s v="8 años"/>
    <x v="2"/>
    <x v="0"/>
    <x v="1"/>
    <s v="Memoria_identidad_RC"/>
    <n v="1"/>
    <x v="3"/>
    <n v="1.09549913718365"/>
    <s v="Acierto"/>
  </r>
  <r>
    <x v="0"/>
    <x v="0"/>
    <s v="8 años"/>
    <x v="2"/>
    <x v="0"/>
    <x v="1"/>
    <s v="Memoria_identidad_RC"/>
    <n v="1"/>
    <x v="1"/>
    <n v="1.55351628921926"/>
    <s v="Acierto"/>
  </r>
  <r>
    <x v="0"/>
    <x v="0"/>
    <s v="8 años"/>
    <x v="2"/>
    <x v="0"/>
    <x v="1"/>
    <s v="Memoria_identidad_RC"/>
    <n v="1"/>
    <x v="2"/>
    <n v="1.4169145022751699"/>
    <s v="Acierto"/>
  </r>
  <r>
    <x v="0"/>
    <x v="0"/>
    <s v="8 años"/>
    <x v="0"/>
    <x v="2"/>
    <x v="1"/>
    <s v="Emparejamiento_emocion_RC"/>
    <n v="1"/>
    <x v="0"/>
    <n v="3.1057940589380402"/>
    <s v="Acierto"/>
  </r>
  <r>
    <x v="0"/>
    <x v="0"/>
    <s v="8 años"/>
    <x v="0"/>
    <x v="2"/>
    <x v="1"/>
    <s v="Emparejamiento_emocion_RC"/>
    <n v="1"/>
    <x v="3"/>
    <n v="0.760482576210051"/>
    <s v="Acierto"/>
  </r>
  <r>
    <x v="0"/>
    <x v="0"/>
    <s v="8 años"/>
    <x v="0"/>
    <x v="2"/>
    <x v="1"/>
    <s v="Emparejamiento_emocion_RC"/>
    <n v="1"/>
    <x v="1"/>
    <n v="1.31970277114305"/>
    <s v="Acierto"/>
  </r>
  <r>
    <x v="0"/>
    <x v="0"/>
    <s v="8 años"/>
    <x v="0"/>
    <x v="2"/>
    <x v="1"/>
    <s v="Emparejamiento_emocion_RC"/>
    <n v="1"/>
    <x v="2"/>
    <n v="1.3999070814461401"/>
    <s v="Acierto"/>
  </r>
  <r>
    <x v="0"/>
    <x v="0"/>
    <s v="8 años"/>
    <x v="0"/>
    <x v="2"/>
    <x v="1"/>
    <s v="Memoria_emocion_RC"/>
    <n v="1"/>
    <x v="0"/>
    <n v="3.1057940589380402"/>
    <s v="Acierto"/>
  </r>
  <r>
    <x v="0"/>
    <x v="0"/>
    <s v="8 años"/>
    <x v="0"/>
    <x v="2"/>
    <x v="1"/>
    <s v="Memoria_emocion_RC"/>
    <n v="1"/>
    <x v="3"/>
    <n v="0.760482576210051"/>
    <s v="Acierto"/>
  </r>
  <r>
    <x v="0"/>
    <x v="0"/>
    <s v="8 años"/>
    <x v="0"/>
    <x v="2"/>
    <x v="1"/>
    <s v="Memoria_emocion_RC"/>
    <n v="1"/>
    <x v="1"/>
    <n v="1.31970277114305"/>
    <s v="Acierto"/>
  </r>
  <r>
    <x v="0"/>
    <x v="0"/>
    <s v="8 años"/>
    <x v="0"/>
    <x v="2"/>
    <x v="1"/>
    <s v="Memoria_emocion_RC"/>
    <n v="1"/>
    <x v="2"/>
    <n v="1.3999070814461401"/>
    <s v="Acierto"/>
  </r>
  <r>
    <x v="0"/>
    <x v="0"/>
    <s v="8 años"/>
    <x v="0"/>
    <x v="2"/>
    <x v="1"/>
    <s v="Emparejamiento_identidad_RC"/>
    <n v="1"/>
    <x v="0"/>
    <n v="3.1057940589380402"/>
    <s v="Acierto"/>
  </r>
  <r>
    <x v="0"/>
    <x v="0"/>
    <s v="8 años"/>
    <x v="0"/>
    <x v="2"/>
    <x v="1"/>
    <s v="Emparejamiento_identidad_RC"/>
    <n v="1"/>
    <x v="3"/>
    <n v="0.760482576210051"/>
    <s v="Acierto"/>
  </r>
  <r>
    <x v="0"/>
    <x v="0"/>
    <s v="8 años"/>
    <x v="0"/>
    <x v="2"/>
    <x v="1"/>
    <s v="Emparejamiento_identidad_RC"/>
    <n v="1"/>
    <x v="1"/>
    <n v="1.31970277114305"/>
    <s v="Acierto"/>
  </r>
  <r>
    <x v="0"/>
    <x v="0"/>
    <s v="8 años"/>
    <x v="0"/>
    <x v="2"/>
    <x v="1"/>
    <s v="Emparejamiento_identidad_RC"/>
    <n v="1"/>
    <x v="2"/>
    <n v="1.3999070814461401"/>
    <s v="Acierto"/>
  </r>
  <r>
    <x v="0"/>
    <x v="0"/>
    <s v="8 años"/>
    <x v="0"/>
    <x v="2"/>
    <x v="1"/>
    <s v="Memoria_identidad_RC"/>
    <n v="1"/>
    <x v="0"/>
    <n v="3.1057940589380402"/>
    <s v="Acierto"/>
  </r>
  <r>
    <x v="0"/>
    <x v="0"/>
    <s v="8 años"/>
    <x v="0"/>
    <x v="2"/>
    <x v="1"/>
    <s v="Memoria_identidad_RC"/>
    <n v="1"/>
    <x v="3"/>
    <n v="0.760482576210051"/>
    <s v="Acierto"/>
  </r>
  <r>
    <x v="0"/>
    <x v="0"/>
    <s v="8 años"/>
    <x v="0"/>
    <x v="2"/>
    <x v="1"/>
    <s v="Memoria_identidad_RC"/>
    <n v="1"/>
    <x v="1"/>
    <n v="1.31970277114305"/>
    <s v="Acierto"/>
  </r>
  <r>
    <x v="0"/>
    <x v="0"/>
    <s v="8 años"/>
    <x v="0"/>
    <x v="2"/>
    <x v="1"/>
    <s v="Memoria_identidad_RC"/>
    <n v="1"/>
    <x v="2"/>
    <n v="1.3999070814461401"/>
    <s v="Acierto"/>
  </r>
  <r>
    <x v="0"/>
    <x v="0"/>
    <s v="8 años"/>
    <x v="2"/>
    <x v="0"/>
    <x v="1"/>
    <s v="Emparejamiento_emocion_RC"/>
    <n v="1"/>
    <x v="0"/>
    <n v="2.63303674710914"/>
    <s v="Acierto"/>
  </r>
  <r>
    <x v="0"/>
    <x v="0"/>
    <s v="8 años"/>
    <x v="2"/>
    <x v="0"/>
    <x v="1"/>
    <s v="Emparejamiento_emocion_RC"/>
    <n v="1"/>
    <x v="1"/>
    <n v="2.52549216826446"/>
    <s v="Acierto"/>
  </r>
  <r>
    <x v="0"/>
    <x v="0"/>
    <s v="8 años"/>
    <x v="2"/>
    <x v="0"/>
    <x v="1"/>
    <s v="Emparejamiento_emocion_RC"/>
    <n v="1"/>
    <x v="2"/>
    <n v="1.41611845220904"/>
    <s v="Acierto"/>
  </r>
  <r>
    <x v="0"/>
    <x v="0"/>
    <s v="8 años"/>
    <x v="2"/>
    <x v="0"/>
    <x v="1"/>
    <s v="Memoria_emocion_RC"/>
    <n v="0"/>
    <x v="0"/>
    <n v="2.63303674710914"/>
    <s v="Comisión"/>
  </r>
  <r>
    <x v="0"/>
    <x v="0"/>
    <s v="8 años"/>
    <x v="2"/>
    <x v="0"/>
    <x v="1"/>
    <s v="Memoria_emocion_RC"/>
    <n v="0"/>
    <x v="1"/>
    <n v="2.52549216826446"/>
    <s v="Comisión"/>
  </r>
  <r>
    <x v="0"/>
    <x v="0"/>
    <s v="8 años"/>
    <x v="2"/>
    <x v="0"/>
    <x v="1"/>
    <s v="Memoria_emocion_RC"/>
    <n v="0"/>
    <x v="2"/>
    <n v="1.41611845220904"/>
    <s v="Comisión"/>
  </r>
  <r>
    <x v="0"/>
    <x v="0"/>
    <s v="8 años"/>
    <x v="2"/>
    <x v="0"/>
    <x v="1"/>
    <s v="Emparejamiento_identidad_RC"/>
    <n v="1"/>
    <x v="0"/>
    <n v="2.63303674710914"/>
    <s v="Acierto"/>
  </r>
  <r>
    <x v="0"/>
    <x v="0"/>
    <s v="8 años"/>
    <x v="2"/>
    <x v="0"/>
    <x v="1"/>
    <s v="Emparejamiento_identidad_RC"/>
    <n v="1"/>
    <x v="1"/>
    <n v="2.52549216826446"/>
    <s v="Acierto"/>
  </r>
  <r>
    <x v="0"/>
    <x v="0"/>
    <s v="8 años"/>
    <x v="2"/>
    <x v="0"/>
    <x v="1"/>
    <s v="Emparejamiento_identidad_RC"/>
    <n v="1"/>
    <x v="2"/>
    <n v="1.41611845220904"/>
    <s v="Acierto"/>
  </r>
  <r>
    <x v="0"/>
    <x v="0"/>
    <s v="8 años"/>
    <x v="2"/>
    <x v="0"/>
    <x v="1"/>
    <s v="Memoria_identidad_RC"/>
    <n v="1"/>
    <x v="0"/>
    <n v="2.63303674710914"/>
    <s v="Acierto"/>
  </r>
  <r>
    <x v="0"/>
    <x v="0"/>
    <s v="8 años"/>
    <x v="2"/>
    <x v="0"/>
    <x v="1"/>
    <s v="Memoria_identidad_RC"/>
    <n v="1"/>
    <x v="1"/>
    <n v="2.52549216826446"/>
    <s v="Acierto"/>
  </r>
  <r>
    <x v="0"/>
    <x v="0"/>
    <s v="8 años"/>
    <x v="2"/>
    <x v="0"/>
    <x v="1"/>
    <s v="Memoria_identidad_RC"/>
    <n v="1"/>
    <x v="2"/>
    <n v="1.41611845220904"/>
    <s v="Acierto"/>
  </r>
  <r>
    <x v="0"/>
    <x v="0"/>
    <s v="8 años"/>
    <x v="1"/>
    <x v="2"/>
    <x v="1"/>
    <s v="Emparejamiento_emocion_RC"/>
    <n v="1"/>
    <x v="0"/>
    <n v="3.16946107213152"/>
    <s v="Acierto"/>
  </r>
  <r>
    <x v="0"/>
    <x v="0"/>
    <s v="8 años"/>
    <x v="1"/>
    <x v="2"/>
    <x v="1"/>
    <s v="Emparejamiento_emocion_RC"/>
    <n v="1"/>
    <x v="3"/>
    <n v="1.89860535197658"/>
    <s v="Acierto"/>
  </r>
  <r>
    <x v="0"/>
    <x v="0"/>
    <s v="8 años"/>
    <x v="1"/>
    <x v="2"/>
    <x v="1"/>
    <s v="Emparejamiento_emocion_RC"/>
    <n v="1"/>
    <x v="1"/>
    <n v="2.9477388228988199"/>
    <s v="Acierto"/>
  </r>
  <r>
    <x v="0"/>
    <x v="0"/>
    <s v="8 años"/>
    <x v="1"/>
    <x v="2"/>
    <x v="1"/>
    <s v="Emparejamiento_emocion_RC"/>
    <n v="1"/>
    <x v="2"/>
    <n v="1.4443377338466199"/>
    <s v="Acierto"/>
  </r>
  <r>
    <x v="0"/>
    <x v="0"/>
    <s v="8 años"/>
    <x v="1"/>
    <x v="2"/>
    <x v="1"/>
    <s v="Memoria_emocion_RC"/>
    <n v="1"/>
    <x v="0"/>
    <n v="3.16946107213152"/>
    <s v="Acierto"/>
  </r>
  <r>
    <x v="0"/>
    <x v="0"/>
    <s v="8 años"/>
    <x v="1"/>
    <x v="2"/>
    <x v="1"/>
    <s v="Memoria_emocion_RC"/>
    <n v="1"/>
    <x v="3"/>
    <n v="1.89860535197658"/>
    <s v="Acierto"/>
  </r>
  <r>
    <x v="0"/>
    <x v="0"/>
    <s v="8 años"/>
    <x v="1"/>
    <x v="2"/>
    <x v="1"/>
    <s v="Memoria_emocion_RC"/>
    <n v="1"/>
    <x v="1"/>
    <n v="2.9477388228988199"/>
    <s v="Acierto"/>
  </r>
  <r>
    <x v="0"/>
    <x v="0"/>
    <s v="8 años"/>
    <x v="1"/>
    <x v="2"/>
    <x v="1"/>
    <s v="Memoria_emocion_RC"/>
    <n v="1"/>
    <x v="2"/>
    <n v="1.4443377338466199"/>
    <s v="Acierto"/>
  </r>
  <r>
    <x v="0"/>
    <x v="0"/>
    <s v="8 años"/>
    <x v="1"/>
    <x v="2"/>
    <x v="1"/>
    <s v="Emparejamiento_identidad_RC"/>
    <n v="1"/>
    <x v="0"/>
    <n v="3.16946107213152"/>
    <s v="Acierto"/>
  </r>
  <r>
    <x v="0"/>
    <x v="0"/>
    <s v="8 años"/>
    <x v="1"/>
    <x v="2"/>
    <x v="1"/>
    <s v="Emparejamiento_identidad_RC"/>
    <n v="1"/>
    <x v="3"/>
    <n v="1.89860535197658"/>
    <s v="Acierto"/>
  </r>
  <r>
    <x v="0"/>
    <x v="0"/>
    <s v="8 años"/>
    <x v="1"/>
    <x v="2"/>
    <x v="1"/>
    <s v="Emparejamiento_identidad_RC"/>
    <n v="1"/>
    <x v="1"/>
    <n v="2.9477388228988199"/>
    <s v="Acierto"/>
  </r>
  <r>
    <x v="0"/>
    <x v="0"/>
    <s v="8 años"/>
    <x v="1"/>
    <x v="2"/>
    <x v="1"/>
    <s v="Emparejamiento_identidad_RC"/>
    <n v="1"/>
    <x v="2"/>
    <n v="1.4443377338466199"/>
    <s v="Acierto"/>
  </r>
  <r>
    <x v="0"/>
    <x v="0"/>
    <s v="8 años"/>
    <x v="1"/>
    <x v="2"/>
    <x v="1"/>
    <s v="Memoria_identidad_RC"/>
    <n v="1"/>
    <x v="0"/>
    <n v="3.16946107213152"/>
    <s v="Acierto"/>
  </r>
  <r>
    <x v="0"/>
    <x v="0"/>
    <s v="8 años"/>
    <x v="1"/>
    <x v="2"/>
    <x v="1"/>
    <s v="Memoria_identidad_RC"/>
    <n v="1"/>
    <x v="3"/>
    <n v="1.89860535197658"/>
    <s v="Acierto"/>
  </r>
  <r>
    <x v="0"/>
    <x v="0"/>
    <s v="8 años"/>
    <x v="1"/>
    <x v="2"/>
    <x v="1"/>
    <s v="Memoria_identidad_RC"/>
    <n v="1"/>
    <x v="1"/>
    <n v="2.9477388228988199"/>
    <s v="Acierto"/>
  </r>
  <r>
    <x v="0"/>
    <x v="0"/>
    <s v="8 años"/>
    <x v="1"/>
    <x v="2"/>
    <x v="1"/>
    <s v="Memoria_identidad_RC"/>
    <n v="1"/>
    <x v="2"/>
    <n v="1.4443377338466199"/>
    <s v="Acierto"/>
  </r>
  <r>
    <x v="0"/>
    <x v="0"/>
    <s v="8 años"/>
    <x v="2"/>
    <x v="1"/>
    <x v="1"/>
    <s v="Emparejamiento_emocion_RC"/>
    <n v="0"/>
    <x v="0"/>
    <n v="3.4566012496943501"/>
    <s v="Comisión"/>
  </r>
  <r>
    <x v="0"/>
    <x v="0"/>
    <s v="8 años"/>
    <x v="2"/>
    <x v="1"/>
    <x v="1"/>
    <s v="Emparejamiento_emocion_RC"/>
    <n v="0"/>
    <x v="3"/>
    <n v="1.4021545893628999"/>
    <s v="Comisión"/>
  </r>
  <r>
    <x v="0"/>
    <x v="0"/>
    <s v="8 años"/>
    <x v="2"/>
    <x v="1"/>
    <x v="1"/>
    <s v="Emparejamiento_emocion_RC"/>
    <n v="0"/>
    <x v="1"/>
    <n v="2.9179274413036098"/>
    <s v="Comisión"/>
  </r>
  <r>
    <x v="0"/>
    <x v="0"/>
    <s v="8 años"/>
    <x v="2"/>
    <x v="1"/>
    <x v="1"/>
    <s v="Emparejamiento_emocion_RC"/>
    <n v="0"/>
    <x v="2"/>
    <n v="1.3643621644587201"/>
    <s v="Comisión"/>
  </r>
  <r>
    <x v="0"/>
    <x v="0"/>
    <s v="8 años"/>
    <x v="2"/>
    <x v="1"/>
    <x v="1"/>
    <s v="Memoria_emocion_RC"/>
    <n v="1"/>
    <x v="0"/>
    <n v="3.4566012496943501"/>
    <s v="Acierto"/>
  </r>
  <r>
    <x v="0"/>
    <x v="0"/>
    <s v="8 años"/>
    <x v="2"/>
    <x v="1"/>
    <x v="1"/>
    <s v="Memoria_emocion_RC"/>
    <n v="1"/>
    <x v="3"/>
    <n v="1.4021545893628999"/>
    <s v="Acierto"/>
  </r>
  <r>
    <x v="0"/>
    <x v="0"/>
    <s v="8 años"/>
    <x v="2"/>
    <x v="1"/>
    <x v="1"/>
    <s v="Memoria_emocion_RC"/>
    <n v="1"/>
    <x v="1"/>
    <n v="2.9179274413036098"/>
    <s v="Acierto"/>
  </r>
  <r>
    <x v="0"/>
    <x v="0"/>
    <s v="8 años"/>
    <x v="2"/>
    <x v="1"/>
    <x v="1"/>
    <s v="Memoria_emocion_RC"/>
    <n v="1"/>
    <x v="2"/>
    <n v="1.3643621644587201"/>
    <s v="Acierto"/>
  </r>
  <r>
    <x v="0"/>
    <x v="0"/>
    <s v="8 años"/>
    <x v="2"/>
    <x v="1"/>
    <x v="1"/>
    <s v="Emparejamiento_identidad_RC"/>
    <n v="1"/>
    <x v="0"/>
    <n v="3.4566012496943501"/>
    <s v="Acierto"/>
  </r>
  <r>
    <x v="0"/>
    <x v="0"/>
    <s v="8 años"/>
    <x v="2"/>
    <x v="1"/>
    <x v="1"/>
    <s v="Emparejamiento_identidad_RC"/>
    <n v="1"/>
    <x v="3"/>
    <n v="1.4021545893628999"/>
    <s v="Acierto"/>
  </r>
  <r>
    <x v="0"/>
    <x v="0"/>
    <s v="8 años"/>
    <x v="2"/>
    <x v="1"/>
    <x v="1"/>
    <s v="Emparejamiento_identidad_RC"/>
    <n v="1"/>
    <x v="1"/>
    <n v="2.9179274413036098"/>
    <s v="Acierto"/>
  </r>
  <r>
    <x v="0"/>
    <x v="0"/>
    <s v="8 años"/>
    <x v="2"/>
    <x v="1"/>
    <x v="1"/>
    <s v="Emparejamiento_identidad_RC"/>
    <n v="1"/>
    <x v="2"/>
    <n v="1.3643621644587201"/>
    <s v="Acierto"/>
  </r>
  <r>
    <x v="0"/>
    <x v="0"/>
    <s v="8 años"/>
    <x v="2"/>
    <x v="1"/>
    <x v="1"/>
    <s v="Memoria_identidad_RC"/>
    <n v="1"/>
    <x v="0"/>
    <n v="3.4566012496943501"/>
    <s v="Acierto"/>
  </r>
  <r>
    <x v="0"/>
    <x v="0"/>
    <s v="8 años"/>
    <x v="2"/>
    <x v="1"/>
    <x v="1"/>
    <s v="Memoria_identidad_RC"/>
    <n v="1"/>
    <x v="3"/>
    <n v="1.4021545893628999"/>
    <s v="Acierto"/>
  </r>
  <r>
    <x v="0"/>
    <x v="0"/>
    <s v="8 años"/>
    <x v="2"/>
    <x v="1"/>
    <x v="1"/>
    <s v="Memoria_identidad_RC"/>
    <n v="1"/>
    <x v="1"/>
    <n v="2.9179274413036098"/>
    <s v="Acierto"/>
  </r>
  <r>
    <x v="0"/>
    <x v="0"/>
    <s v="8 años"/>
    <x v="2"/>
    <x v="1"/>
    <x v="1"/>
    <s v="Memoria_identidad_RC"/>
    <n v="1"/>
    <x v="2"/>
    <n v="1.3643621644587201"/>
    <s v="Acierto"/>
  </r>
  <r>
    <x v="0"/>
    <x v="0"/>
    <s v="8 años"/>
    <x v="2"/>
    <x v="1"/>
    <x v="1"/>
    <s v="Emparejamiento_emocion_RC"/>
    <n v="0"/>
    <x v="0"/>
    <n v="2.2725517215440001"/>
    <s v="Comisión"/>
  </r>
  <r>
    <x v="0"/>
    <x v="0"/>
    <s v="8 años"/>
    <x v="2"/>
    <x v="1"/>
    <x v="1"/>
    <s v="Emparejamiento_emocion_RC"/>
    <n v="0"/>
    <x v="3"/>
    <n v="1.40725563041633"/>
    <s v="Comisión"/>
  </r>
  <r>
    <x v="0"/>
    <x v="0"/>
    <s v="8 años"/>
    <x v="2"/>
    <x v="1"/>
    <x v="1"/>
    <s v="Emparejamiento_emocion_RC"/>
    <n v="0"/>
    <x v="1"/>
    <n v="1.22735504386946"/>
    <s v="Comisión"/>
  </r>
  <r>
    <x v="0"/>
    <x v="0"/>
    <s v="8 años"/>
    <x v="2"/>
    <x v="1"/>
    <x v="1"/>
    <s v="Emparejamiento_emocion_RC"/>
    <n v="0"/>
    <x v="2"/>
    <n v="1.2986724335351001"/>
    <s v="Comisión"/>
  </r>
  <r>
    <x v="0"/>
    <x v="0"/>
    <s v="8 años"/>
    <x v="2"/>
    <x v="1"/>
    <x v="1"/>
    <s v="Memoria_emocion_RC"/>
    <n v="1"/>
    <x v="0"/>
    <n v="2.2725517215440001"/>
    <s v="Acierto"/>
  </r>
  <r>
    <x v="0"/>
    <x v="0"/>
    <s v="8 años"/>
    <x v="2"/>
    <x v="1"/>
    <x v="1"/>
    <s v="Memoria_emocion_RC"/>
    <n v="1"/>
    <x v="3"/>
    <n v="1.40725563041633"/>
    <s v="Acierto"/>
  </r>
  <r>
    <x v="0"/>
    <x v="0"/>
    <s v="8 años"/>
    <x v="2"/>
    <x v="1"/>
    <x v="1"/>
    <s v="Memoria_emocion_RC"/>
    <n v="1"/>
    <x v="1"/>
    <n v="1.22735504386946"/>
    <s v="Acierto"/>
  </r>
  <r>
    <x v="0"/>
    <x v="0"/>
    <s v="8 años"/>
    <x v="2"/>
    <x v="1"/>
    <x v="1"/>
    <s v="Memoria_emocion_RC"/>
    <n v="1"/>
    <x v="2"/>
    <n v="1.2986724335351001"/>
    <s v="Acierto"/>
  </r>
  <r>
    <x v="0"/>
    <x v="0"/>
    <s v="8 años"/>
    <x v="2"/>
    <x v="1"/>
    <x v="1"/>
    <s v="Emparejamiento_identidad_RC"/>
    <n v="1"/>
    <x v="0"/>
    <n v="2.2725517215440001"/>
    <s v="Acierto"/>
  </r>
  <r>
    <x v="0"/>
    <x v="0"/>
    <s v="8 años"/>
    <x v="2"/>
    <x v="1"/>
    <x v="1"/>
    <s v="Emparejamiento_identidad_RC"/>
    <n v="1"/>
    <x v="3"/>
    <n v="1.40725563041633"/>
    <s v="Acierto"/>
  </r>
  <r>
    <x v="0"/>
    <x v="0"/>
    <s v="8 años"/>
    <x v="2"/>
    <x v="1"/>
    <x v="1"/>
    <s v="Emparejamiento_identidad_RC"/>
    <n v="1"/>
    <x v="1"/>
    <n v="1.22735504386946"/>
    <s v="Acierto"/>
  </r>
  <r>
    <x v="0"/>
    <x v="0"/>
    <s v="8 años"/>
    <x v="2"/>
    <x v="1"/>
    <x v="1"/>
    <s v="Emparejamiento_identidad_RC"/>
    <n v="1"/>
    <x v="2"/>
    <n v="1.2986724335351001"/>
    <s v="Acierto"/>
  </r>
  <r>
    <x v="0"/>
    <x v="0"/>
    <s v="8 años"/>
    <x v="2"/>
    <x v="1"/>
    <x v="1"/>
    <s v="Memoria_identidad_RC"/>
    <n v="1"/>
    <x v="0"/>
    <n v="2.2725517215440001"/>
    <s v="Acierto"/>
  </r>
  <r>
    <x v="0"/>
    <x v="0"/>
    <s v="8 años"/>
    <x v="2"/>
    <x v="1"/>
    <x v="1"/>
    <s v="Memoria_identidad_RC"/>
    <n v="1"/>
    <x v="3"/>
    <n v="1.40725563041633"/>
    <s v="Acierto"/>
  </r>
  <r>
    <x v="0"/>
    <x v="0"/>
    <s v="8 años"/>
    <x v="2"/>
    <x v="1"/>
    <x v="1"/>
    <s v="Memoria_identidad_RC"/>
    <n v="1"/>
    <x v="1"/>
    <n v="1.22735504386946"/>
    <s v="Acierto"/>
  </r>
  <r>
    <x v="0"/>
    <x v="0"/>
    <s v="8 años"/>
    <x v="2"/>
    <x v="1"/>
    <x v="1"/>
    <s v="Memoria_identidad_RC"/>
    <n v="1"/>
    <x v="2"/>
    <n v="1.2986724335351001"/>
    <s v="Acierto"/>
  </r>
  <r>
    <x v="0"/>
    <x v="0"/>
    <s v="8 años"/>
    <x v="0"/>
    <x v="2"/>
    <x v="1"/>
    <s v="Emparejamiento_emocion_RC"/>
    <n v="1"/>
    <x v="0"/>
    <n v="3.3030181159847398"/>
    <s v="Acierto"/>
  </r>
  <r>
    <x v="0"/>
    <x v="0"/>
    <s v="8 años"/>
    <x v="0"/>
    <x v="2"/>
    <x v="1"/>
    <s v="Emparejamiento_emocion_RC"/>
    <n v="1"/>
    <x v="1"/>
    <n v="2.7757845141459199"/>
    <s v="Acierto"/>
  </r>
  <r>
    <x v="0"/>
    <x v="0"/>
    <s v="8 años"/>
    <x v="0"/>
    <x v="2"/>
    <x v="1"/>
    <s v="Emparejamiento_emocion_RC"/>
    <n v="1"/>
    <x v="2"/>
    <n v="1.0662811388028699"/>
    <s v="Acierto"/>
  </r>
  <r>
    <x v="0"/>
    <x v="0"/>
    <s v="8 años"/>
    <x v="0"/>
    <x v="2"/>
    <x v="1"/>
    <s v="Memoria_emocion_RC"/>
    <n v="0"/>
    <x v="0"/>
    <n v="3.3030181159847398"/>
    <s v="Comisión"/>
  </r>
  <r>
    <x v="0"/>
    <x v="0"/>
    <s v="8 años"/>
    <x v="0"/>
    <x v="2"/>
    <x v="1"/>
    <s v="Memoria_emocion_RC"/>
    <n v="0"/>
    <x v="1"/>
    <n v="2.7757845141459199"/>
    <s v="Comisión"/>
  </r>
  <r>
    <x v="0"/>
    <x v="0"/>
    <s v="8 años"/>
    <x v="0"/>
    <x v="2"/>
    <x v="1"/>
    <s v="Memoria_emocion_RC"/>
    <n v="0"/>
    <x v="2"/>
    <n v="1.0662811388028699"/>
    <s v="Comisión"/>
  </r>
  <r>
    <x v="0"/>
    <x v="0"/>
    <s v="8 años"/>
    <x v="0"/>
    <x v="2"/>
    <x v="1"/>
    <s v="Emparejamiento_identidad_RC"/>
    <n v="1"/>
    <x v="0"/>
    <n v="3.3030181159847398"/>
    <s v="Acierto"/>
  </r>
  <r>
    <x v="0"/>
    <x v="0"/>
    <s v="8 años"/>
    <x v="0"/>
    <x v="2"/>
    <x v="1"/>
    <s v="Emparejamiento_identidad_RC"/>
    <n v="1"/>
    <x v="1"/>
    <n v="2.7757845141459199"/>
    <s v="Acierto"/>
  </r>
  <r>
    <x v="0"/>
    <x v="0"/>
    <s v="8 años"/>
    <x v="0"/>
    <x v="2"/>
    <x v="1"/>
    <s v="Emparejamiento_identidad_RC"/>
    <n v="1"/>
    <x v="2"/>
    <n v="1.0662811388028699"/>
    <s v="Acierto"/>
  </r>
  <r>
    <x v="0"/>
    <x v="0"/>
    <s v="8 años"/>
    <x v="0"/>
    <x v="2"/>
    <x v="1"/>
    <s v="Memoria_identidad_RC"/>
    <n v="1"/>
    <x v="0"/>
    <n v="3.3030181159847398"/>
    <s v="Acierto"/>
  </r>
  <r>
    <x v="0"/>
    <x v="0"/>
    <s v="8 años"/>
    <x v="0"/>
    <x v="2"/>
    <x v="1"/>
    <s v="Memoria_identidad_RC"/>
    <n v="1"/>
    <x v="1"/>
    <n v="2.7757845141459199"/>
    <s v="Acierto"/>
  </r>
  <r>
    <x v="0"/>
    <x v="0"/>
    <s v="8 años"/>
    <x v="0"/>
    <x v="2"/>
    <x v="1"/>
    <s v="Memoria_identidad_RC"/>
    <n v="1"/>
    <x v="2"/>
    <n v="1.0662811388028699"/>
    <s v="Acierto"/>
  </r>
  <r>
    <x v="0"/>
    <x v="0"/>
    <s v="8 años"/>
    <x v="2"/>
    <x v="2"/>
    <x v="1"/>
    <s v="Emparejamiento_emocion_RC"/>
    <n v="0"/>
    <x v="3"/>
    <n v="1.73276265303138"/>
    <s v="Comisión"/>
  </r>
  <r>
    <x v="0"/>
    <x v="0"/>
    <s v="8 años"/>
    <x v="2"/>
    <x v="2"/>
    <x v="1"/>
    <s v="Emparejamiento_emocion_RC"/>
    <n v="0"/>
    <x v="1"/>
    <n v="1.54838798881974"/>
    <s v="Comisión"/>
  </r>
  <r>
    <x v="0"/>
    <x v="0"/>
    <s v="8 años"/>
    <x v="2"/>
    <x v="2"/>
    <x v="1"/>
    <s v="Emparejamiento_emocion_RC"/>
    <n v="0"/>
    <x v="2"/>
    <n v="1.1873364443308601"/>
    <s v="Comisión"/>
  </r>
  <r>
    <x v="0"/>
    <x v="0"/>
    <s v="8 años"/>
    <x v="2"/>
    <x v="2"/>
    <x v="1"/>
    <s v="Memoria_emocion_RC"/>
    <n v="0"/>
    <x v="3"/>
    <n v="1.73276265303138"/>
    <s v="Comisión"/>
  </r>
  <r>
    <x v="0"/>
    <x v="0"/>
    <s v="8 años"/>
    <x v="2"/>
    <x v="2"/>
    <x v="1"/>
    <s v="Memoria_emocion_RC"/>
    <n v="0"/>
    <x v="1"/>
    <n v="1.54838798881974"/>
    <s v="Comisión"/>
  </r>
  <r>
    <x v="0"/>
    <x v="0"/>
    <s v="8 años"/>
    <x v="2"/>
    <x v="2"/>
    <x v="1"/>
    <s v="Memoria_emocion_RC"/>
    <n v="0"/>
    <x v="2"/>
    <n v="1.1873364443308601"/>
    <s v="Comisión"/>
  </r>
  <r>
    <x v="0"/>
    <x v="0"/>
    <s v="8 años"/>
    <x v="2"/>
    <x v="2"/>
    <x v="1"/>
    <s v="Emparejamiento_identidad_RC"/>
    <n v="1"/>
    <x v="3"/>
    <n v="1.73276265303138"/>
    <s v="Acierto"/>
  </r>
  <r>
    <x v="0"/>
    <x v="0"/>
    <s v="8 años"/>
    <x v="2"/>
    <x v="2"/>
    <x v="1"/>
    <s v="Emparejamiento_identidad_RC"/>
    <n v="1"/>
    <x v="1"/>
    <n v="1.54838798881974"/>
    <s v="Acierto"/>
  </r>
  <r>
    <x v="0"/>
    <x v="0"/>
    <s v="8 años"/>
    <x v="2"/>
    <x v="2"/>
    <x v="1"/>
    <s v="Emparejamiento_identidad_RC"/>
    <n v="1"/>
    <x v="2"/>
    <n v="1.1873364443308601"/>
    <s v="Acierto"/>
  </r>
  <r>
    <x v="0"/>
    <x v="0"/>
    <s v="8 años"/>
    <x v="2"/>
    <x v="2"/>
    <x v="1"/>
    <s v="Memoria_identidad_RC"/>
    <n v="1"/>
    <x v="3"/>
    <n v="1.73276265303138"/>
    <s v="Acierto"/>
  </r>
  <r>
    <x v="0"/>
    <x v="0"/>
    <s v="8 años"/>
    <x v="2"/>
    <x v="2"/>
    <x v="1"/>
    <s v="Memoria_identidad_RC"/>
    <n v="1"/>
    <x v="1"/>
    <n v="1.54838798881974"/>
    <s v="Acierto"/>
  </r>
  <r>
    <x v="0"/>
    <x v="0"/>
    <s v="8 años"/>
    <x v="2"/>
    <x v="2"/>
    <x v="1"/>
    <s v="Memoria_identidad_RC"/>
    <n v="1"/>
    <x v="2"/>
    <n v="1.1873364443308601"/>
    <s v="Acierto"/>
  </r>
  <r>
    <x v="0"/>
    <x v="0"/>
    <s v="8 años"/>
    <x v="0"/>
    <x v="2"/>
    <x v="1"/>
    <s v="Emparejamiento_emocion_RC"/>
    <n v="1"/>
    <x v="0"/>
    <n v="3.2079709297395298"/>
    <s v="Acierto"/>
  </r>
  <r>
    <x v="0"/>
    <x v="0"/>
    <s v="8 años"/>
    <x v="0"/>
    <x v="2"/>
    <x v="1"/>
    <s v="Emparejamiento_emocion_RC"/>
    <n v="1"/>
    <x v="3"/>
    <n v="1.23998833779478"/>
    <s v="Acierto"/>
  </r>
  <r>
    <x v="0"/>
    <x v="0"/>
    <s v="8 años"/>
    <x v="0"/>
    <x v="2"/>
    <x v="1"/>
    <s v="Emparejamiento_emocion_RC"/>
    <n v="1"/>
    <x v="2"/>
    <n v="1.36264878039946"/>
    <s v="Acierto"/>
  </r>
  <r>
    <x v="0"/>
    <x v="0"/>
    <s v="8 años"/>
    <x v="0"/>
    <x v="2"/>
    <x v="1"/>
    <s v="Memoria_emocion_RC"/>
    <n v="1"/>
    <x v="0"/>
    <n v="3.2079709297395298"/>
    <s v="Acierto"/>
  </r>
  <r>
    <x v="0"/>
    <x v="0"/>
    <s v="8 años"/>
    <x v="0"/>
    <x v="2"/>
    <x v="1"/>
    <s v="Memoria_emocion_RC"/>
    <n v="1"/>
    <x v="3"/>
    <n v="1.23998833779478"/>
    <s v="Acierto"/>
  </r>
  <r>
    <x v="0"/>
    <x v="0"/>
    <s v="8 años"/>
    <x v="0"/>
    <x v="2"/>
    <x v="1"/>
    <s v="Memoria_emocion_RC"/>
    <n v="1"/>
    <x v="2"/>
    <n v="1.36264878039946"/>
    <s v="Acierto"/>
  </r>
  <r>
    <x v="0"/>
    <x v="0"/>
    <s v="8 años"/>
    <x v="0"/>
    <x v="2"/>
    <x v="1"/>
    <s v="Emparejamiento_identidad_RC"/>
    <n v="0"/>
    <x v="0"/>
    <n v="3.2079709297395298"/>
    <s v="Comisión"/>
  </r>
  <r>
    <x v="0"/>
    <x v="0"/>
    <s v="8 años"/>
    <x v="0"/>
    <x v="2"/>
    <x v="1"/>
    <s v="Emparejamiento_identidad_RC"/>
    <n v="0"/>
    <x v="3"/>
    <n v="1.23998833779478"/>
    <s v="Comisión"/>
  </r>
  <r>
    <x v="0"/>
    <x v="0"/>
    <s v="8 años"/>
    <x v="0"/>
    <x v="2"/>
    <x v="1"/>
    <s v="Emparejamiento_identidad_RC"/>
    <n v="0"/>
    <x v="2"/>
    <n v="1.36264878039946"/>
    <s v="Comisión"/>
  </r>
  <r>
    <x v="0"/>
    <x v="0"/>
    <s v="8 años"/>
    <x v="0"/>
    <x v="2"/>
    <x v="1"/>
    <s v="Memoria_identidad_RC"/>
    <n v="1"/>
    <x v="0"/>
    <n v="3.2079709297395298"/>
    <s v="Acierto"/>
  </r>
  <r>
    <x v="0"/>
    <x v="0"/>
    <s v="8 años"/>
    <x v="0"/>
    <x v="2"/>
    <x v="1"/>
    <s v="Memoria_identidad_RC"/>
    <n v="1"/>
    <x v="3"/>
    <n v="1.23998833779478"/>
    <s v="Acierto"/>
  </r>
  <r>
    <x v="0"/>
    <x v="0"/>
    <s v="8 años"/>
    <x v="0"/>
    <x v="2"/>
    <x v="1"/>
    <s v="Memoria_identidad_RC"/>
    <n v="1"/>
    <x v="2"/>
    <n v="1.36264878039946"/>
    <s v="Acierto"/>
  </r>
  <r>
    <x v="0"/>
    <x v="0"/>
    <s v="8 años"/>
    <x v="0"/>
    <x v="1"/>
    <x v="1"/>
    <s v="Emparejamiento_emocion_RC"/>
    <n v="1"/>
    <x v="0"/>
    <n v="2.4678751351311798"/>
    <s v="Acierto"/>
  </r>
  <r>
    <x v="0"/>
    <x v="0"/>
    <s v="8 años"/>
    <x v="0"/>
    <x v="1"/>
    <x v="1"/>
    <s v="Emparejamiento_emocion_RC"/>
    <n v="1"/>
    <x v="3"/>
    <n v="1.5846392767271"/>
    <s v="Acierto"/>
  </r>
  <r>
    <x v="0"/>
    <x v="0"/>
    <s v="8 años"/>
    <x v="0"/>
    <x v="1"/>
    <x v="1"/>
    <s v="Emparejamiento_emocion_RC"/>
    <n v="1"/>
    <x v="2"/>
    <n v="0.89726609166245896"/>
    <s v="Acierto"/>
  </r>
  <r>
    <x v="0"/>
    <x v="0"/>
    <s v="8 años"/>
    <x v="0"/>
    <x v="1"/>
    <x v="1"/>
    <s v="Memoria_emocion_RC"/>
    <n v="0"/>
    <x v="0"/>
    <n v="2.4678751351311798"/>
    <s v="Comisión"/>
  </r>
  <r>
    <x v="0"/>
    <x v="0"/>
    <s v="8 años"/>
    <x v="0"/>
    <x v="1"/>
    <x v="1"/>
    <s v="Memoria_emocion_RC"/>
    <n v="0"/>
    <x v="3"/>
    <n v="1.5846392767271"/>
    <s v="Comisión"/>
  </r>
  <r>
    <x v="0"/>
    <x v="0"/>
    <s v="8 años"/>
    <x v="0"/>
    <x v="1"/>
    <x v="1"/>
    <s v="Memoria_emocion_RC"/>
    <n v="0"/>
    <x v="2"/>
    <n v="0.89726609166245896"/>
    <s v="Comisión"/>
  </r>
  <r>
    <x v="0"/>
    <x v="0"/>
    <s v="8 años"/>
    <x v="0"/>
    <x v="1"/>
    <x v="1"/>
    <s v="Emparejamiento_identidad_RC"/>
    <n v="0"/>
    <x v="0"/>
    <n v="2.4678751351311798"/>
    <s v="Comisión"/>
  </r>
  <r>
    <x v="0"/>
    <x v="0"/>
    <s v="8 años"/>
    <x v="0"/>
    <x v="1"/>
    <x v="1"/>
    <s v="Emparejamiento_identidad_RC"/>
    <n v="0"/>
    <x v="3"/>
    <n v="1.5846392767271"/>
    <s v="Comisión"/>
  </r>
  <r>
    <x v="0"/>
    <x v="0"/>
    <s v="8 años"/>
    <x v="0"/>
    <x v="1"/>
    <x v="1"/>
    <s v="Emparejamiento_identidad_RC"/>
    <n v="0"/>
    <x v="2"/>
    <n v="0.89726609166245896"/>
    <s v="Comisión"/>
  </r>
  <r>
    <x v="0"/>
    <x v="0"/>
    <s v="8 años"/>
    <x v="0"/>
    <x v="1"/>
    <x v="1"/>
    <s v="Memoria_identidad_RC"/>
    <n v="1"/>
    <x v="0"/>
    <n v="2.4678751351311798"/>
    <s v="Acierto"/>
  </r>
  <r>
    <x v="0"/>
    <x v="0"/>
    <s v="8 años"/>
    <x v="0"/>
    <x v="1"/>
    <x v="1"/>
    <s v="Memoria_identidad_RC"/>
    <n v="1"/>
    <x v="3"/>
    <n v="1.5846392767271"/>
    <s v="Acierto"/>
  </r>
  <r>
    <x v="0"/>
    <x v="0"/>
    <s v="8 años"/>
    <x v="0"/>
    <x v="1"/>
    <x v="1"/>
    <s v="Memoria_identidad_RC"/>
    <n v="1"/>
    <x v="2"/>
    <n v="0.89726609166245896"/>
    <s v="Acierto"/>
  </r>
  <r>
    <x v="0"/>
    <x v="0"/>
    <s v="8 años"/>
    <x v="0"/>
    <x v="2"/>
    <x v="1"/>
    <s v="Emparejamiento_emocion_RC"/>
    <n v="1"/>
    <x v="0"/>
    <n v="2.05122137378202"/>
    <s v="Acierto"/>
  </r>
  <r>
    <x v="0"/>
    <x v="0"/>
    <s v="8 años"/>
    <x v="0"/>
    <x v="2"/>
    <x v="1"/>
    <s v="Emparejamiento_emocion_RC"/>
    <n v="1"/>
    <x v="3"/>
    <n v="1.61113529768772"/>
    <s v="Acierto"/>
  </r>
  <r>
    <x v="0"/>
    <x v="0"/>
    <s v="8 años"/>
    <x v="0"/>
    <x v="2"/>
    <x v="1"/>
    <s v="Emparejamiento_emocion_RC"/>
    <n v="1"/>
    <x v="1"/>
    <n v="2.7081483125802999"/>
    <s v="Acierto"/>
  </r>
  <r>
    <x v="0"/>
    <x v="0"/>
    <s v="8 años"/>
    <x v="0"/>
    <x v="2"/>
    <x v="1"/>
    <s v="Memoria_emocion_RC"/>
    <n v="1"/>
    <x v="0"/>
    <n v="2.05122137378202"/>
    <s v="Acierto"/>
  </r>
  <r>
    <x v="0"/>
    <x v="0"/>
    <s v="8 años"/>
    <x v="0"/>
    <x v="2"/>
    <x v="1"/>
    <s v="Memoria_emocion_RC"/>
    <n v="1"/>
    <x v="3"/>
    <n v="1.61113529768772"/>
    <s v="Acierto"/>
  </r>
  <r>
    <x v="0"/>
    <x v="0"/>
    <s v="8 años"/>
    <x v="0"/>
    <x v="2"/>
    <x v="1"/>
    <s v="Memoria_emocion_RC"/>
    <n v="1"/>
    <x v="1"/>
    <n v="2.7081483125802999"/>
    <s v="Acierto"/>
  </r>
  <r>
    <x v="0"/>
    <x v="0"/>
    <s v="8 años"/>
    <x v="0"/>
    <x v="2"/>
    <x v="1"/>
    <s v="Emparejamiento_identidad_RC"/>
    <n v="1"/>
    <x v="0"/>
    <n v="2.05122137378202"/>
    <s v="Acierto"/>
  </r>
  <r>
    <x v="0"/>
    <x v="0"/>
    <s v="8 años"/>
    <x v="0"/>
    <x v="2"/>
    <x v="1"/>
    <s v="Emparejamiento_identidad_RC"/>
    <n v="1"/>
    <x v="3"/>
    <n v="1.61113529768772"/>
    <s v="Acierto"/>
  </r>
  <r>
    <x v="0"/>
    <x v="0"/>
    <s v="8 años"/>
    <x v="0"/>
    <x v="2"/>
    <x v="1"/>
    <s v="Emparejamiento_identidad_RC"/>
    <n v="1"/>
    <x v="1"/>
    <n v="2.7081483125802999"/>
    <s v="Acierto"/>
  </r>
  <r>
    <x v="0"/>
    <x v="0"/>
    <s v="8 años"/>
    <x v="0"/>
    <x v="2"/>
    <x v="1"/>
    <s v="Memoria_identidad_RC"/>
    <n v="0"/>
    <x v="0"/>
    <n v="2.05122137378202"/>
    <s v="Comisión"/>
  </r>
  <r>
    <x v="0"/>
    <x v="0"/>
    <s v="8 años"/>
    <x v="0"/>
    <x v="2"/>
    <x v="1"/>
    <s v="Memoria_identidad_RC"/>
    <n v="0"/>
    <x v="3"/>
    <n v="1.61113529768772"/>
    <s v="Comisión"/>
  </r>
  <r>
    <x v="0"/>
    <x v="0"/>
    <s v="8 años"/>
    <x v="0"/>
    <x v="2"/>
    <x v="1"/>
    <s v="Memoria_identidad_RC"/>
    <n v="0"/>
    <x v="1"/>
    <n v="2.7081483125802999"/>
    <s v="Comisión"/>
  </r>
  <r>
    <x v="0"/>
    <x v="0"/>
    <s v="8 años"/>
    <x v="1"/>
    <x v="0"/>
    <x v="1"/>
    <s v="Emparejamiento_emocion_RC"/>
    <n v="0"/>
    <x v="0"/>
    <n v="2.5914801710750899"/>
    <s v="Comisión"/>
  </r>
  <r>
    <x v="0"/>
    <x v="0"/>
    <s v="8 años"/>
    <x v="1"/>
    <x v="0"/>
    <x v="1"/>
    <s v="Emparejamiento_emocion_RC"/>
    <n v="0"/>
    <x v="3"/>
    <n v="1.5383581537753299"/>
    <s v="Comisión"/>
  </r>
  <r>
    <x v="0"/>
    <x v="0"/>
    <s v="8 años"/>
    <x v="1"/>
    <x v="0"/>
    <x v="1"/>
    <s v="Emparejamiento_emocion_RC"/>
    <n v="0"/>
    <x v="2"/>
    <n v="1.49696789879817"/>
    <s v="Comisión"/>
  </r>
  <r>
    <x v="0"/>
    <x v="0"/>
    <s v="8 años"/>
    <x v="1"/>
    <x v="0"/>
    <x v="1"/>
    <s v="Memoria_emocion_RC"/>
    <n v="1"/>
    <x v="0"/>
    <n v="2.5914801710750899"/>
    <s v="Acierto"/>
  </r>
  <r>
    <x v="0"/>
    <x v="0"/>
    <s v="8 años"/>
    <x v="1"/>
    <x v="0"/>
    <x v="1"/>
    <s v="Memoria_emocion_RC"/>
    <n v="1"/>
    <x v="3"/>
    <n v="1.5383581537753299"/>
    <s v="Acierto"/>
  </r>
  <r>
    <x v="0"/>
    <x v="0"/>
    <s v="8 años"/>
    <x v="1"/>
    <x v="0"/>
    <x v="1"/>
    <s v="Memoria_emocion_RC"/>
    <n v="1"/>
    <x v="2"/>
    <n v="1.49696789879817"/>
    <s v="Acierto"/>
  </r>
  <r>
    <x v="0"/>
    <x v="0"/>
    <s v="8 años"/>
    <x v="1"/>
    <x v="0"/>
    <x v="1"/>
    <s v="Emparejamiento_identidad_RC"/>
    <n v="0"/>
    <x v="0"/>
    <n v="2.5914801710750899"/>
    <s v="Comisión"/>
  </r>
  <r>
    <x v="0"/>
    <x v="0"/>
    <s v="8 años"/>
    <x v="1"/>
    <x v="0"/>
    <x v="1"/>
    <s v="Emparejamiento_identidad_RC"/>
    <n v="0"/>
    <x v="3"/>
    <n v="1.5383581537753299"/>
    <s v="Comisión"/>
  </r>
  <r>
    <x v="0"/>
    <x v="0"/>
    <s v="8 años"/>
    <x v="1"/>
    <x v="0"/>
    <x v="1"/>
    <s v="Emparejamiento_identidad_RC"/>
    <n v="0"/>
    <x v="2"/>
    <n v="1.49696789879817"/>
    <s v="Comisión"/>
  </r>
  <r>
    <x v="0"/>
    <x v="0"/>
    <s v="8 años"/>
    <x v="1"/>
    <x v="0"/>
    <x v="1"/>
    <s v="Memoria_identidad_RC"/>
    <n v="1"/>
    <x v="0"/>
    <n v="2.5914801710750899"/>
    <s v="Acierto"/>
  </r>
  <r>
    <x v="0"/>
    <x v="0"/>
    <s v="8 años"/>
    <x v="1"/>
    <x v="0"/>
    <x v="1"/>
    <s v="Memoria_identidad_RC"/>
    <n v="1"/>
    <x v="3"/>
    <n v="1.5383581537753299"/>
    <s v="Acierto"/>
  </r>
  <r>
    <x v="0"/>
    <x v="0"/>
    <s v="8 años"/>
    <x v="1"/>
    <x v="0"/>
    <x v="1"/>
    <s v="Memoria_identidad_RC"/>
    <n v="1"/>
    <x v="2"/>
    <n v="1.49696789879817"/>
    <s v="Acierto"/>
  </r>
  <r>
    <x v="0"/>
    <x v="0"/>
    <s v="8 años"/>
    <x v="2"/>
    <x v="1"/>
    <x v="1"/>
    <s v="Emparejamiento_emocion_RC"/>
    <n v="0"/>
    <x v="3"/>
    <n v="1.8025144118582801"/>
    <s v="Comisión"/>
  </r>
  <r>
    <x v="0"/>
    <x v="0"/>
    <s v="8 años"/>
    <x v="2"/>
    <x v="1"/>
    <x v="1"/>
    <s v="Emparejamiento_emocion_RC"/>
    <n v="0"/>
    <x v="1"/>
    <n v="2.3764739764737799"/>
    <s v="Comisión"/>
  </r>
  <r>
    <x v="0"/>
    <x v="0"/>
    <s v="8 años"/>
    <x v="2"/>
    <x v="1"/>
    <x v="1"/>
    <s v="Emparejamiento_emocion_RC"/>
    <n v="0"/>
    <x v="2"/>
    <n v="0.72357192973140605"/>
    <s v="Comisión"/>
  </r>
  <r>
    <x v="0"/>
    <x v="0"/>
    <s v="8 años"/>
    <x v="2"/>
    <x v="1"/>
    <x v="1"/>
    <s v="Memoria_emocion_RC"/>
    <n v="1"/>
    <x v="3"/>
    <n v="1.8025144118582801"/>
    <s v="Acierto"/>
  </r>
  <r>
    <x v="0"/>
    <x v="0"/>
    <s v="8 años"/>
    <x v="2"/>
    <x v="1"/>
    <x v="1"/>
    <s v="Memoria_emocion_RC"/>
    <n v="1"/>
    <x v="1"/>
    <n v="2.3764739764737799"/>
    <s v="Acierto"/>
  </r>
  <r>
    <x v="0"/>
    <x v="0"/>
    <s v="8 años"/>
    <x v="2"/>
    <x v="1"/>
    <x v="1"/>
    <s v="Memoria_emocion_RC"/>
    <n v="1"/>
    <x v="2"/>
    <n v="0.72357192973140605"/>
    <s v="Acierto"/>
  </r>
  <r>
    <x v="0"/>
    <x v="0"/>
    <s v="8 años"/>
    <x v="2"/>
    <x v="1"/>
    <x v="1"/>
    <s v="Emparejamiento_identidad_RC"/>
    <n v="1"/>
    <x v="3"/>
    <n v="1.8025144118582801"/>
    <s v="Acierto"/>
  </r>
  <r>
    <x v="0"/>
    <x v="0"/>
    <s v="8 años"/>
    <x v="2"/>
    <x v="1"/>
    <x v="1"/>
    <s v="Emparejamiento_identidad_RC"/>
    <n v="1"/>
    <x v="1"/>
    <n v="2.3764739764737799"/>
    <s v="Acierto"/>
  </r>
  <r>
    <x v="0"/>
    <x v="0"/>
    <s v="8 años"/>
    <x v="2"/>
    <x v="1"/>
    <x v="1"/>
    <s v="Emparejamiento_identidad_RC"/>
    <n v="1"/>
    <x v="2"/>
    <n v="0.72357192973140605"/>
    <s v="Acierto"/>
  </r>
  <r>
    <x v="0"/>
    <x v="0"/>
    <s v="8 años"/>
    <x v="2"/>
    <x v="1"/>
    <x v="1"/>
    <s v="Memoria_identidad_RC"/>
    <n v="1"/>
    <x v="3"/>
    <n v="1.8025144118582801"/>
    <s v="Acierto"/>
  </r>
  <r>
    <x v="0"/>
    <x v="0"/>
    <s v="8 años"/>
    <x v="2"/>
    <x v="1"/>
    <x v="1"/>
    <s v="Memoria_identidad_RC"/>
    <n v="1"/>
    <x v="1"/>
    <n v="2.3764739764737799"/>
    <s v="Acierto"/>
  </r>
  <r>
    <x v="0"/>
    <x v="0"/>
    <s v="8 años"/>
    <x v="2"/>
    <x v="1"/>
    <x v="1"/>
    <s v="Memoria_identidad_RC"/>
    <n v="1"/>
    <x v="2"/>
    <n v="0.72357192973140605"/>
    <s v="Acierto"/>
  </r>
  <r>
    <x v="0"/>
    <x v="0"/>
    <s v="8 años"/>
    <x v="1"/>
    <x v="1"/>
    <x v="1"/>
    <s v="Emparejamiento_emocion_RC"/>
    <n v="0"/>
    <x v="3"/>
    <n v="1.2606595639954301"/>
    <s v="Comisión"/>
  </r>
  <r>
    <x v="0"/>
    <x v="0"/>
    <s v="8 años"/>
    <x v="1"/>
    <x v="1"/>
    <x v="1"/>
    <s v="Emparejamiento_emocion_RC"/>
    <n v="0"/>
    <x v="1"/>
    <n v="1.8567746029002501"/>
    <s v="Comisión"/>
  </r>
  <r>
    <x v="0"/>
    <x v="0"/>
    <s v="8 años"/>
    <x v="1"/>
    <x v="1"/>
    <x v="1"/>
    <s v="Emparejamiento_emocion_RC"/>
    <n v="0"/>
    <x v="2"/>
    <n v="1.2947526279604"/>
    <s v="Comisión"/>
  </r>
  <r>
    <x v="0"/>
    <x v="0"/>
    <s v="8 años"/>
    <x v="1"/>
    <x v="1"/>
    <x v="1"/>
    <s v="Memoria_emocion_RC"/>
    <n v="1"/>
    <x v="3"/>
    <n v="1.2606595639954301"/>
    <s v="Acierto"/>
  </r>
  <r>
    <x v="0"/>
    <x v="0"/>
    <s v="8 años"/>
    <x v="1"/>
    <x v="1"/>
    <x v="1"/>
    <s v="Memoria_emocion_RC"/>
    <n v="1"/>
    <x v="1"/>
    <n v="1.8567746029002501"/>
    <s v="Acierto"/>
  </r>
  <r>
    <x v="0"/>
    <x v="0"/>
    <s v="8 años"/>
    <x v="1"/>
    <x v="1"/>
    <x v="1"/>
    <s v="Memoria_emocion_RC"/>
    <n v="1"/>
    <x v="2"/>
    <n v="1.2947526279604"/>
    <s v="Acierto"/>
  </r>
  <r>
    <x v="0"/>
    <x v="0"/>
    <s v="8 años"/>
    <x v="1"/>
    <x v="1"/>
    <x v="1"/>
    <s v="Emparejamiento_identidad_RC"/>
    <n v="1"/>
    <x v="3"/>
    <n v="1.2606595639954301"/>
    <s v="Acierto"/>
  </r>
  <r>
    <x v="0"/>
    <x v="0"/>
    <s v="8 años"/>
    <x v="1"/>
    <x v="1"/>
    <x v="1"/>
    <s v="Emparejamiento_identidad_RC"/>
    <n v="1"/>
    <x v="1"/>
    <n v="1.8567746029002501"/>
    <s v="Acierto"/>
  </r>
  <r>
    <x v="0"/>
    <x v="0"/>
    <s v="8 años"/>
    <x v="1"/>
    <x v="1"/>
    <x v="1"/>
    <s v="Emparejamiento_identidad_RC"/>
    <n v="1"/>
    <x v="2"/>
    <n v="1.2947526279604"/>
    <s v="Acierto"/>
  </r>
  <r>
    <x v="0"/>
    <x v="0"/>
    <s v="8 años"/>
    <x v="1"/>
    <x v="1"/>
    <x v="1"/>
    <s v="Memoria_identidad_RC"/>
    <n v="1"/>
    <x v="3"/>
    <n v="1.2606595639954301"/>
    <s v="Acierto"/>
  </r>
  <r>
    <x v="0"/>
    <x v="0"/>
    <s v="8 años"/>
    <x v="1"/>
    <x v="1"/>
    <x v="1"/>
    <s v="Memoria_identidad_RC"/>
    <n v="1"/>
    <x v="1"/>
    <n v="1.8567746029002501"/>
    <s v="Acierto"/>
  </r>
  <r>
    <x v="0"/>
    <x v="0"/>
    <s v="8 años"/>
    <x v="1"/>
    <x v="1"/>
    <x v="1"/>
    <s v="Memoria_identidad_RC"/>
    <n v="1"/>
    <x v="2"/>
    <n v="1.2947526279604"/>
    <s v="Acierto"/>
  </r>
  <r>
    <x v="0"/>
    <x v="0"/>
    <s v="8 años"/>
    <x v="0"/>
    <x v="2"/>
    <x v="1"/>
    <s v="Emparejamiento_emocion_RC"/>
    <n v="1"/>
    <x v="0"/>
    <n v="2.9066334076924201"/>
    <s v="Acierto"/>
  </r>
  <r>
    <x v="0"/>
    <x v="0"/>
    <s v="8 años"/>
    <x v="0"/>
    <x v="2"/>
    <x v="1"/>
    <s v="Emparejamiento_emocion_RC"/>
    <n v="1"/>
    <x v="1"/>
    <n v="1.52025799133116"/>
    <s v="Acierto"/>
  </r>
  <r>
    <x v="0"/>
    <x v="0"/>
    <s v="8 años"/>
    <x v="0"/>
    <x v="2"/>
    <x v="1"/>
    <s v="Emparejamiento_emocion_RC"/>
    <n v="1"/>
    <x v="2"/>
    <n v="1.0193841140717199"/>
    <s v="Acierto"/>
  </r>
  <r>
    <x v="0"/>
    <x v="0"/>
    <s v="8 años"/>
    <x v="0"/>
    <x v="2"/>
    <x v="1"/>
    <s v="Memoria_emocion_RC"/>
    <n v="0"/>
    <x v="0"/>
    <n v="2.9066334076924201"/>
    <s v="Comisión"/>
  </r>
  <r>
    <x v="0"/>
    <x v="0"/>
    <s v="8 años"/>
    <x v="0"/>
    <x v="2"/>
    <x v="1"/>
    <s v="Memoria_emocion_RC"/>
    <n v="0"/>
    <x v="1"/>
    <n v="1.52025799133116"/>
    <s v="Comisión"/>
  </r>
  <r>
    <x v="0"/>
    <x v="0"/>
    <s v="8 años"/>
    <x v="0"/>
    <x v="2"/>
    <x v="1"/>
    <s v="Memoria_emocion_RC"/>
    <n v="0"/>
    <x v="2"/>
    <n v="1.0193841140717199"/>
    <s v="Comisión"/>
  </r>
  <r>
    <x v="0"/>
    <x v="0"/>
    <s v="8 años"/>
    <x v="0"/>
    <x v="2"/>
    <x v="1"/>
    <s v="Emparejamiento_identidad_RC"/>
    <n v="1"/>
    <x v="0"/>
    <n v="2.9066334076924201"/>
    <s v="Acierto"/>
  </r>
  <r>
    <x v="0"/>
    <x v="0"/>
    <s v="8 años"/>
    <x v="0"/>
    <x v="2"/>
    <x v="1"/>
    <s v="Emparejamiento_identidad_RC"/>
    <n v="1"/>
    <x v="1"/>
    <n v="1.52025799133116"/>
    <s v="Acierto"/>
  </r>
  <r>
    <x v="0"/>
    <x v="0"/>
    <s v="8 años"/>
    <x v="0"/>
    <x v="2"/>
    <x v="1"/>
    <s v="Emparejamiento_identidad_RC"/>
    <n v="1"/>
    <x v="2"/>
    <n v="1.0193841140717199"/>
    <s v="Acierto"/>
  </r>
  <r>
    <x v="0"/>
    <x v="0"/>
    <s v="8 años"/>
    <x v="0"/>
    <x v="2"/>
    <x v="1"/>
    <s v="Memoria_identidad_RC"/>
    <n v="1"/>
    <x v="0"/>
    <n v="2.9066334076924201"/>
    <s v="Acierto"/>
  </r>
  <r>
    <x v="0"/>
    <x v="0"/>
    <s v="8 años"/>
    <x v="0"/>
    <x v="2"/>
    <x v="1"/>
    <s v="Memoria_identidad_RC"/>
    <n v="1"/>
    <x v="1"/>
    <n v="1.52025799133116"/>
    <s v="Acierto"/>
  </r>
  <r>
    <x v="0"/>
    <x v="0"/>
    <s v="8 años"/>
    <x v="0"/>
    <x v="2"/>
    <x v="1"/>
    <s v="Memoria_identidad_RC"/>
    <n v="1"/>
    <x v="2"/>
    <n v="1.0193841140717199"/>
    <s v="Acierto"/>
  </r>
  <r>
    <x v="0"/>
    <x v="0"/>
    <s v="8 años"/>
    <x v="1"/>
    <x v="1"/>
    <x v="1"/>
    <s v="Emparejamiento_emocion_RC"/>
    <n v="1"/>
    <x v="0"/>
    <n v="3.5910649608704199"/>
    <s v="Acierto"/>
  </r>
  <r>
    <x v="0"/>
    <x v="0"/>
    <s v="8 años"/>
    <x v="1"/>
    <x v="1"/>
    <x v="1"/>
    <s v="Emparejamiento_emocion_RC"/>
    <n v="1"/>
    <x v="3"/>
    <n v="1.11326112650567"/>
    <s v="Acierto"/>
  </r>
  <r>
    <x v="0"/>
    <x v="0"/>
    <s v="8 años"/>
    <x v="1"/>
    <x v="1"/>
    <x v="1"/>
    <s v="Emparejamiento_emocion_RC"/>
    <n v="1"/>
    <x v="1"/>
    <n v="1.7450656751170699"/>
    <s v="Acierto"/>
  </r>
  <r>
    <x v="0"/>
    <x v="0"/>
    <s v="8 años"/>
    <x v="1"/>
    <x v="1"/>
    <x v="1"/>
    <s v="Emparejamiento_emocion_RC"/>
    <n v="1"/>
    <x v="2"/>
    <n v="0.86518705397611395"/>
    <s v="Acierto"/>
  </r>
  <r>
    <x v="0"/>
    <x v="0"/>
    <s v="8 años"/>
    <x v="1"/>
    <x v="1"/>
    <x v="1"/>
    <s v="Memoria_emocion_RC"/>
    <n v="1"/>
    <x v="0"/>
    <n v="3.5910649608704199"/>
    <s v="Acierto"/>
  </r>
  <r>
    <x v="0"/>
    <x v="0"/>
    <s v="8 años"/>
    <x v="1"/>
    <x v="1"/>
    <x v="1"/>
    <s v="Memoria_emocion_RC"/>
    <n v="1"/>
    <x v="3"/>
    <n v="1.11326112650567"/>
    <s v="Acierto"/>
  </r>
  <r>
    <x v="0"/>
    <x v="0"/>
    <s v="8 años"/>
    <x v="1"/>
    <x v="1"/>
    <x v="1"/>
    <s v="Memoria_emocion_RC"/>
    <n v="1"/>
    <x v="1"/>
    <n v="1.7450656751170699"/>
    <s v="Acierto"/>
  </r>
  <r>
    <x v="0"/>
    <x v="0"/>
    <s v="8 años"/>
    <x v="1"/>
    <x v="1"/>
    <x v="1"/>
    <s v="Memoria_emocion_RC"/>
    <n v="1"/>
    <x v="2"/>
    <n v="0.86518705397611395"/>
    <s v="Acierto"/>
  </r>
  <r>
    <x v="0"/>
    <x v="0"/>
    <s v="8 años"/>
    <x v="1"/>
    <x v="1"/>
    <x v="1"/>
    <s v="Emparejamiento_identidad_RC"/>
    <n v="1"/>
    <x v="0"/>
    <n v="3.5910649608704199"/>
    <s v="Acierto"/>
  </r>
  <r>
    <x v="0"/>
    <x v="0"/>
    <s v="8 años"/>
    <x v="1"/>
    <x v="1"/>
    <x v="1"/>
    <s v="Emparejamiento_identidad_RC"/>
    <n v="1"/>
    <x v="3"/>
    <n v="1.11326112650567"/>
    <s v="Acierto"/>
  </r>
  <r>
    <x v="0"/>
    <x v="0"/>
    <s v="8 años"/>
    <x v="1"/>
    <x v="1"/>
    <x v="1"/>
    <s v="Emparejamiento_identidad_RC"/>
    <n v="1"/>
    <x v="1"/>
    <n v="1.7450656751170699"/>
    <s v="Acierto"/>
  </r>
  <r>
    <x v="0"/>
    <x v="0"/>
    <s v="8 años"/>
    <x v="1"/>
    <x v="1"/>
    <x v="1"/>
    <s v="Emparejamiento_identidad_RC"/>
    <n v="1"/>
    <x v="2"/>
    <n v="0.86518705397611395"/>
    <s v="Acierto"/>
  </r>
  <r>
    <x v="0"/>
    <x v="0"/>
    <s v="8 años"/>
    <x v="1"/>
    <x v="1"/>
    <x v="1"/>
    <s v="Memoria_identidad_RC"/>
    <n v="1"/>
    <x v="0"/>
    <n v="3.5910649608704199"/>
    <s v="Acierto"/>
  </r>
  <r>
    <x v="0"/>
    <x v="0"/>
    <s v="8 años"/>
    <x v="1"/>
    <x v="1"/>
    <x v="1"/>
    <s v="Memoria_identidad_RC"/>
    <n v="1"/>
    <x v="3"/>
    <n v="1.11326112650567"/>
    <s v="Acierto"/>
  </r>
  <r>
    <x v="0"/>
    <x v="0"/>
    <s v="8 años"/>
    <x v="1"/>
    <x v="1"/>
    <x v="1"/>
    <s v="Memoria_identidad_RC"/>
    <n v="1"/>
    <x v="1"/>
    <n v="1.7450656751170699"/>
    <s v="Acierto"/>
  </r>
  <r>
    <x v="0"/>
    <x v="0"/>
    <s v="8 años"/>
    <x v="1"/>
    <x v="1"/>
    <x v="1"/>
    <s v="Memoria_identidad_RC"/>
    <n v="1"/>
    <x v="2"/>
    <n v="0.86518705397611395"/>
    <s v="Acierto"/>
  </r>
  <r>
    <x v="0"/>
    <x v="0"/>
    <s v="8 años"/>
    <x v="0"/>
    <x v="2"/>
    <x v="1"/>
    <s v="Emparejamiento_emocion_RC"/>
    <n v="1"/>
    <x v="0"/>
    <n v="2.6307193131651698"/>
    <s v="Acierto"/>
  </r>
  <r>
    <x v="0"/>
    <x v="0"/>
    <s v="8 años"/>
    <x v="0"/>
    <x v="2"/>
    <x v="1"/>
    <s v="Emparejamiento_emocion_RC"/>
    <n v="1"/>
    <x v="3"/>
    <n v="1.6101938648498599"/>
    <s v="Acierto"/>
  </r>
  <r>
    <x v="0"/>
    <x v="0"/>
    <s v="8 años"/>
    <x v="0"/>
    <x v="2"/>
    <x v="1"/>
    <s v="Emparejamiento_emocion_RC"/>
    <n v="1"/>
    <x v="1"/>
    <n v="2.0345224963966699"/>
    <s v="Acierto"/>
  </r>
  <r>
    <x v="0"/>
    <x v="0"/>
    <s v="8 años"/>
    <x v="0"/>
    <x v="2"/>
    <x v="1"/>
    <s v="Emparejamiento_emocion_RC"/>
    <n v="1"/>
    <x v="2"/>
    <n v="0.88706954044755504"/>
    <s v="Acierto"/>
  </r>
  <r>
    <x v="0"/>
    <x v="0"/>
    <s v="8 años"/>
    <x v="0"/>
    <x v="2"/>
    <x v="1"/>
    <s v="Memoria_emocion_RC"/>
    <n v="0"/>
    <x v="0"/>
    <n v="2.6307193131651698"/>
    <s v="Comisión"/>
  </r>
  <r>
    <x v="0"/>
    <x v="0"/>
    <s v="8 años"/>
    <x v="0"/>
    <x v="2"/>
    <x v="1"/>
    <s v="Memoria_emocion_RC"/>
    <n v="0"/>
    <x v="3"/>
    <n v="1.6101938648498599"/>
    <s v="Comisión"/>
  </r>
  <r>
    <x v="0"/>
    <x v="0"/>
    <s v="8 años"/>
    <x v="0"/>
    <x v="2"/>
    <x v="1"/>
    <s v="Memoria_emocion_RC"/>
    <n v="0"/>
    <x v="1"/>
    <n v="2.0345224963966699"/>
    <s v="Comisión"/>
  </r>
  <r>
    <x v="0"/>
    <x v="0"/>
    <s v="8 años"/>
    <x v="0"/>
    <x v="2"/>
    <x v="1"/>
    <s v="Memoria_emocion_RC"/>
    <n v="0"/>
    <x v="2"/>
    <n v="0.88706954044755504"/>
    <s v="Comisión"/>
  </r>
  <r>
    <x v="0"/>
    <x v="0"/>
    <s v="8 años"/>
    <x v="0"/>
    <x v="2"/>
    <x v="1"/>
    <s v="Emparejamiento_identidad_RC"/>
    <n v="1"/>
    <x v="0"/>
    <n v="2.6307193131651698"/>
    <s v="Acierto"/>
  </r>
  <r>
    <x v="0"/>
    <x v="0"/>
    <s v="8 años"/>
    <x v="0"/>
    <x v="2"/>
    <x v="1"/>
    <s v="Emparejamiento_identidad_RC"/>
    <n v="1"/>
    <x v="3"/>
    <n v="1.6101938648498599"/>
    <s v="Acierto"/>
  </r>
  <r>
    <x v="0"/>
    <x v="0"/>
    <s v="8 años"/>
    <x v="0"/>
    <x v="2"/>
    <x v="1"/>
    <s v="Emparejamiento_identidad_RC"/>
    <n v="1"/>
    <x v="1"/>
    <n v="2.0345224963966699"/>
    <s v="Acierto"/>
  </r>
  <r>
    <x v="0"/>
    <x v="0"/>
    <s v="8 años"/>
    <x v="0"/>
    <x v="2"/>
    <x v="1"/>
    <s v="Emparejamiento_identidad_RC"/>
    <n v="1"/>
    <x v="2"/>
    <n v="0.88706954044755504"/>
    <s v="Acierto"/>
  </r>
  <r>
    <x v="0"/>
    <x v="0"/>
    <s v="8 años"/>
    <x v="0"/>
    <x v="2"/>
    <x v="1"/>
    <s v="Memoria_identidad_RC"/>
    <n v="1"/>
    <x v="0"/>
    <n v="2.6307193131651698"/>
    <s v="Acierto"/>
  </r>
  <r>
    <x v="0"/>
    <x v="0"/>
    <s v="8 años"/>
    <x v="0"/>
    <x v="2"/>
    <x v="1"/>
    <s v="Memoria_identidad_RC"/>
    <n v="1"/>
    <x v="3"/>
    <n v="1.6101938648498599"/>
    <s v="Acierto"/>
  </r>
  <r>
    <x v="0"/>
    <x v="0"/>
    <s v="8 años"/>
    <x v="0"/>
    <x v="2"/>
    <x v="1"/>
    <s v="Memoria_identidad_RC"/>
    <n v="1"/>
    <x v="1"/>
    <n v="2.0345224963966699"/>
    <s v="Acierto"/>
  </r>
  <r>
    <x v="0"/>
    <x v="0"/>
    <s v="8 años"/>
    <x v="0"/>
    <x v="2"/>
    <x v="1"/>
    <s v="Memoria_identidad_RC"/>
    <n v="1"/>
    <x v="2"/>
    <n v="0.88706954044755504"/>
    <s v="Acierto"/>
  </r>
  <r>
    <x v="0"/>
    <x v="0"/>
    <s v="8 años"/>
    <x v="2"/>
    <x v="0"/>
    <x v="1"/>
    <s v="Emparejamiento_emocion_RC"/>
    <n v="1"/>
    <x v="0"/>
    <n v="1.6495187354157601"/>
    <s v="Acierto"/>
  </r>
  <r>
    <x v="0"/>
    <x v="0"/>
    <s v="8 años"/>
    <x v="2"/>
    <x v="0"/>
    <x v="1"/>
    <s v="Emparejamiento_emocion_RC"/>
    <n v="1"/>
    <x v="3"/>
    <n v="1.3861597125651299"/>
    <s v="Acierto"/>
  </r>
  <r>
    <x v="0"/>
    <x v="0"/>
    <s v="8 años"/>
    <x v="2"/>
    <x v="0"/>
    <x v="1"/>
    <s v="Emparejamiento_emocion_RC"/>
    <n v="1"/>
    <x v="1"/>
    <n v="2.0301151842577299"/>
    <s v="Acierto"/>
  </r>
  <r>
    <x v="0"/>
    <x v="0"/>
    <s v="8 años"/>
    <x v="2"/>
    <x v="0"/>
    <x v="1"/>
    <s v="Emparejamiento_emocion_RC"/>
    <n v="1"/>
    <x v="2"/>
    <n v="0.62761412555119001"/>
    <s v="Acierto"/>
  </r>
  <r>
    <x v="0"/>
    <x v="0"/>
    <s v="8 años"/>
    <x v="2"/>
    <x v="0"/>
    <x v="1"/>
    <s v="Memoria_emocion_RC"/>
    <n v="1"/>
    <x v="0"/>
    <n v="1.6495187354157601"/>
    <s v="Acierto"/>
  </r>
  <r>
    <x v="0"/>
    <x v="0"/>
    <s v="8 años"/>
    <x v="2"/>
    <x v="0"/>
    <x v="1"/>
    <s v="Memoria_emocion_RC"/>
    <n v="1"/>
    <x v="3"/>
    <n v="1.3861597125651299"/>
    <s v="Acierto"/>
  </r>
  <r>
    <x v="0"/>
    <x v="0"/>
    <s v="8 años"/>
    <x v="2"/>
    <x v="0"/>
    <x v="1"/>
    <s v="Memoria_emocion_RC"/>
    <n v="1"/>
    <x v="1"/>
    <n v="2.0301151842577299"/>
    <s v="Acierto"/>
  </r>
  <r>
    <x v="0"/>
    <x v="0"/>
    <s v="8 años"/>
    <x v="2"/>
    <x v="0"/>
    <x v="1"/>
    <s v="Memoria_emocion_RC"/>
    <n v="1"/>
    <x v="2"/>
    <n v="0.62761412555119001"/>
    <s v="Acierto"/>
  </r>
  <r>
    <x v="0"/>
    <x v="0"/>
    <s v="8 años"/>
    <x v="2"/>
    <x v="0"/>
    <x v="1"/>
    <s v="Emparejamiento_identidad_RC"/>
    <n v="1"/>
    <x v="0"/>
    <n v="1.6495187354157601"/>
    <s v="Acierto"/>
  </r>
  <r>
    <x v="0"/>
    <x v="0"/>
    <s v="8 años"/>
    <x v="2"/>
    <x v="0"/>
    <x v="1"/>
    <s v="Emparejamiento_identidad_RC"/>
    <n v="1"/>
    <x v="3"/>
    <n v="1.3861597125651299"/>
    <s v="Acierto"/>
  </r>
  <r>
    <x v="0"/>
    <x v="0"/>
    <s v="8 años"/>
    <x v="2"/>
    <x v="0"/>
    <x v="1"/>
    <s v="Emparejamiento_identidad_RC"/>
    <n v="1"/>
    <x v="1"/>
    <n v="2.0301151842577299"/>
    <s v="Acierto"/>
  </r>
  <r>
    <x v="0"/>
    <x v="0"/>
    <s v="8 años"/>
    <x v="2"/>
    <x v="0"/>
    <x v="1"/>
    <s v="Emparejamiento_identidad_RC"/>
    <n v="1"/>
    <x v="2"/>
    <n v="0.62761412555119001"/>
    <s v="Acierto"/>
  </r>
  <r>
    <x v="0"/>
    <x v="0"/>
    <s v="8 años"/>
    <x v="2"/>
    <x v="0"/>
    <x v="1"/>
    <s v="Memoria_identidad_RC"/>
    <n v="0"/>
    <x v="0"/>
    <n v="1.6495187354157601"/>
    <s v="Comisión"/>
  </r>
  <r>
    <x v="0"/>
    <x v="0"/>
    <s v="8 años"/>
    <x v="2"/>
    <x v="0"/>
    <x v="1"/>
    <s v="Memoria_identidad_RC"/>
    <n v="0"/>
    <x v="3"/>
    <n v="1.3861597125651299"/>
    <s v="Comisión"/>
  </r>
  <r>
    <x v="0"/>
    <x v="0"/>
    <s v="8 años"/>
    <x v="2"/>
    <x v="0"/>
    <x v="1"/>
    <s v="Memoria_identidad_RC"/>
    <n v="0"/>
    <x v="1"/>
    <n v="2.0301151842577299"/>
    <s v="Comisión"/>
  </r>
  <r>
    <x v="0"/>
    <x v="0"/>
    <s v="8 años"/>
    <x v="2"/>
    <x v="0"/>
    <x v="1"/>
    <s v="Memoria_identidad_RC"/>
    <n v="0"/>
    <x v="2"/>
    <n v="0.62761412555119001"/>
    <s v="Comisió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s v="8 años"/>
    <n v="1"/>
    <n v="2.5203812345716798"/>
    <n v="0"/>
    <m/>
    <n v="1"/>
    <n v="1.60731377778574"/>
    <n v="1"/>
    <n v="1.1001248395041301"/>
    <x v="0"/>
    <x v="0"/>
    <x v="0"/>
    <s v="Acierto"/>
    <n v="0"/>
    <n v="0"/>
    <s v="Omisión"/>
    <n v="1"/>
    <n v="0"/>
    <s v="Acierto"/>
    <n v="0"/>
    <m/>
    <s v="Acierto"/>
    <n v="0"/>
    <n v="0"/>
  </r>
  <r>
    <x v="0"/>
    <x v="0"/>
    <s v="8 años"/>
    <n v="1"/>
    <n v="1.9258860246918601"/>
    <n v="1"/>
    <n v="1.26298034568026"/>
    <n v="1"/>
    <n v="1.5376481975254099"/>
    <n v="1"/>
    <n v="1.09259298765391"/>
    <x v="1"/>
    <x v="1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3.1381096296245201"/>
    <n v="1"/>
    <n v="1.1237673086434301"/>
    <n v="1"/>
    <n v="1.4870210370427199"/>
    <n v="1"/>
    <n v="1.32433224692067"/>
    <x v="1"/>
    <x v="0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43883535802888"/>
    <n v="1"/>
    <n v="1.87970172839413"/>
    <n v="1"/>
    <n v="3.8504272592544999"/>
    <n v="0"/>
    <n v="1.58048908642376"/>
    <x v="0"/>
    <x v="1"/>
    <x v="0"/>
    <s v="Acierto"/>
    <n v="0"/>
    <n v="0"/>
    <s v="Acierto"/>
    <n v="0"/>
    <n v="0"/>
    <s v="Acierto"/>
    <n v="0"/>
    <n v="0"/>
    <s v="Comisión"/>
    <n v="0"/>
    <n v="1"/>
  </r>
  <r>
    <x v="0"/>
    <x v="0"/>
    <s v="8 años"/>
    <n v="1"/>
    <n v="2.64116582716815"/>
    <n v="1"/>
    <n v="1.11398360494058"/>
    <n v="1"/>
    <n v="1.3643018271541201"/>
    <n v="1"/>
    <n v="1.00064908641797"/>
    <x v="2"/>
    <x v="2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n v="2.3203634567907998"/>
    <n v="0"/>
    <m/>
    <n v="1"/>
    <n v="1.50147832099173"/>
    <n v="1"/>
    <n v="1.1255450864118699"/>
    <x v="2"/>
    <x v="1"/>
    <x v="0"/>
    <s v="Comisión"/>
    <n v="0"/>
    <n v="1"/>
    <s v="Omisión"/>
    <n v="1"/>
    <n v="0"/>
    <s v="Acierto"/>
    <n v="0"/>
    <n v="0"/>
    <s v="Acierto"/>
    <n v="0"/>
    <n v="0"/>
  </r>
  <r>
    <x v="0"/>
    <x v="0"/>
    <s v="8 años"/>
    <n v="1"/>
    <n v="2.7182850370445499"/>
    <n v="1"/>
    <n v="1.12746548147697"/>
    <n v="1"/>
    <n v="1.6098394074069799"/>
    <n v="1"/>
    <n v="1.57575822221406"/>
    <x v="1"/>
    <x v="0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m/>
    <n v="0"/>
    <m/>
    <n v="1"/>
    <n v="1.3291994074097599"/>
    <n v="1"/>
    <n v="1.12586350618221"/>
    <x v="2"/>
    <x v="2"/>
    <x v="0"/>
    <s v="Omisión"/>
    <n v="1"/>
    <n v="0"/>
    <s v="Omisión"/>
    <n v="1"/>
    <n v="0"/>
    <s v="Acierto"/>
    <n v="0"/>
    <n v="0"/>
    <s v="Acierto"/>
    <n v="0"/>
    <n v="0"/>
  </r>
  <r>
    <x v="0"/>
    <x v="0"/>
    <s v="8 años"/>
    <n v="1"/>
    <n v="2.3462127407401501"/>
    <n v="1"/>
    <n v="1.36102992591622"/>
    <n v="1"/>
    <n v="1.40029827161924"/>
    <n v="0"/>
    <m/>
    <x v="1"/>
    <x v="0"/>
    <x v="0"/>
    <s v="Acierto"/>
    <n v="0"/>
    <n v="0"/>
    <s v="Acierto"/>
    <n v="0"/>
    <n v="0"/>
    <s v="Acierto"/>
    <n v="0"/>
    <n v="0"/>
    <s v="Omisión"/>
    <n v="1"/>
    <n v="0"/>
  </r>
  <r>
    <x v="0"/>
    <x v="0"/>
    <s v="8 años"/>
    <n v="1"/>
    <n v="2.3084906666626899"/>
    <n v="1"/>
    <n v="1.28063802469114"/>
    <n v="1"/>
    <n v="2.4241062716173398"/>
    <n v="1"/>
    <n v="1.2487454814836301"/>
    <x v="1"/>
    <x v="1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0047853827127202"/>
    <n v="1"/>
    <n v="0.93654202469042502"/>
    <n v="1"/>
    <n v="2.1752375308715202"/>
    <n v="1"/>
    <n v="1.7909052839531701"/>
    <x v="0"/>
    <x v="0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1290319012332399"/>
    <n v="1"/>
    <n v="1.23670241975924"/>
    <n v="1"/>
    <n v="1.9001382716087301"/>
    <n v="1"/>
    <n v="1.0486625185149001"/>
    <x v="1"/>
    <x v="0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n v="3.1381392592593298"/>
    <n v="0"/>
    <n v="1.8265588148206"/>
    <n v="1"/>
    <n v="1.10328059259336"/>
    <n v="1"/>
    <n v="1.3497631604986899"/>
    <x v="2"/>
    <x v="0"/>
    <x v="0"/>
    <s v="Comisión"/>
    <n v="0"/>
    <n v="1"/>
    <s v="Comisión"/>
    <n v="0"/>
    <n v="1"/>
    <s v="Acierto"/>
    <n v="0"/>
    <n v="0"/>
    <s v="Acierto"/>
    <n v="0"/>
    <n v="0"/>
  </r>
  <r>
    <x v="0"/>
    <x v="0"/>
    <s v="8 años"/>
    <n v="1"/>
    <n v="2.5526210370444402"/>
    <n v="1"/>
    <n v="0.97698567900806599"/>
    <n v="1"/>
    <n v="1.4767083456826999"/>
    <n v="1"/>
    <n v="1.05086854321416"/>
    <x v="0"/>
    <x v="2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n v="2.5706066172861002"/>
    <n v="0"/>
    <m/>
    <n v="1"/>
    <n v="2.97249540740449"/>
    <n v="1"/>
    <n v="1.2498761481401699"/>
    <x v="2"/>
    <x v="0"/>
    <x v="0"/>
    <s v="Comisión"/>
    <n v="0"/>
    <n v="1"/>
    <s v="Omisión"/>
    <n v="1"/>
    <n v="0"/>
    <s v="Acierto"/>
    <n v="0"/>
    <n v="0"/>
    <s v="Acierto"/>
    <n v="0"/>
    <n v="0"/>
  </r>
  <r>
    <x v="0"/>
    <x v="0"/>
    <s v="8 años"/>
    <n v="1"/>
    <n v="2.3249394567828801"/>
    <n v="1"/>
    <n v="1.0160075061721701"/>
    <n v="1"/>
    <n v="2.1284246913564799"/>
    <n v="1"/>
    <n v="1.1762417777790599"/>
    <x v="1"/>
    <x v="2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n v="3.60115950617182"/>
    <n v="1"/>
    <n v="1.1994868148176401"/>
    <n v="1"/>
    <n v="2.08320671605179"/>
    <n v="1"/>
    <n v="1.17383940742001"/>
    <x v="2"/>
    <x v="1"/>
    <x v="0"/>
    <s v="Comisión"/>
    <n v="0"/>
    <n v="1"/>
    <s v="Acierto"/>
    <n v="0"/>
    <n v="0"/>
    <s v="Acierto"/>
    <n v="0"/>
    <n v="0"/>
    <s v="Acierto"/>
    <n v="0"/>
    <n v="0"/>
  </r>
  <r>
    <x v="0"/>
    <x v="0"/>
    <s v="8 años"/>
    <n v="1"/>
    <n v="3.3983928888919701"/>
    <n v="1"/>
    <n v="1.3238376296212599"/>
    <n v="1"/>
    <n v="2.3033133827120702"/>
    <n v="0"/>
    <m/>
    <x v="2"/>
    <x v="1"/>
    <x v="0"/>
    <s v="Acierto"/>
    <n v="0"/>
    <n v="0"/>
    <s v="Acierto"/>
    <n v="0"/>
    <n v="0"/>
    <s v="Acierto"/>
    <n v="0"/>
    <n v="0"/>
    <s v="Omisión"/>
    <n v="1"/>
    <n v="0"/>
  </r>
  <r>
    <x v="0"/>
    <x v="0"/>
    <s v="8 años"/>
    <n v="1"/>
    <n v="2.0187160493806"/>
    <n v="0"/>
    <m/>
    <n v="1"/>
    <n v="2.4838862222241"/>
    <n v="1"/>
    <n v="1.2499587160418699"/>
    <x v="0"/>
    <x v="2"/>
    <x v="0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0"/>
    <n v="3.4261274074087802"/>
    <n v="0"/>
    <n v="1.5986765432026"/>
    <n v="0"/>
    <m/>
    <n v="1"/>
    <n v="1.7503521975304399"/>
    <x v="2"/>
    <x v="2"/>
    <x v="0"/>
    <s v="Comisión"/>
    <n v="0"/>
    <n v="1"/>
    <s v="Comisión"/>
    <n v="0"/>
    <n v="1"/>
    <s v="Omisión"/>
    <n v="1"/>
    <n v="0"/>
    <s v="Acierto"/>
    <n v="0"/>
    <n v="0"/>
  </r>
  <r>
    <x v="0"/>
    <x v="0"/>
    <s v="8 años"/>
    <n v="0"/>
    <m/>
    <n v="1"/>
    <n v="1.2821625679061901"/>
    <n v="1"/>
    <n v="2.4927024197531802"/>
    <n v="1"/>
    <n v="1.10043417284032"/>
    <x v="0"/>
    <x v="2"/>
    <x v="0"/>
    <s v="Omisión"/>
    <n v="1"/>
    <n v="0"/>
    <s v="Acierto"/>
    <n v="0"/>
    <n v="0"/>
    <s v="Acierto"/>
    <n v="0"/>
    <n v="0"/>
    <s v="Acierto"/>
    <n v="0"/>
    <n v="0"/>
  </r>
  <r>
    <x v="0"/>
    <x v="0"/>
    <s v="8 años"/>
    <n v="1"/>
    <n v="2.9809039012325198"/>
    <n v="0"/>
    <m/>
    <n v="1"/>
    <n v="3.7853147654241099"/>
    <n v="1"/>
    <n v="0.924875456781592"/>
    <x v="0"/>
    <x v="1"/>
    <x v="0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1"/>
    <n v="3.3561781728349098"/>
    <n v="1"/>
    <n v="1.57109214815136"/>
    <n v="1"/>
    <n v="1.9217169382754899"/>
    <n v="1"/>
    <n v="1.3249631604994601"/>
    <x v="0"/>
    <x v="2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m/>
    <n v="1"/>
    <n v="1.3008521481533499"/>
    <n v="1"/>
    <n v="1.74928513579652"/>
    <n v="1"/>
    <n v="1.5737884444388299"/>
    <x v="1"/>
    <x v="0"/>
    <x v="0"/>
    <s v="Omisión"/>
    <n v="1"/>
    <n v="0"/>
    <s v="Acierto"/>
    <n v="0"/>
    <n v="0"/>
    <s v="Acierto"/>
    <n v="0"/>
    <n v="0"/>
    <s v="Acierto"/>
    <n v="0"/>
    <n v="0"/>
  </r>
  <r>
    <x v="0"/>
    <x v="0"/>
    <s v="8 años"/>
    <n v="0"/>
    <n v="3.36464671604335"/>
    <n v="0"/>
    <m/>
    <n v="1"/>
    <n v="1.58875377778895"/>
    <n v="1"/>
    <n v="0.90039703703951002"/>
    <x v="2"/>
    <x v="1"/>
    <x v="0"/>
    <s v="Comisión"/>
    <n v="0"/>
    <n v="1"/>
    <s v="Omisión"/>
    <n v="1"/>
    <n v="0"/>
    <s v="Acierto"/>
    <n v="0"/>
    <n v="0"/>
    <s v="Acierto"/>
    <n v="0"/>
    <n v="0"/>
  </r>
  <r>
    <x v="0"/>
    <x v="0"/>
    <s v="8 años"/>
    <n v="0"/>
    <m/>
    <n v="1"/>
    <n v="1.3075816296331999"/>
    <n v="1"/>
    <n v="2.4749894320848398"/>
    <n v="1"/>
    <n v="1.1998016790166699"/>
    <x v="1"/>
    <x v="1"/>
    <x v="0"/>
    <s v="Omisión"/>
    <n v="1"/>
    <n v="0"/>
    <s v="Acierto"/>
    <n v="0"/>
    <n v="0"/>
    <s v="Acierto"/>
    <n v="0"/>
    <n v="0"/>
    <s v="Acierto"/>
    <n v="0"/>
    <n v="0"/>
  </r>
  <r>
    <x v="0"/>
    <x v="0"/>
    <s v="8 años"/>
    <n v="0"/>
    <n v="3.45879387654713"/>
    <n v="1"/>
    <n v="1.7034149135724801"/>
    <n v="1"/>
    <n v="2.7691492345620601"/>
    <n v="1"/>
    <n v="1.2004203456890501"/>
    <x v="0"/>
    <x v="2"/>
    <x v="0"/>
    <s v="Comisión"/>
    <n v="0"/>
    <n v="1"/>
    <s v="Acierto"/>
    <n v="0"/>
    <n v="0"/>
    <s v="Acierto"/>
    <n v="0"/>
    <n v="0"/>
    <s v="Acierto"/>
    <n v="0"/>
    <n v="0"/>
  </r>
  <r>
    <x v="0"/>
    <x v="0"/>
    <s v="8 años"/>
    <n v="1"/>
    <n v="2.7308938271598802"/>
    <n v="1"/>
    <n v="1.2022455308615401"/>
    <n v="1"/>
    <n v="1.84915476542664"/>
    <n v="0"/>
    <m/>
    <x v="1"/>
    <x v="1"/>
    <x v="0"/>
    <s v="Acierto"/>
    <n v="0"/>
    <n v="0"/>
    <s v="Acierto"/>
    <n v="0"/>
    <n v="0"/>
    <s v="Acierto"/>
    <n v="0"/>
    <n v="0"/>
    <s v="Omisión"/>
    <n v="1"/>
    <n v="0"/>
  </r>
  <r>
    <x v="0"/>
    <x v="0"/>
    <s v="8 años"/>
    <n v="1"/>
    <n v="2.26664098765468"/>
    <n v="0"/>
    <n v="1.7138694321038199"/>
    <n v="1"/>
    <n v="1.83891200000653"/>
    <n v="1"/>
    <n v="1.1292223209893499"/>
    <x v="0"/>
    <x v="2"/>
    <x v="0"/>
    <s v="Acierto"/>
    <n v="0"/>
    <n v="0"/>
    <s v="Comisión"/>
    <n v="0"/>
    <n v="1"/>
    <s v="Acierto"/>
    <n v="0"/>
    <n v="0"/>
    <s v="Acierto"/>
    <n v="0"/>
    <n v="0"/>
  </r>
  <r>
    <x v="0"/>
    <x v="0"/>
    <s v="8 años"/>
    <n v="1"/>
    <n v="2.3491583209833999"/>
    <n v="1"/>
    <n v="1.9396898765407899"/>
    <n v="1"/>
    <n v="1.8153216790087701"/>
    <n v="1"/>
    <n v="1.1254277530824699"/>
    <x v="2"/>
    <x v="0"/>
    <x v="0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61723189509939"/>
    <n v="0"/>
    <m/>
    <n v="1"/>
    <n v="2.2303946511819901"/>
    <n v="1"/>
    <n v="1.8178266214672401"/>
    <x v="0"/>
    <x v="0"/>
    <x v="1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1"/>
    <n v="1.4717412122408799"/>
    <n v="0"/>
    <n v="1.2958370732376301"/>
    <n v="1"/>
    <n v="1.4131179560790701"/>
    <n v="1"/>
    <n v="1.48720275529194"/>
    <x v="1"/>
    <x v="1"/>
    <x v="1"/>
    <s v="Acierto"/>
    <n v="0"/>
    <n v="0"/>
    <s v="Comisión"/>
    <n v="0"/>
    <n v="1"/>
    <s v="Acierto"/>
    <n v="0"/>
    <n v="0"/>
    <s v="Acierto"/>
    <n v="0"/>
    <n v="0"/>
  </r>
  <r>
    <x v="0"/>
    <x v="0"/>
    <s v="8 años"/>
    <n v="1"/>
    <n v="2.6993087994633198"/>
    <n v="1"/>
    <n v="0.90623953088652298"/>
    <n v="0"/>
    <n v="1.5792948774178499"/>
    <n v="0"/>
    <m/>
    <x v="1"/>
    <x v="0"/>
    <x v="1"/>
    <s v="Acierto"/>
    <n v="0"/>
    <n v="0"/>
    <s v="Acierto"/>
    <n v="0"/>
    <n v="0"/>
    <s v="Comisión"/>
    <n v="0"/>
    <n v="1"/>
    <s v="Omisión"/>
    <n v="1"/>
    <n v="0"/>
  </r>
  <r>
    <x v="0"/>
    <x v="0"/>
    <s v="8 años"/>
    <n v="1"/>
    <n v="2.5927830856526199"/>
    <n v="1"/>
    <n v="1.95147255423944"/>
    <n v="1"/>
    <n v="3.1334954141056999"/>
    <n v="1"/>
    <n v="1.5998874863726"/>
    <x v="0"/>
    <x v="1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1.89616465865401"/>
    <n v="1"/>
    <n v="1.2355138650746"/>
    <n v="1"/>
    <n v="2.53551252192119"/>
    <n v="1"/>
    <n v="1.3837482538656301"/>
    <x v="2"/>
    <x v="2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4428384733619102"/>
    <n v="0"/>
    <m/>
    <n v="1"/>
    <n v="1.8751927902922001"/>
    <n v="1"/>
    <n v="1.71827691316138"/>
    <x v="2"/>
    <x v="1"/>
    <x v="1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1"/>
    <n v="3.58711038978071"/>
    <n v="1"/>
    <n v="0.63596810743911103"/>
    <n v="1"/>
    <n v="1.94483353669056"/>
    <n v="1"/>
    <n v="1.1212200463633"/>
    <x v="1"/>
    <x v="0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49514073692262"/>
    <n v="1"/>
    <n v="1.5197835217695601"/>
    <n v="1"/>
    <n v="1.6862302705994801"/>
    <n v="1"/>
    <n v="1.0635342724271999"/>
    <x v="2"/>
    <x v="2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3907621852704302"/>
    <n v="1"/>
    <n v="1.1114869028679"/>
    <n v="1"/>
    <n v="1.6342507727677"/>
    <n v="1"/>
    <n v="1.5357732628472101"/>
    <x v="1"/>
    <x v="0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4733431888162101"/>
    <n v="1"/>
    <n v="1.5180610513198101"/>
    <n v="1"/>
    <n v="2.2922886260203001"/>
    <n v="1"/>
    <n v="1.1178106609731899"/>
    <x v="1"/>
    <x v="1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3.31422918656608"/>
    <n v="0"/>
    <n v="1.5043433120590599"/>
    <n v="1"/>
    <n v="2.8249199604615498"/>
    <n v="1"/>
    <n v="1.16445563611341"/>
    <x v="0"/>
    <x v="0"/>
    <x v="1"/>
    <s v="Acierto"/>
    <n v="0"/>
    <n v="0"/>
    <s v="Comisión"/>
    <n v="0"/>
    <n v="1"/>
    <s v="Acierto"/>
    <n v="0"/>
    <n v="0"/>
    <s v="Acierto"/>
    <n v="0"/>
    <n v="0"/>
  </r>
  <r>
    <x v="0"/>
    <x v="0"/>
    <s v="8 años"/>
    <n v="1"/>
    <n v="3.58102090348256"/>
    <n v="1"/>
    <n v="1.2019912707037199"/>
    <n v="1"/>
    <n v="1.6439207063522101"/>
    <n v="1"/>
    <n v="0.88755783706437796"/>
    <x v="1"/>
    <x v="0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8111326902289799"/>
    <n v="1"/>
    <n v="1.09549913718365"/>
    <n v="1"/>
    <n v="1.55351628921926"/>
    <n v="1"/>
    <n v="1.4169145022751699"/>
    <x v="2"/>
    <x v="0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3.1057940589380402"/>
    <n v="1"/>
    <n v="0.760482576210051"/>
    <n v="1"/>
    <n v="1.31970277114305"/>
    <n v="1"/>
    <n v="1.3999070814461401"/>
    <x v="0"/>
    <x v="2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63303674710914"/>
    <n v="0"/>
    <m/>
    <n v="1"/>
    <n v="2.52549216826446"/>
    <n v="1"/>
    <n v="1.41611845220904"/>
    <x v="2"/>
    <x v="0"/>
    <x v="1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1"/>
    <n v="3.16946107213152"/>
    <n v="1"/>
    <n v="1.89860535197658"/>
    <n v="1"/>
    <n v="2.9477388228988199"/>
    <n v="1"/>
    <n v="1.4443377338466199"/>
    <x v="1"/>
    <x v="2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0"/>
    <n v="3.4566012496943501"/>
    <n v="1"/>
    <n v="1.4021545893628999"/>
    <n v="1"/>
    <n v="2.9179274413036098"/>
    <n v="1"/>
    <n v="1.3643621644587201"/>
    <x v="2"/>
    <x v="1"/>
    <x v="1"/>
    <s v="Comisión"/>
    <n v="0"/>
    <n v="1"/>
    <s v="Acierto"/>
    <n v="0"/>
    <n v="0"/>
    <s v="Acierto"/>
    <n v="0"/>
    <n v="0"/>
    <s v="Acierto"/>
    <n v="0"/>
    <n v="0"/>
  </r>
  <r>
    <x v="0"/>
    <x v="0"/>
    <s v="8 años"/>
    <n v="0"/>
    <n v="2.2725517215440001"/>
    <n v="1"/>
    <n v="1.40725563041633"/>
    <n v="1"/>
    <n v="1.22735504386946"/>
    <n v="1"/>
    <n v="1.2986724335351001"/>
    <x v="2"/>
    <x v="1"/>
    <x v="1"/>
    <s v="Comisión"/>
    <n v="0"/>
    <n v="1"/>
    <s v="Acierto"/>
    <n v="0"/>
    <n v="0"/>
    <s v="Acierto"/>
    <n v="0"/>
    <n v="0"/>
    <s v="Acierto"/>
    <n v="0"/>
    <n v="0"/>
  </r>
  <r>
    <x v="0"/>
    <x v="0"/>
    <s v="8 años"/>
    <n v="1"/>
    <n v="3.3030181159847398"/>
    <n v="0"/>
    <m/>
    <n v="1"/>
    <n v="2.7757845141459199"/>
    <n v="1"/>
    <n v="1.0662811388028699"/>
    <x v="0"/>
    <x v="2"/>
    <x v="1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0"/>
    <m/>
    <n v="0"/>
    <n v="1.73276265303138"/>
    <n v="1"/>
    <n v="1.54838798881974"/>
    <n v="1"/>
    <n v="1.1873364443308601"/>
    <x v="2"/>
    <x v="2"/>
    <x v="1"/>
    <s v="Omisión"/>
    <n v="1"/>
    <n v="0"/>
    <s v="Comisión"/>
    <n v="0"/>
    <n v="1"/>
    <s v="Acierto"/>
    <n v="0"/>
    <n v="0"/>
    <s v="Acierto"/>
    <n v="0"/>
    <n v="0"/>
  </r>
  <r>
    <x v="0"/>
    <x v="0"/>
    <s v="8 años"/>
    <n v="1"/>
    <n v="3.2079709297395298"/>
    <n v="1"/>
    <n v="1.23998833779478"/>
    <n v="0"/>
    <m/>
    <n v="1"/>
    <n v="1.36264878039946"/>
    <x v="0"/>
    <x v="2"/>
    <x v="1"/>
    <s v="Acierto"/>
    <n v="0"/>
    <n v="0"/>
    <s v="Acierto"/>
    <n v="0"/>
    <n v="0"/>
    <s v="Omisión"/>
    <n v="1"/>
    <n v="0"/>
    <s v="Acierto"/>
    <n v="0"/>
    <n v="0"/>
  </r>
  <r>
    <x v="0"/>
    <x v="0"/>
    <s v="8 años"/>
    <n v="1"/>
    <n v="2.4678751351311798"/>
    <n v="0"/>
    <n v="1.5846392767271"/>
    <n v="0"/>
    <m/>
    <n v="1"/>
    <n v="0.89726609166245896"/>
    <x v="0"/>
    <x v="1"/>
    <x v="1"/>
    <s v="Acierto"/>
    <n v="0"/>
    <n v="0"/>
    <s v="Comisión"/>
    <n v="0"/>
    <n v="1"/>
    <s v="Omisión"/>
    <n v="1"/>
    <n v="0"/>
    <s v="Acierto"/>
    <n v="0"/>
    <n v="0"/>
  </r>
  <r>
    <x v="0"/>
    <x v="0"/>
    <s v="8 años"/>
    <n v="1"/>
    <n v="2.05122137378202"/>
    <n v="1"/>
    <n v="1.61113529768772"/>
    <n v="1"/>
    <n v="2.7081483125802999"/>
    <n v="0"/>
    <m/>
    <x v="0"/>
    <x v="2"/>
    <x v="1"/>
    <s v="Acierto"/>
    <n v="0"/>
    <n v="0"/>
    <s v="Acierto"/>
    <n v="0"/>
    <n v="0"/>
    <s v="Acierto"/>
    <n v="0"/>
    <n v="0"/>
    <s v="Omisión"/>
    <n v="1"/>
    <n v="0"/>
  </r>
  <r>
    <x v="0"/>
    <x v="0"/>
    <s v="8 años"/>
    <n v="0"/>
    <n v="2.5914801710750899"/>
    <n v="1"/>
    <n v="1.5383581537753299"/>
    <n v="0"/>
    <m/>
    <n v="1"/>
    <n v="1.49696789879817"/>
    <x v="1"/>
    <x v="0"/>
    <x v="1"/>
    <s v="Comisión"/>
    <n v="0"/>
    <n v="1"/>
    <s v="Acierto"/>
    <n v="0"/>
    <n v="0"/>
    <s v="Omisión"/>
    <n v="1"/>
    <n v="0"/>
    <s v="Acierto"/>
    <n v="0"/>
    <n v="0"/>
  </r>
  <r>
    <x v="0"/>
    <x v="0"/>
    <s v="8 años"/>
    <n v="0"/>
    <m/>
    <n v="1"/>
    <n v="1.8025144118582801"/>
    <n v="1"/>
    <n v="2.3764739764737799"/>
    <n v="1"/>
    <n v="0.72357192973140605"/>
    <x v="2"/>
    <x v="1"/>
    <x v="1"/>
    <s v="Omisión"/>
    <n v="1"/>
    <n v="0"/>
    <s v="Acierto"/>
    <n v="0"/>
    <n v="0"/>
    <s v="Acierto"/>
    <n v="0"/>
    <n v="0"/>
    <s v="Acierto"/>
    <n v="0"/>
    <n v="0"/>
  </r>
  <r>
    <x v="0"/>
    <x v="0"/>
    <s v="8 años"/>
    <n v="0"/>
    <m/>
    <n v="1"/>
    <n v="1.2606595639954301"/>
    <n v="1"/>
    <n v="1.8567746029002501"/>
    <n v="1"/>
    <n v="1.2947526279604"/>
    <x v="1"/>
    <x v="1"/>
    <x v="1"/>
    <s v="Omisión"/>
    <n v="1"/>
    <n v="0"/>
    <s v="Acierto"/>
    <n v="0"/>
    <n v="0"/>
    <s v="Acierto"/>
    <n v="0"/>
    <n v="0"/>
    <s v="Acierto"/>
    <n v="0"/>
    <n v="0"/>
  </r>
  <r>
    <x v="0"/>
    <x v="0"/>
    <s v="8 años"/>
    <n v="1"/>
    <n v="2.9066334076924201"/>
    <n v="0"/>
    <m/>
    <n v="1"/>
    <n v="1.52025799133116"/>
    <n v="1"/>
    <n v="1.0193841140717199"/>
    <x v="0"/>
    <x v="2"/>
    <x v="1"/>
    <s v="Acierto"/>
    <n v="0"/>
    <n v="0"/>
    <s v="Omisión"/>
    <n v="1"/>
    <n v="0"/>
    <s v="Acierto"/>
    <n v="0"/>
    <n v="0"/>
    <s v="Acierto"/>
    <n v="0"/>
    <n v="0"/>
  </r>
  <r>
    <x v="0"/>
    <x v="0"/>
    <s v="8 años"/>
    <n v="1"/>
    <n v="3.5910649608704199"/>
    <n v="1"/>
    <n v="1.11326112650567"/>
    <n v="1"/>
    <n v="1.7450656751170699"/>
    <n v="1"/>
    <n v="0.86518705397611395"/>
    <x v="1"/>
    <x v="1"/>
    <x v="1"/>
    <s v="Acierto"/>
    <n v="0"/>
    <n v="0"/>
    <s v="Acierto"/>
    <n v="0"/>
    <n v="0"/>
    <s v="Acierto"/>
    <n v="0"/>
    <n v="0"/>
    <s v="Acierto"/>
    <n v="0"/>
    <n v="0"/>
  </r>
  <r>
    <x v="0"/>
    <x v="0"/>
    <s v="8 años"/>
    <n v="1"/>
    <n v="2.6307193131651698"/>
    <n v="0"/>
    <n v="1.6101938648498599"/>
    <n v="1"/>
    <n v="2.0345224963966699"/>
    <n v="1"/>
    <n v="0.88706954044755504"/>
    <x v="0"/>
    <x v="2"/>
    <x v="1"/>
    <s v="Acierto"/>
    <n v="0"/>
    <n v="0"/>
    <s v="Comisión"/>
    <n v="0"/>
    <n v="1"/>
    <s v="Acierto"/>
    <n v="0"/>
    <n v="0"/>
    <s v="Acierto"/>
    <n v="0"/>
    <n v="0"/>
  </r>
  <r>
    <x v="0"/>
    <x v="0"/>
    <s v="8 años"/>
    <n v="1"/>
    <n v="1.6495187354157601"/>
    <n v="1"/>
    <n v="1.3861597125651299"/>
    <n v="1"/>
    <n v="2.0301151842577299"/>
    <n v="0"/>
    <n v="0.62761412555119001"/>
    <x v="2"/>
    <x v="0"/>
    <x v="1"/>
    <s v="Acierto"/>
    <n v="0"/>
    <n v="0"/>
    <s v="Acierto"/>
    <n v="0"/>
    <n v="0"/>
    <s v="Acierto"/>
    <n v="0"/>
    <n v="0"/>
    <s v="Comisión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D54440-66DF-47B2-B58C-787B55E7F7C1}" name="TablaDinámica4" cacheId="1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0">
  <location ref="A3:D7" firstHeaderRow="1" firstDataRow="2" firstDataCol="1" rowPageCount="1" colPageCount="1"/>
  <pivotFields count="10">
    <pivotField showAll="0"/>
    <pivotField axis="axisRow" showAll="0">
      <items count="3">
        <item x="0"/>
        <item m="1" x="1"/>
        <item t="default"/>
      </items>
    </pivotField>
    <pivotField showAll="0"/>
    <pivotField axis="axisCol" showAll="0">
      <items count="5">
        <item x="1"/>
        <item m="1" x="3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m="1" x="5"/>
        <item x="3"/>
        <item m="1" x="4"/>
        <item t="default"/>
      </items>
    </pivotField>
    <pivotField dataField="1" showAll="0"/>
    <pivotField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Fields count="1">
    <field x="3"/>
  </colFields>
  <colItems count="3">
    <i>
      <x/>
    </i>
    <i>
      <x v="2"/>
    </i>
    <i>
      <x v="3"/>
    </i>
  </colItems>
  <pageFields count="1">
    <pageField fld="6" item="2" hier="-1"/>
  </pageFields>
  <dataFields count="1">
    <dataField name="Promedio de RC" fld="7" subtotal="average" baseField="2" baseItem="0" numFmtId="43"/>
  </dataFields>
  <formats count="1">
    <format dxfId="43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34B66-4C63-43D7-9D8C-B0A5BE6D57E1}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K9" firstHeaderRow="1" firstDataRow="4" firstDataCol="1"/>
  <pivotFields count="2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3">
    <field x="13"/>
    <field x="12"/>
    <field x="-2"/>
  </colFields>
  <colItems count="36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colItems>
  <dataFields count="4">
    <dataField name="Promedio de Memoria_emocion_RC" fld="5" subtotal="average" baseField="1" baseItem="0"/>
    <dataField name="Promedio de Memoria_emocion_TR" fld="6" subtotal="average" baseField="1" baseItem="0"/>
    <dataField name="Promedio de Omisión mem emoción" fld="18" subtotal="average" baseField="1" baseItem="0"/>
    <dataField name="Promedio de Comisión mem emoción" fld="19" subtotal="average" baseField="1" baseItem="0"/>
  </dataFields>
  <formats count="2">
    <format dxfId="18">
      <pivotArea outline="0" collapsedLevelsAreSubtotals="1" fieldPosition="0"/>
    </format>
    <format dxfId="17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7A5E0-8FCA-48E4-B8AE-C39F3C613AF3}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M8" firstHeaderRow="1" firstDataRow="3" firstDataCol="1"/>
  <pivotFields count="2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2">
    <field x="13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Promedio de Emparejamiento_identidad_RC" fld="7" subtotal="average" baseField="1" baseItem="0"/>
    <dataField name="Promedio de Emparejamiento_identidad_TR" fld="8" subtotal="average" baseField="1" baseItem="0"/>
    <dataField name="Promedio de Omisión emp identidad" fld="21" subtotal="average" baseField="1" baseItem="0"/>
    <dataField name="Promedio de Comisión emp identidad" fld="22" subtotal="average" baseField="1" baseItem="0"/>
  </dataFields>
  <formats count="2">
    <format dxfId="16">
      <pivotArea outline="0" collapsedLevelsAreSubtotals="1" fieldPosition="0"/>
    </format>
    <format dxfId="15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057DD-8F96-4549-BB51-8110B088FBB5}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M8" firstHeaderRow="1" firstDataRow="3" firstDataCol="1"/>
  <pivotFields count="2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3">
    <i>
      <x/>
    </i>
    <i r="1">
      <x/>
    </i>
    <i t="grand">
      <x/>
    </i>
  </rowItems>
  <colFields count="2">
    <field x="13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Promedio de Memoria_identidad_RC" fld="9" subtotal="average" baseField="1" baseItem="0"/>
    <dataField name="Promedio de Memoria_identidad_TR" fld="10" subtotal="average" baseField="1" baseItem="0"/>
    <dataField name="Promedio de Omisión mem identidad" fld="24" subtotal="average" baseField="1" baseItem="0"/>
    <dataField name="Promedio de Comisión mem identidad" fld="25" subtotal="average" baseField="1" baseItem="0"/>
  </dataFields>
  <formats count="2">
    <format dxfId="14">
      <pivotArea outline="0" collapsedLevelsAreSubtotals="1" fieldPosition="0"/>
    </format>
    <format dxfId="13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8B4A5-A2DC-4601-A27F-B8F20C0BA029}" name="TablaDinámica3" cacheId="1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4">
  <location ref="A4:D8" firstHeaderRow="1" firstDataRow="2" firstDataCol="1" rowPageCount="1" colPageCount="1"/>
  <pivotFields count="11">
    <pivotField showAll="0"/>
    <pivotField axis="axisRow" showAll="0">
      <items count="3">
        <item x="0"/>
        <item m="1" x="1"/>
        <item t="default"/>
      </items>
    </pivotField>
    <pivotField showAll="0"/>
    <pivotField axis="axisCol" showAll="0">
      <items count="5">
        <item x="1"/>
        <item m="1" x="3"/>
        <item x="2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dataField="1"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Fields count="1">
    <field x="3"/>
  </colFields>
  <colItems count="3">
    <i>
      <x/>
    </i>
    <i>
      <x v="2"/>
    </i>
    <i>
      <x v="3"/>
    </i>
  </colItems>
  <pageFields count="1">
    <pageField fld="8" item="0" hier="-1"/>
  </pageFields>
  <dataFields count="1">
    <dataField name="Promedio de TR" fld="9" subtotal="average" baseField="0" baseItem="1" numFmtId="2"/>
  </dataFields>
  <formats count="1">
    <format dxfId="42">
      <pivotArea outline="0" collapsedLevelsAreSubtotals="1" fieldPosition="0"/>
    </format>
  </formats>
  <chartFormats count="7">
    <chartFormat chart="1" format="4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F1CAB-C615-4212-8997-1D55F87A936E}" name="TablaDinámica4" cacheId="1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7">
  <location ref="A3:D7" firstHeaderRow="1" firstDataRow="2" firstDataCol="1" rowPageCount="1" colPageCount="1"/>
  <pivotFields count="10"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axis="axisCol" showAll="0">
      <items count="5">
        <item x="0"/>
        <item m="1" x="3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m="1" x="5"/>
        <item x="3"/>
        <item m="1" x="4"/>
        <item t="default"/>
      </items>
    </pivotField>
    <pivotField dataField="1" showAll="0"/>
    <pivotField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Fields count="1">
    <field x="4"/>
  </colFields>
  <colItems count="3">
    <i>
      <x/>
    </i>
    <i>
      <x v="2"/>
    </i>
    <i>
      <x v="3"/>
    </i>
  </colItems>
  <pageFields count="1">
    <pageField fld="6" item="1" hier="-1"/>
  </pageFields>
  <dataFields count="1">
    <dataField name="Promedio de RC" fld="7" subtotal="average" baseField="2" baseItem="0" numFmtId="43"/>
  </dataFields>
  <formats count="2">
    <format dxfId="41">
      <pivotArea dataOnly="0" labelOnly="1" fieldPosition="0">
        <references count="1">
          <reference field="4" count="1">
            <x v="0"/>
          </reference>
        </references>
      </pivotArea>
    </format>
    <format dxfId="40">
      <pivotArea outline="0" collapsedLevelsAreSubtotals="1" fieldPosition="0"/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8315F-115F-4B0B-A45C-237D1DA658E3}" name="TablaDinámica3" cacheId="1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6">
  <location ref="A4:D8" firstHeaderRow="1" firstDataRow="2" firstDataCol="1" rowPageCount="1" colPageCount="1"/>
  <pivotFields count="11"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axis="axisCol" showAll="0">
      <items count="5">
        <item x="0"/>
        <item m="1" x="3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dataField="1"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Fields count="1">
    <field x="4"/>
  </colFields>
  <colItems count="3">
    <i>
      <x/>
    </i>
    <i>
      <x v="2"/>
    </i>
    <i>
      <x v="3"/>
    </i>
  </colItems>
  <pageFields count="1">
    <pageField fld="8" item="1" hier="-1"/>
  </pageFields>
  <dataFields count="1">
    <dataField name="Promedio de TR" fld="9" subtotal="average" baseField="0" baseItem="1" numFmtId="2"/>
  </dataFields>
  <formats count="1">
    <format dxfId="39">
      <pivotArea outline="0" collapsedLevelsAreSubtotals="1" fieldPosition="0"/>
    </format>
  </formats>
  <chartFormats count="5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BF9F4-3A35-46E2-93AE-43CD6C0F817E}" name="TablaDinámica4" cacheId="1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33">
  <location ref="A3:B6" firstHeaderRow="1" firstDataRow="1" firstDataCol="1" rowPageCount="1" colPageCount="1"/>
  <pivotFields count="10">
    <pivotField showAll="0"/>
    <pivotField axis="axisRow" showAll="0">
      <items count="3">
        <item x="0"/>
        <item m="1" x="1"/>
        <item t="default"/>
      </items>
    </pivotField>
    <pivotField showAll="0" sortType="ascending"/>
    <pivotField showAll="0"/>
    <pivotField showAll="0"/>
    <pivotField axis="axisRow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m="1" x="5"/>
        <item x="3"/>
        <item m="1" x="4"/>
        <item t="default"/>
      </items>
    </pivotField>
    <pivotField dataField="1" showAll="0"/>
    <pivotField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Items count="1">
    <i/>
  </colItems>
  <pageFields count="1">
    <pageField fld="6" item="2" hier="-1"/>
  </pageFields>
  <dataFields count="1">
    <dataField name="Promedio de RC" fld="7" subtotal="average" baseField="2" baseItem="0" numFmtId="165"/>
  </dataFields>
  <formats count="1">
    <format dxfId="38">
      <pivotArea outline="0" collapsedLevelsAreSubtotals="1" fieldPosition="0"/>
    </format>
  </formats>
  <chartFormats count="3"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827EC-21D6-45B6-B3DF-B6DB756FF2EC}" name="TablaDinámica3" cacheId="1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9">
  <location ref="A4:B7" firstHeaderRow="1" firstDataRow="1" firstDataCol="1" rowPageCount="1" colPageCount="1"/>
  <pivotFields count="11"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dataField="1"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Items count="1">
    <i/>
  </colItems>
  <pageFields count="1">
    <pageField fld="8" item="0" hier="-1"/>
  </pageFields>
  <dataFields count="1">
    <dataField name="Promedio de TR" fld="9" subtotal="average" baseField="0" baseItem="1" numFmtId="2"/>
  </dataFields>
  <formats count="1">
    <format dxfId="37">
      <pivotArea outline="0" collapsedLevelsAreSubtotals="1" fieldPosition="0"/>
    </format>
  </formats>
  <chartFormats count="4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AF343-1083-48DF-B594-6B367EBEF5D2}" name="TablaDinámica4" cacheId="1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2">
  <location ref="A3:B6" firstHeaderRow="1" firstDataRow="1" firstDataCol="1" rowPageCount="1" colPageCount="1"/>
  <pivotFields count="10"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Page" showAll="0">
      <items count="7">
        <item x="0"/>
        <item x="1"/>
        <item x="2"/>
        <item m="1" x="5"/>
        <item x="3"/>
        <item m="1" x="4"/>
        <item t="default"/>
      </items>
    </pivotField>
    <pivotField dataField="1" showAll="0"/>
    <pivotField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Items count="1">
    <i/>
  </colItems>
  <pageFields count="1">
    <pageField fld="6" item="1" hier="-1"/>
  </pageFields>
  <dataFields count="1">
    <dataField name="Promedio de RC" fld="7" subtotal="average" baseField="2" baseItem="0" numFmtId="43"/>
  </dataFields>
  <formats count="1">
    <format dxfId="36">
      <pivotArea outline="0" collapsedLevelsAreSubtotals="1" fieldPosition="0"/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B277D-8472-4D2D-85F2-512994FF2B2B}" name="TablaDinámica3" cacheId="1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1">
  <location ref="A4:B7" firstHeaderRow="1" firstDataRow="1" firstDataCol="1" rowPageCount="1" colPageCount="1"/>
  <pivotFields count="11">
    <pivotField showAll="0"/>
    <pivotField axis="axisRow" showAll="0">
      <items count="3">
        <item x="0"/>
        <item m="1" x="1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dataField="1" showAll="0"/>
    <pivotField showAll="0"/>
  </pivotFields>
  <rowFields count="2">
    <field x="1"/>
    <field x="5"/>
  </rowFields>
  <rowItems count="3">
    <i>
      <x/>
    </i>
    <i r="1">
      <x/>
    </i>
    <i r="1">
      <x v="1"/>
    </i>
  </rowItems>
  <colItems count="1">
    <i/>
  </colItems>
  <pageFields count="1">
    <pageField fld="8" item="1" hier="-1"/>
  </pageFields>
  <dataFields count="1">
    <dataField name="Promedio de TR" fld="9" subtotal="average" baseField="0" baseItem="1" numFmtId="2"/>
  </dataFields>
  <formats count="1">
    <format dxfId="35">
      <pivotArea outline="0" collapsedLevelsAreSubtotals="1" fieldPosition="0"/>
    </format>
  </formats>
  <chartFormats count="11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6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9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1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5" count="1" selected="0">
            <x v="1"/>
          </reference>
        </references>
      </pivotArea>
    </chartFormat>
    <chartFormat chart="10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6E385-3AED-48E6-98A8-A05804A96F7D}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K9" firstHeaderRow="1" firstDataRow="4" firstDataCol="1"/>
  <pivotFields count="26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3">
    <field x="13"/>
    <field x="11"/>
    <field x="-2"/>
  </colFields>
  <colItems count="36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 t="grand">
      <x/>
    </i>
    <i t="grand" i="1">
      <x/>
    </i>
    <i t="grand" i="2">
      <x/>
    </i>
    <i t="grand" i="3">
      <x/>
    </i>
  </colItems>
  <dataFields count="4">
    <dataField name="Promedio de Emparejamiento_emocion_RC" fld="3" subtotal="average" baseField="1" baseItem="0" numFmtId="9"/>
    <dataField name="Promedio de Emparejamiento_emocion_TR" fld="4" subtotal="average" baseField="1" baseItem="0"/>
    <dataField name="Promedio de Omisión emp emoción" fld="15" subtotal="average" baseField="1" baseItem="0"/>
    <dataField name="Promedio de Comisión emp emoción" fld="16" subtotal="average" baseField="1" baseItem="0"/>
  </dataFields>
  <formats count="2">
    <format dxfId="20">
      <pivotArea outline="0" collapsedLevelsAreSubtotals="1" fieldPosition="0"/>
    </format>
    <format dxfId="19">
      <pivotArea dataOnly="0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0000000-0016-0000-0700-000000000000}" autoFormatId="16" applyNumberFormats="0" applyBorderFormats="0" applyFontFormats="0" applyPatternFormats="0" applyAlignmentFormats="0" applyWidthHeightFormats="0">
  <queryTableRefresh nextId="12">
    <queryTableFields count="10">
      <queryTableField id="1" name="Niño" tableColumnId="1"/>
      <queryTableField id="10" name="Grupo" tableColumnId="10"/>
      <queryTableField id="2" name="Edad" tableColumnId="2"/>
      <queryTableField id="3" name="emocion emp" tableColumnId="3"/>
      <queryTableField id="4" name="emocion mem" tableColumnId="4"/>
      <queryTableField id="5" name="pre/post" tableColumnId="5"/>
      <queryTableField id="6" name="emp/mem RC" tableColumnId="6"/>
      <queryTableField id="7" name="RC" tableColumnId="7"/>
      <queryTableField id="8" name="emp/mem TR" tableColumnId="8"/>
      <queryTableField id="9" name="TR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800-000001000000}" autoFormatId="16" applyNumberFormats="0" applyBorderFormats="0" applyFontFormats="0" applyPatternFormats="0" applyAlignmentFormats="0" applyWidthHeightFormats="0">
  <queryTableRefresh nextId="27" unboundColumnsRight="1">
    <queryTableFields count="11">
      <queryTableField id="1" name="Niño" tableColumnId="1"/>
      <queryTableField id="25" name="Grupo" tableColumnId="4"/>
      <queryTableField id="23" name="Edad" tableColumnId="11"/>
      <queryTableField id="2" name="emocion emp" tableColumnId="2"/>
      <queryTableField id="3" name="emocion mem" tableColumnId="3"/>
      <queryTableField id="10" name="pre/post" tableColumnId="10"/>
      <queryTableField id="19" name="emp/mem RC" tableColumnId="6"/>
      <queryTableField id="20" name="RC" tableColumnId="7"/>
      <queryTableField id="21" name="emp/mem TR" tableColumnId="8"/>
      <queryTableField id="22" name="TR" tableColumnId="9"/>
      <queryTableField id="16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51E7B-70FA-4835-8A4B-EB7598D79CB3}" name="DatosRC" displayName="DatosRC" ref="A1:J925" tableType="queryTable" totalsRowShown="0">
  <autoFilter ref="A1:J925" xr:uid="{73C0E2BC-E5BE-4AB7-990A-7AB3A3D0317A}"/>
  <tableColumns count="10">
    <tableColumn id="1" xr3:uid="{A4667A62-72D2-4D2E-A70A-7B4E92D927AD}" uniqueName="1" name="Niño" queryTableFieldId="1" dataDxfId="34"/>
    <tableColumn id="10" xr3:uid="{3B08FD8C-2DF7-43A2-A3E6-EAFA961CD3C9}" uniqueName="10" name="Grupo" queryTableFieldId="10"/>
    <tableColumn id="2" xr3:uid="{04623BEA-6D39-407D-9A19-3E5D29D1171B}" uniqueName="2" name="Edad" queryTableFieldId="2"/>
    <tableColumn id="3" xr3:uid="{1F82743F-0D8A-4E5F-8EBF-627E20F97D2E}" uniqueName="3" name="emocion emp" queryTableFieldId="3" dataDxfId="33"/>
    <tableColumn id="4" xr3:uid="{EAE0C1A9-A39C-41FC-89B0-486F90F2E74B}" uniqueName="4" name="emocion mem" queryTableFieldId="4" dataDxfId="32"/>
    <tableColumn id="5" xr3:uid="{4F0A0462-0AF9-43DF-9B9E-3E372ADCC0F1}" uniqueName="5" name="pre/post" queryTableFieldId="5"/>
    <tableColumn id="6" xr3:uid="{A96BA3C2-3304-4693-9202-BAF97EACC00B}" uniqueName="6" name="emp/mem RC" queryTableFieldId="6" dataDxfId="31"/>
    <tableColumn id="7" xr3:uid="{A5673B19-9DC9-4A79-95D1-F858BAF2B034}" uniqueName="7" name="RC" queryTableFieldId="7"/>
    <tableColumn id="8" xr3:uid="{385A062C-E422-42C0-B0B3-CA1812143E9F}" uniqueName="8" name="emp/mem TR" queryTableFieldId="8" dataDxfId="30"/>
    <tableColumn id="9" xr3:uid="{7D9563A3-CFD5-4ECA-A5D2-7599E414F251}" uniqueName="9" name="TR" queryTableFieldId="9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3C1D2-5D1A-405E-A3F4-19C7512637FD}" name="DatosTR" displayName="DatosTR" ref="A1:K849" tableType="queryTable" totalsRowShown="0">
  <autoFilter ref="A1:K849" xr:uid="{E12C202B-D31A-4DE2-9914-9AB317E5EF2A}"/>
  <tableColumns count="11">
    <tableColumn id="1" xr3:uid="{FB9F0452-DDB1-493B-802A-CCCF7ED5C07F}" uniqueName="1" name="Niño" queryTableFieldId="1" dataDxfId="28"/>
    <tableColumn id="4" xr3:uid="{385B12D1-00E0-4411-AF8E-B19F30D799A0}" uniqueName="4" name="Grupo" queryTableFieldId="25"/>
    <tableColumn id="11" xr3:uid="{ECC23C45-F1E7-44CA-A2EC-136B32D6A8AA}" uniqueName="11" name="Edad" queryTableFieldId="23"/>
    <tableColumn id="2" xr3:uid="{C3B0D302-6355-450E-8BFF-A9341D3DA423}" uniqueName="2" name="emocion emp" queryTableFieldId="2" dataDxfId="27"/>
    <tableColumn id="3" xr3:uid="{F990BF34-512D-4646-AF1C-B69245F2D026}" uniqueName="3" name="emocion mem" queryTableFieldId="3" dataDxfId="26"/>
    <tableColumn id="10" xr3:uid="{76A4264B-AA7F-49AE-B7D4-641508631FAF}" uniqueName="10" name="pre/post" queryTableFieldId="10"/>
    <tableColumn id="6" xr3:uid="{598C08F4-39BC-4EF7-BBA4-581BFB4EAC18}" uniqueName="6" name="emp/mem RC" queryTableFieldId="19" dataDxfId="25"/>
    <tableColumn id="7" xr3:uid="{040DE19A-2606-4FD9-89EE-6DAC35266093}" uniqueName="7" name="RC" queryTableFieldId="20" dataDxfId="24"/>
    <tableColumn id="8" xr3:uid="{C0351BE3-BE5D-499C-81DE-8A7E0EDDE09A}" uniqueName="8" name="emp/mem TR" queryTableFieldId="21" dataDxfId="23"/>
    <tableColumn id="9" xr3:uid="{47840533-7EA1-4DDA-B1EA-8AB3565FE192}" uniqueName="9" name="TR" queryTableFieldId="22" dataDxfId="22"/>
    <tableColumn id="13" xr3:uid="{89FCED5F-068F-403A-BFD5-2E1F5B98E8DB}" uniqueName="13" name="Tipo" queryTableFieldId="16" dataDxfId="21">
      <calculatedColumnFormula>+IF(DatosTR[[#This Row],[RC]]=1,"Acierto",IF(SUM(DatosTR[[#This Row],[RC]],DatosTR[[#This Row],[TR]])=0,"Omisión","Comisión"))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55780-CF1C-4E1E-90AA-A69D952B5EBA}" name="Tabla1" displayName="Tabla1" ref="A2:Z62" totalsRowShown="0">
  <autoFilter ref="A2:Z62" xr:uid="{8E18ECAF-1ABD-45FB-A764-45D5661F2249}"/>
  <tableColumns count="26">
    <tableColumn id="1" xr3:uid="{933F9B8D-158B-482A-B322-D1D2EC48FA1B}" name="Niño"/>
    <tableColumn id="15" xr3:uid="{6CE9DF69-822E-45E3-AEDA-5D1B1A0DDD49}" name="Grupo"/>
    <tableColumn id="10" xr3:uid="{DE7A587F-3703-4DBB-A3AC-B87BA48345B3}" name="Edad" dataDxfId="12"/>
    <tableColumn id="2" xr3:uid="{347767DC-6F37-4E73-B201-39ECC95FB2AD}" name="Emparejamiento_emocion_RC"/>
    <tableColumn id="3" xr3:uid="{7F5A5C5A-7A28-4CC6-8A0B-92E81C099CF5}" name="Emparejamiento_emocion_TR"/>
    <tableColumn id="4" xr3:uid="{16DBB582-9804-474E-BDC5-F935442FE83E}" name="Memoria_emocion_RC"/>
    <tableColumn id="5" xr3:uid="{1AB866B6-64A7-4DBB-B516-96AB78901C59}" name="Memoria_emocion_TR"/>
    <tableColumn id="11" xr3:uid="{914775E6-689B-4609-A11E-0451C5D834D6}" name="Emparejamiento_identidad_RC"/>
    <tableColumn id="9" xr3:uid="{9CE82203-7F30-4FDE-A92B-0604C0780F7A}" name="Emparejamiento_identidad_TR"/>
    <tableColumn id="12" xr3:uid="{D3FF5036-3BC7-4995-83A9-51A2766A1971}" name="Memoria_identidad_RC"/>
    <tableColumn id="13" xr3:uid="{DFBF9E55-238E-4A7F-820D-4CCD296DC35C}" name="Memoria_identidad_TR"/>
    <tableColumn id="6" xr3:uid="{64C62A10-13B3-4C40-9016-CAEBEB375B9F}" name="emocion emp"/>
    <tableColumn id="7" xr3:uid="{6475CD1B-3C23-4413-A8D7-DFAAE650E737}" name="emocion mem"/>
    <tableColumn id="8" xr3:uid="{7EE14586-C277-4172-BAA2-5FC1B9A61545}" name="pre/post"/>
    <tableColumn id="14" xr3:uid="{F06A6BC4-2C87-4805-8A2C-F63A59E8BD62}" name="Tipo emp emoción" dataDxfId="11">
      <calculatedColumnFormula>+IF(Tabla1[[#This Row],[Emparejamiento_emocion_RC]]=1,"Acierto",IF(SUM(Tabla1[[#This Row],[Emparejamiento_emocion_RC]],Tabla1[[#This Row],[Emparejamiento_emocion_TR]])=0,"Omisión","Comisión"))</calculatedColumnFormula>
    </tableColumn>
    <tableColumn id="19" xr3:uid="{A7DD8617-99DC-481F-8F68-649BCB031477}" name="Omisión emp emoción" dataDxfId="10">
      <calculatedColumnFormula>+IF(Tabla1[[#This Row],[Tipo emp emoción]]="omisión",1,0)</calculatedColumnFormula>
    </tableColumn>
    <tableColumn id="20" xr3:uid="{C7462C1E-A220-446C-A2A0-184D905BEA4F}" name="Comisión emp emoción" dataDxfId="9">
      <calculatedColumnFormula>+IF(Tabla1[[#This Row],[Tipo emp emoción]]="comisión",1,0)</calculatedColumnFormula>
    </tableColumn>
    <tableColumn id="16" xr3:uid="{1583FD4F-EEA4-4CA9-AAD5-130177B436C1}" name="Tipo mem emoción" dataDxfId="8">
      <calculatedColumnFormula>+IF(Tabla1[[#This Row],[Memoria_emocion_RC]]=1,"Acierto",IF(SUM(Tabla1[[#This Row],[Memoria_emocion_RC]],Tabla1[[#This Row],[Memoria_emocion_TR]])=0,"Omisión","Comisión"))</calculatedColumnFormula>
    </tableColumn>
    <tableColumn id="21" xr3:uid="{1267F39D-1F6D-4929-89F3-340A063A6697}" name="Omisión mem emoción" dataDxfId="7">
      <calculatedColumnFormula>+IF(Tabla1[[#This Row],[Tipo mem emoción]]="omisión",1,0)</calculatedColumnFormula>
    </tableColumn>
    <tableColumn id="22" xr3:uid="{E1EE96FA-2823-4085-B8D5-61ACA196FF32}" name="Comisión mem emoción" dataDxfId="6">
      <calculatedColumnFormula>+IF(Tabla1[[#This Row],[Tipo mem emoción]]="comisión",1,0)</calculatedColumnFormula>
    </tableColumn>
    <tableColumn id="17" xr3:uid="{7DF12CBA-8CFD-460B-A3A8-651AF91609BB}" name="Tipo emp identidad" dataDxfId="5">
      <calculatedColumnFormula>+IF(Tabla1[[#This Row],[Emparejamiento_identidad_RC]]=1,"Acierto",IF(SUM(Tabla1[[#This Row],[Emparejamiento_identidad_RC]],Tabla1[[#This Row],[Emparejamiento_identidad_TR]])=0,"Omisión","Comisión"))</calculatedColumnFormula>
    </tableColumn>
    <tableColumn id="23" xr3:uid="{883B51F8-DE7E-4138-BA8E-D950278010DB}" name="Omisión emp identidad" dataDxfId="4">
      <calculatedColumnFormula>+IF(Tabla1[[#This Row],[Tipo emp identidad]]="omisión",1,0)</calculatedColumnFormula>
    </tableColumn>
    <tableColumn id="24" xr3:uid="{482B825C-D49C-42CD-B998-68A9457BD7EF}" name="Comisión emp identidad" dataDxfId="3">
      <calculatedColumnFormula>+IF(Tabla1[[#This Row],[Tipo emp identidad]]="comisión",1,0)</calculatedColumnFormula>
    </tableColumn>
    <tableColumn id="18" xr3:uid="{CF243C54-7D47-414C-8D8F-0257FD6AFE8E}" name="Tipo mem identidad" dataDxfId="2">
      <calculatedColumnFormula>+IF(Tabla1[[#This Row],[Memoria_identidad_RC]]=1,"Acierto",IF(SUM(Tabla1[[#This Row],[Memoria_identidad_RC]],Tabla1[[#This Row],[Memoria_identidad_TR]])=0,"Omisión","Comisión"))</calculatedColumnFormula>
    </tableColumn>
    <tableColumn id="25" xr3:uid="{31C5434D-C902-44CC-9A17-2316693ACE10}" name="Omisión mem identidad" dataDxfId="1">
      <calculatedColumnFormula>+IF(Tabla1[[#This Row],[Tipo mem identidad]]="omisión",1,0)</calculatedColumnFormula>
    </tableColumn>
    <tableColumn id="26" xr3:uid="{5F2856C7-BA55-4B85-8AE6-0A6666D83983}" name="Comisión mem identidad" dataDxfId="0">
      <calculatedColumnFormula>+IF(Tabla1[[#This Row],[Tipo mem identidad]]="comisión",1,0)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BBE83-881D-47BC-B2AF-58A7F83586AD}">
  <dimension ref="A1:S65"/>
  <sheetViews>
    <sheetView workbookViewId="0">
      <selection activeCell="G3" sqref="G3"/>
    </sheetView>
  </sheetViews>
  <sheetFormatPr baseColWidth="10" defaultColWidth="10.9453125" defaultRowHeight="14.4" x14ac:dyDescent="0.55000000000000004"/>
  <cols>
    <col min="1" max="1" width="31.83984375" bestFit="1" customWidth="1"/>
    <col min="2" max="2" width="11.68359375" customWidth="1"/>
    <col min="3" max="3" width="12" bestFit="1" customWidth="1"/>
    <col min="10" max="17" width="11.41796875" style="4"/>
  </cols>
  <sheetData>
    <row r="1" spans="1:19" x14ac:dyDescent="0.55000000000000004">
      <c r="J1" s="4" t="s">
        <v>7</v>
      </c>
    </row>
    <row r="2" spans="1:19" x14ac:dyDescent="0.55000000000000004">
      <c r="B2" t="s">
        <v>0</v>
      </c>
      <c r="J2" s="22" t="s">
        <v>4</v>
      </c>
      <c r="K2" s="22"/>
      <c r="L2" s="22" t="s">
        <v>3</v>
      </c>
      <c r="M2" s="22"/>
      <c r="N2" s="4" t="s">
        <v>6</v>
      </c>
      <c r="P2" s="4" t="s">
        <v>5</v>
      </c>
    </row>
    <row r="3" spans="1:19" x14ac:dyDescent="0.55000000000000004">
      <c r="A3" t="s">
        <v>16</v>
      </c>
      <c r="B3" t="s">
        <v>8</v>
      </c>
      <c r="C3" t="s">
        <v>9</v>
      </c>
      <c r="D3" t="s">
        <v>10</v>
      </c>
      <c r="E3" t="s">
        <v>11</v>
      </c>
      <c r="F3" s="7" t="s">
        <v>12</v>
      </c>
      <c r="G3" s="7" t="s">
        <v>13</v>
      </c>
      <c r="H3" s="7" t="s">
        <v>14</v>
      </c>
      <c r="I3" s="7" t="s">
        <v>15</v>
      </c>
      <c r="J3" s="4" t="s">
        <v>2</v>
      </c>
      <c r="K3" s="4" t="s">
        <v>1</v>
      </c>
      <c r="L3" s="4" t="s">
        <v>2</v>
      </c>
      <c r="M3" s="4" t="s">
        <v>1</v>
      </c>
      <c r="N3" s="7" t="s">
        <v>12</v>
      </c>
      <c r="O3" s="7" t="s">
        <v>13</v>
      </c>
      <c r="P3" s="7" t="s">
        <v>14</v>
      </c>
      <c r="Q3" s="7" t="s">
        <v>15</v>
      </c>
      <c r="R3" t="s">
        <v>30</v>
      </c>
      <c r="S3" t="s">
        <v>31</v>
      </c>
    </row>
    <row r="4" spans="1:19" x14ac:dyDescent="0.55000000000000004">
      <c r="A4">
        <v>1</v>
      </c>
      <c r="B4">
        <v>1</v>
      </c>
      <c r="C4">
        <v>3.1107033480699999</v>
      </c>
      <c r="D4">
        <v>0</v>
      </c>
      <c r="F4" s="7">
        <v>1</v>
      </c>
      <c r="G4" s="7">
        <v>1.8778546042699999</v>
      </c>
      <c r="H4" s="7">
        <v>0</v>
      </c>
      <c r="I4" s="7"/>
      <c r="J4" s="4">
        <v>0</v>
      </c>
      <c r="L4" s="4">
        <v>1</v>
      </c>
      <c r="M4" s="4">
        <v>1.1410018526900001</v>
      </c>
      <c r="N4" s="7">
        <v>1</v>
      </c>
      <c r="O4" s="7">
        <v>2.00289855758</v>
      </c>
      <c r="P4" s="7">
        <v>1</v>
      </c>
      <c r="Q4" s="7">
        <v>1.7543839914699999</v>
      </c>
      <c r="R4" t="s">
        <v>29</v>
      </c>
      <c r="S4" t="s">
        <v>27</v>
      </c>
    </row>
    <row r="5" spans="1:19" x14ac:dyDescent="0.55000000000000004">
      <c r="A5">
        <v>2</v>
      </c>
      <c r="B5">
        <v>0</v>
      </c>
      <c r="D5">
        <v>0</v>
      </c>
      <c r="F5" s="7">
        <v>0</v>
      </c>
      <c r="G5" s="7">
        <v>2.5653950129599998</v>
      </c>
      <c r="H5" s="7">
        <v>1</v>
      </c>
      <c r="I5" s="7">
        <v>1.6288513526099999</v>
      </c>
      <c r="J5" s="4">
        <v>1</v>
      </c>
      <c r="K5" s="4">
        <v>1.89430780569</v>
      </c>
      <c r="L5" s="4">
        <v>0</v>
      </c>
      <c r="M5" s="4">
        <v>1.7505737564099999</v>
      </c>
      <c r="N5" s="7">
        <v>0</v>
      </c>
      <c r="O5" s="7"/>
      <c r="P5" s="7">
        <v>0</v>
      </c>
      <c r="Q5" s="7"/>
      <c r="R5" t="s">
        <v>28</v>
      </c>
      <c r="S5" t="s">
        <v>28</v>
      </c>
    </row>
    <row r="6" spans="1:19" x14ac:dyDescent="0.55000000000000004">
      <c r="A6">
        <v>3</v>
      </c>
      <c r="B6">
        <v>1</v>
      </c>
      <c r="C6">
        <v>1.8364968713100001</v>
      </c>
      <c r="D6">
        <v>0</v>
      </c>
      <c r="F6" s="7">
        <v>0</v>
      </c>
      <c r="G6" s="7"/>
      <c r="H6" s="7">
        <v>1</v>
      </c>
      <c r="I6" s="7">
        <v>1.5508029756599999</v>
      </c>
      <c r="J6" s="4">
        <v>1</v>
      </c>
      <c r="K6" s="4">
        <v>1.7707133675</v>
      </c>
      <c r="L6" s="4">
        <v>1</v>
      </c>
      <c r="M6" s="4">
        <v>1.65534576634</v>
      </c>
      <c r="N6" s="7">
        <v>0</v>
      </c>
      <c r="O6" s="7">
        <v>2.7256871845999999</v>
      </c>
      <c r="P6" s="7">
        <v>1</v>
      </c>
      <c r="Q6" s="7">
        <v>0.94833780755300001</v>
      </c>
      <c r="R6" t="s">
        <v>27</v>
      </c>
      <c r="S6" t="s">
        <v>27</v>
      </c>
    </row>
    <row r="7" spans="1:19" x14ac:dyDescent="0.55000000000000004">
      <c r="A7">
        <v>4</v>
      </c>
      <c r="B7">
        <v>0</v>
      </c>
      <c r="C7">
        <v>3.2558207460699999</v>
      </c>
      <c r="D7">
        <v>1</v>
      </c>
      <c r="E7">
        <v>1.3538367014799999</v>
      </c>
      <c r="F7" s="7">
        <v>0</v>
      </c>
      <c r="G7" s="7">
        <v>2.2855648713900001</v>
      </c>
      <c r="H7" s="7">
        <v>0</v>
      </c>
      <c r="I7" s="7"/>
      <c r="J7" s="4">
        <v>1</v>
      </c>
      <c r="K7" s="4">
        <v>2.5506734787499998</v>
      </c>
      <c r="L7" s="4">
        <v>1</v>
      </c>
      <c r="M7" s="4">
        <v>0.81611244473599998</v>
      </c>
      <c r="N7" s="7">
        <v>0</v>
      </c>
      <c r="O7" s="7">
        <v>1.3411129175200001</v>
      </c>
      <c r="P7" s="7">
        <v>0</v>
      </c>
      <c r="Q7" s="7"/>
      <c r="R7" t="s">
        <v>28</v>
      </c>
      <c r="S7" t="s">
        <v>28</v>
      </c>
    </row>
    <row r="8" spans="1:19" x14ac:dyDescent="0.55000000000000004">
      <c r="A8">
        <v>5</v>
      </c>
      <c r="B8">
        <v>0</v>
      </c>
      <c r="C8">
        <v>3.5523682817600002</v>
      </c>
      <c r="D8">
        <v>1</v>
      </c>
      <c r="E8">
        <v>0.97084806323999995</v>
      </c>
      <c r="F8" s="7">
        <v>0</v>
      </c>
      <c r="G8" s="7"/>
      <c r="H8" s="7">
        <v>1</v>
      </c>
      <c r="I8" s="7">
        <v>1.76846843865</v>
      </c>
      <c r="J8" s="4">
        <v>0</v>
      </c>
      <c r="K8" s="4">
        <v>1.4280223832500001</v>
      </c>
      <c r="L8" s="4">
        <v>1</v>
      </c>
      <c r="M8" s="4">
        <v>1.25616339291</v>
      </c>
      <c r="N8" s="7">
        <v>1</v>
      </c>
      <c r="O8" s="7">
        <v>1.7708008014600001</v>
      </c>
      <c r="P8" s="7">
        <v>1</v>
      </c>
      <c r="Q8" s="7">
        <v>1.3179197306699999</v>
      </c>
      <c r="R8" t="s">
        <v>29</v>
      </c>
      <c r="S8" t="s">
        <v>29</v>
      </c>
    </row>
    <row r="9" spans="1:19" x14ac:dyDescent="0.55000000000000004">
      <c r="A9">
        <v>6</v>
      </c>
      <c r="B9">
        <v>1</v>
      </c>
      <c r="C9">
        <v>3.52499338344</v>
      </c>
      <c r="D9">
        <v>1</v>
      </c>
      <c r="E9">
        <v>1.3606853885600001</v>
      </c>
      <c r="F9" s="7">
        <v>0</v>
      </c>
      <c r="G9" s="7">
        <v>1.4594140499799999</v>
      </c>
      <c r="H9" s="7">
        <v>0</v>
      </c>
      <c r="I9" s="7">
        <v>1.4417041608800001</v>
      </c>
      <c r="J9" s="4">
        <v>1</v>
      </c>
      <c r="K9" s="4">
        <v>1.8527718964</v>
      </c>
      <c r="L9" s="4">
        <v>1</v>
      </c>
      <c r="M9" s="4">
        <v>0.89366835542</v>
      </c>
      <c r="N9" s="7">
        <v>1</v>
      </c>
      <c r="O9" s="7">
        <v>1.17603077693</v>
      </c>
      <c r="P9" s="7">
        <v>0</v>
      </c>
      <c r="Q9" s="7">
        <v>1.7110715163900001</v>
      </c>
      <c r="R9" t="s">
        <v>27</v>
      </c>
      <c r="S9" t="s">
        <v>28</v>
      </c>
    </row>
    <row r="10" spans="1:19" x14ac:dyDescent="0.55000000000000004">
      <c r="A10">
        <v>7</v>
      </c>
      <c r="B10">
        <v>0</v>
      </c>
      <c r="D10">
        <v>0</v>
      </c>
      <c r="F10" s="7">
        <v>0</v>
      </c>
      <c r="G10" s="7">
        <v>2.0044922207</v>
      </c>
      <c r="H10" s="7">
        <v>1</v>
      </c>
      <c r="I10" s="7">
        <v>1.3329432671899999</v>
      </c>
      <c r="J10" s="4">
        <v>1</v>
      </c>
      <c r="K10" s="4">
        <v>1.33241346385</v>
      </c>
      <c r="L10" s="4">
        <v>1</v>
      </c>
      <c r="M10" s="4">
        <v>2.16702412232</v>
      </c>
      <c r="N10" s="7">
        <v>0</v>
      </c>
      <c r="O10" s="7">
        <v>1.8814838272500001</v>
      </c>
      <c r="P10" s="7">
        <v>1</v>
      </c>
      <c r="Q10" s="7">
        <v>1.2559899427000001</v>
      </c>
      <c r="R10" t="s">
        <v>28</v>
      </c>
      <c r="S10" t="s">
        <v>29</v>
      </c>
    </row>
    <row r="11" spans="1:19" x14ac:dyDescent="0.55000000000000004">
      <c r="A11">
        <v>8</v>
      </c>
      <c r="B11">
        <v>1</v>
      </c>
      <c r="C11">
        <v>2.80139327364</v>
      </c>
      <c r="D11">
        <v>0</v>
      </c>
      <c r="F11" s="7">
        <v>0</v>
      </c>
      <c r="G11" s="7">
        <v>2.5658870068100001</v>
      </c>
      <c r="H11" s="7">
        <v>1</v>
      </c>
      <c r="I11" s="7">
        <v>1.3785058698799999</v>
      </c>
      <c r="J11" s="4">
        <v>0</v>
      </c>
      <c r="K11" s="4">
        <v>2.2711302151399999</v>
      </c>
      <c r="L11" s="4">
        <v>1</v>
      </c>
      <c r="M11" s="4">
        <v>1.6264561316899999</v>
      </c>
      <c r="N11" s="7">
        <v>1</v>
      </c>
      <c r="O11" s="7">
        <v>1.8820604192999999</v>
      </c>
      <c r="P11" s="7">
        <v>1</v>
      </c>
      <c r="Q11" s="7">
        <v>1.30210503424</v>
      </c>
      <c r="R11" t="s">
        <v>27</v>
      </c>
      <c r="S11" t="s">
        <v>27</v>
      </c>
    </row>
    <row r="12" spans="1:19" x14ac:dyDescent="0.55000000000000004">
      <c r="A12">
        <v>9</v>
      </c>
      <c r="B12">
        <v>0</v>
      </c>
      <c r="D12">
        <v>1</v>
      </c>
      <c r="E12">
        <v>1.8328293664399999</v>
      </c>
      <c r="F12" s="7">
        <v>1</v>
      </c>
      <c r="G12" s="7">
        <v>3.3632847799499999</v>
      </c>
      <c r="H12" s="7">
        <v>1</v>
      </c>
      <c r="I12" s="7">
        <v>1.55000708927</v>
      </c>
      <c r="J12" s="4">
        <v>1</v>
      </c>
      <c r="K12" s="4">
        <v>2.7709246270799999</v>
      </c>
      <c r="L12" s="4">
        <v>1</v>
      </c>
      <c r="M12" s="4">
        <v>1.61140754679</v>
      </c>
      <c r="N12" s="7">
        <v>0</v>
      </c>
      <c r="O12" s="7">
        <v>2.4558202733800001</v>
      </c>
      <c r="P12" s="7">
        <v>1</v>
      </c>
      <c r="Q12" s="7">
        <v>0.92171153379600002</v>
      </c>
      <c r="R12" t="s">
        <v>29</v>
      </c>
      <c r="S12" t="s">
        <v>29</v>
      </c>
    </row>
    <row r="13" spans="1:19" x14ac:dyDescent="0.55000000000000004">
      <c r="A13">
        <v>10</v>
      </c>
      <c r="B13">
        <v>1</v>
      </c>
      <c r="C13">
        <v>3.1596390154399998</v>
      </c>
      <c r="D13">
        <v>1</v>
      </c>
      <c r="E13">
        <v>1.7380437454</v>
      </c>
      <c r="F13" s="7">
        <v>0</v>
      </c>
      <c r="G13" s="7"/>
      <c r="H13" s="7">
        <v>0</v>
      </c>
      <c r="I13" s="7"/>
      <c r="J13" s="4">
        <v>0</v>
      </c>
      <c r="K13" s="4">
        <v>2.23760515708</v>
      </c>
      <c r="L13" s="4">
        <v>1</v>
      </c>
      <c r="M13" s="4">
        <v>1.42143127206</v>
      </c>
      <c r="N13" s="7">
        <v>1</v>
      </c>
      <c r="O13" s="7">
        <v>2.7093838024900001</v>
      </c>
      <c r="P13" s="7">
        <v>0</v>
      </c>
      <c r="Q13" s="7">
        <v>1.30175057193</v>
      </c>
      <c r="R13" t="s">
        <v>28</v>
      </c>
      <c r="S13" t="s">
        <v>27</v>
      </c>
    </row>
    <row r="14" spans="1:19" x14ac:dyDescent="0.55000000000000004">
      <c r="A14">
        <v>11</v>
      </c>
      <c r="B14">
        <v>1</v>
      </c>
      <c r="C14">
        <v>2.72493903246</v>
      </c>
      <c r="D14">
        <v>1</v>
      </c>
      <c r="E14">
        <v>1.2208924890699999</v>
      </c>
      <c r="F14" s="7">
        <v>0</v>
      </c>
      <c r="G14" s="7"/>
      <c r="H14" s="7">
        <v>1</v>
      </c>
      <c r="I14" s="7">
        <v>0.94017335586200002</v>
      </c>
      <c r="J14" s="4">
        <v>1</v>
      </c>
      <c r="K14" s="4">
        <v>0.99038981413500005</v>
      </c>
      <c r="L14" s="4">
        <v>1</v>
      </c>
      <c r="M14" s="4">
        <v>1.20103172213</v>
      </c>
      <c r="N14" s="7">
        <v>0</v>
      </c>
      <c r="O14" s="7">
        <v>3.00418596528</v>
      </c>
      <c r="P14" s="7">
        <v>1</v>
      </c>
      <c r="Q14" s="7">
        <v>0.90652305423299995</v>
      </c>
      <c r="R14" t="s">
        <v>29</v>
      </c>
      <c r="S14" t="s">
        <v>29</v>
      </c>
    </row>
    <row r="15" spans="1:19" x14ac:dyDescent="0.55000000000000004">
      <c r="A15">
        <v>12</v>
      </c>
      <c r="B15">
        <v>0</v>
      </c>
      <c r="D15">
        <v>1</v>
      </c>
      <c r="E15">
        <v>1.46336276154</v>
      </c>
      <c r="F15" s="7">
        <v>0</v>
      </c>
      <c r="G15" s="7"/>
      <c r="H15" s="7">
        <v>1</v>
      </c>
      <c r="I15" s="7">
        <v>1.80140508909</v>
      </c>
      <c r="J15" s="4">
        <v>0</v>
      </c>
      <c r="K15" s="4">
        <v>2.3458003287700002</v>
      </c>
      <c r="L15" s="4">
        <v>1</v>
      </c>
      <c r="M15" s="4">
        <v>1.95953929331</v>
      </c>
      <c r="N15" s="7">
        <v>0</v>
      </c>
      <c r="O15" s="7">
        <v>2.7770421763400002</v>
      </c>
      <c r="P15" s="7">
        <v>0</v>
      </c>
      <c r="Q15" s="7">
        <v>1.54779949714</v>
      </c>
      <c r="R15" t="s">
        <v>27</v>
      </c>
      <c r="S15" t="s">
        <v>28</v>
      </c>
    </row>
    <row r="16" spans="1:19" x14ac:dyDescent="0.55000000000000004">
      <c r="A16">
        <v>13</v>
      </c>
      <c r="B16">
        <v>0</v>
      </c>
      <c r="D16">
        <v>1</v>
      </c>
      <c r="E16">
        <v>1.3348228633400001</v>
      </c>
      <c r="F16" s="7">
        <v>1</v>
      </c>
      <c r="G16" s="7">
        <v>2.1904295140399999</v>
      </c>
      <c r="H16" s="7">
        <v>0</v>
      </c>
      <c r="I16" s="7">
        <v>1.19994517649</v>
      </c>
      <c r="J16" s="4">
        <v>1</v>
      </c>
      <c r="K16" s="4">
        <v>2.2897035749599999</v>
      </c>
      <c r="L16" s="4">
        <v>1</v>
      </c>
      <c r="M16" s="4">
        <v>0.78400901751600005</v>
      </c>
      <c r="N16" s="7">
        <v>1</v>
      </c>
      <c r="O16" s="7">
        <v>1.25407820847</v>
      </c>
      <c r="P16" s="7">
        <v>0</v>
      </c>
      <c r="Q16" s="7">
        <v>1.0502452880599999</v>
      </c>
      <c r="R16" t="s">
        <v>28</v>
      </c>
      <c r="S16" t="s">
        <v>27</v>
      </c>
    </row>
    <row r="17" spans="1:19" x14ac:dyDescent="0.55000000000000004">
      <c r="A17">
        <v>14</v>
      </c>
      <c r="B17">
        <v>0</v>
      </c>
      <c r="C17">
        <v>1.9252864056000001</v>
      </c>
      <c r="D17">
        <v>1</v>
      </c>
      <c r="E17">
        <v>1.1748010283300001</v>
      </c>
      <c r="F17" s="7">
        <v>0</v>
      </c>
      <c r="G17" s="7">
        <v>2.59830188856</v>
      </c>
      <c r="H17" s="7">
        <v>1</v>
      </c>
      <c r="I17" s="7">
        <v>1.3931673818700001</v>
      </c>
      <c r="J17" s="4">
        <v>1</v>
      </c>
      <c r="K17" s="4">
        <v>2.8948985764300001</v>
      </c>
      <c r="L17" s="4">
        <v>1</v>
      </c>
      <c r="M17" s="4">
        <v>0.906255080597</v>
      </c>
      <c r="N17" s="7">
        <v>1</v>
      </c>
      <c r="O17" s="7">
        <v>1.4751413124599999</v>
      </c>
      <c r="P17" s="7">
        <v>1</v>
      </c>
      <c r="Q17" s="7">
        <v>1.0530143487300001</v>
      </c>
      <c r="R17" t="s">
        <v>29</v>
      </c>
      <c r="S17" t="s">
        <v>29</v>
      </c>
    </row>
    <row r="18" spans="1:19" x14ac:dyDescent="0.55000000000000004">
      <c r="A18">
        <v>15</v>
      </c>
      <c r="B18">
        <v>1</v>
      </c>
      <c r="C18">
        <v>2.0491450366100001</v>
      </c>
      <c r="D18">
        <v>1</v>
      </c>
      <c r="E18">
        <v>1.28442161181</v>
      </c>
      <c r="F18" s="7">
        <v>0</v>
      </c>
      <c r="G18" s="7"/>
      <c r="H18" s="7">
        <v>0</v>
      </c>
      <c r="I18" s="7"/>
      <c r="J18" s="4">
        <v>1</v>
      </c>
      <c r="K18" s="4">
        <v>2.2940705521</v>
      </c>
      <c r="L18" s="4">
        <v>0</v>
      </c>
      <c r="M18" s="4">
        <v>1.2199916818600001</v>
      </c>
      <c r="N18" s="7">
        <v>0</v>
      </c>
      <c r="O18" s="7">
        <v>1.99197355239</v>
      </c>
      <c r="P18" s="7">
        <v>0</v>
      </c>
      <c r="Q18" s="7">
        <v>1.4523309450599999</v>
      </c>
      <c r="R18" t="s">
        <v>27</v>
      </c>
      <c r="S18" t="s">
        <v>28</v>
      </c>
    </row>
    <row r="19" spans="1:19" x14ac:dyDescent="0.55000000000000004">
      <c r="A19">
        <v>16</v>
      </c>
      <c r="B19">
        <v>0</v>
      </c>
      <c r="C19">
        <v>3.6702516210499998</v>
      </c>
      <c r="D19">
        <v>1</v>
      </c>
      <c r="E19">
        <v>1.8065986728800001</v>
      </c>
      <c r="F19" s="7">
        <v>1</v>
      </c>
      <c r="G19" s="7">
        <v>2.1764575495599998</v>
      </c>
      <c r="H19" s="7">
        <v>1</v>
      </c>
      <c r="I19" s="7">
        <v>1.0976652739299999</v>
      </c>
      <c r="J19" s="4">
        <v>0</v>
      </c>
      <c r="K19" s="4">
        <v>2.27003279957</v>
      </c>
      <c r="L19" s="4">
        <v>0</v>
      </c>
      <c r="N19" s="7">
        <v>0</v>
      </c>
      <c r="O19" s="7"/>
      <c r="P19" s="7">
        <v>1</v>
      </c>
      <c r="Q19" s="7">
        <v>0.95384568115699997</v>
      </c>
      <c r="R19" t="s">
        <v>29</v>
      </c>
      <c r="S19" t="s">
        <v>29</v>
      </c>
    </row>
    <row r="20" spans="1:19" x14ac:dyDescent="0.55000000000000004">
      <c r="A20">
        <v>17</v>
      </c>
      <c r="B20">
        <v>1</v>
      </c>
      <c r="C20">
        <v>2.7433101121600001</v>
      </c>
      <c r="D20">
        <v>1</v>
      </c>
      <c r="E20">
        <v>1.0530649186100001</v>
      </c>
      <c r="F20" s="7">
        <v>1</v>
      </c>
      <c r="G20" s="7">
        <v>2.4401142786999999</v>
      </c>
      <c r="H20" s="7">
        <v>1</v>
      </c>
      <c r="I20" s="7">
        <v>1.78844452428</v>
      </c>
      <c r="J20" s="4">
        <v>1</v>
      </c>
      <c r="K20" s="4">
        <v>1.6457110045000001</v>
      </c>
      <c r="L20" s="4">
        <v>1</v>
      </c>
      <c r="M20" s="4">
        <v>1.13723273529</v>
      </c>
      <c r="N20" s="7">
        <v>0</v>
      </c>
      <c r="O20" s="7"/>
      <c r="P20" s="7">
        <v>1</v>
      </c>
      <c r="Q20" s="7">
        <v>1.5448617124899999</v>
      </c>
      <c r="R20" t="s">
        <v>28</v>
      </c>
      <c r="S20" t="s">
        <v>27</v>
      </c>
    </row>
    <row r="21" spans="1:19" x14ac:dyDescent="0.55000000000000004">
      <c r="A21">
        <v>18</v>
      </c>
      <c r="B21">
        <v>0</v>
      </c>
      <c r="D21">
        <v>1</v>
      </c>
      <c r="E21">
        <v>1.03683290177</v>
      </c>
      <c r="F21" s="7">
        <v>0</v>
      </c>
      <c r="G21" s="7"/>
      <c r="H21" s="7">
        <v>0</v>
      </c>
      <c r="I21" s="7">
        <v>1.7025639449700001</v>
      </c>
      <c r="J21" s="4">
        <v>1</v>
      </c>
      <c r="K21" s="4">
        <v>2.2871297048399999</v>
      </c>
      <c r="L21" s="4">
        <v>1</v>
      </c>
      <c r="M21" s="4">
        <v>0.99126746319199999</v>
      </c>
      <c r="N21" s="7">
        <v>0</v>
      </c>
      <c r="O21" s="7">
        <v>1.75229833438</v>
      </c>
      <c r="P21" s="7">
        <v>0</v>
      </c>
      <c r="Q21" s="7"/>
      <c r="R21" t="s">
        <v>27</v>
      </c>
      <c r="S21" t="s">
        <v>28</v>
      </c>
    </row>
    <row r="22" spans="1:19" x14ac:dyDescent="0.55000000000000004">
      <c r="A22">
        <v>19</v>
      </c>
      <c r="B22">
        <v>1</v>
      </c>
      <c r="C22">
        <v>3.26844622567</v>
      </c>
      <c r="D22">
        <v>1</v>
      </c>
      <c r="E22">
        <v>1.51755534345</v>
      </c>
      <c r="J22" s="4">
        <v>1</v>
      </c>
      <c r="K22" s="4">
        <v>2.2539713971799999</v>
      </c>
      <c r="L22" s="4">
        <v>1</v>
      </c>
      <c r="M22" s="4">
        <v>0.78495566849599996</v>
      </c>
    </row>
    <row r="23" spans="1:19" x14ac:dyDescent="0.55000000000000004">
      <c r="A23">
        <v>20</v>
      </c>
      <c r="B23">
        <v>1</v>
      </c>
      <c r="C23">
        <v>2.3643141387700002</v>
      </c>
      <c r="D23">
        <v>1</v>
      </c>
      <c r="E23">
        <v>1.2577839952400001</v>
      </c>
      <c r="J23" s="4">
        <v>1</v>
      </c>
      <c r="K23" s="4">
        <v>1.1233222112100001</v>
      </c>
      <c r="L23" s="4">
        <v>1</v>
      </c>
      <c r="M23" s="4">
        <v>0.79967720271099996</v>
      </c>
    </row>
    <row r="24" spans="1:19" x14ac:dyDescent="0.55000000000000004">
      <c r="A24">
        <v>21</v>
      </c>
      <c r="B24">
        <v>1</v>
      </c>
      <c r="C24">
        <v>3.17567773222</v>
      </c>
      <c r="D24">
        <v>1</v>
      </c>
      <c r="E24">
        <v>1.7362024311399999</v>
      </c>
      <c r="J24" s="4">
        <v>1</v>
      </c>
      <c r="K24" s="4">
        <v>1.9573170500799999</v>
      </c>
      <c r="L24" s="4">
        <v>1</v>
      </c>
      <c r="M24" s="4">
        <v>1.5465740023600001</v>
      </c>
    </row>
    <row r="25" spans="1:19" x14ac:dyDescent="0.55000000000000004">
      <c r="A25">
        <v>22</v>
      </c>
      <c r="B25">
        <v>1</v>
      </c>
      <c r="C25">
        <v>2.7555683687100001</v>
      </c>
      <c r="D25">
        <v>1</v>
      </c>
      <c r="E25">
        <v>1.56336134369</v>
      </c>
      <c r="J25" s="4">
        <v>1</v>
      </c>
      <c r="K25" s="4">
        <v>1.6998369472599999</v>
      </c>
      <c r="L25" s="4">
        <v>1</v>
      </c>
      <c r="M25" s="4">
        <v>0.84592982591099997</v>
      </c>
    </row>
    <row r="26" spans="1:19" x14ac:dyDescent="0.55000000000000004">
      <c r="A26">
        <v>23</v>
      </c>
      <c r="B26">
        <v>1</v>
      </c>
      <c r="C26">
        <v>1.86337363173</v>
      </c>
      <c r="D26">
        <v>1</v>
      </c>
      <c r="E26">
        <v>1.06398236193</v>
      </c>
      <c r="J26" s="4">
        <v>1</v>
      </c>
      <c r="K26" s="4">
        <v>1.8162580106899999</v>
      </c>
      <c r="L26" s="4">
        <v>0</v>
      </c>
      <c r="M26" s="4">
        <v>1.4871637332300001</v>
      </c>
    </row>
    <row r="27" spans="1:19" x14ac:dyDescent="0.55000000000000004">
      <c r="A27">
        <v>24</v>
      </c>
      <c r="B27">
        <v>1</v>
      </c>
      <c r="C27">
        <v>2.6307096810799999</v>
      </c>
      <c r="D27">
        <v>0</v>
      </c>
      <c r="J27" s="4">
        <v>1</v>
      </c>
      <c r="K27" s="4">
        <v>1.58635036019</v>
      </c>
      <c r="L27" s="4">
        <v>1</v>
      </c>
      <c r="M27" s="4">
        <v>1.0017883812499999</v>
      </c>
    </row>
    <row r="28" spans="1:19" x14ac:dyDescent="0.55000000000000004">
      <c r="A28" t="s">
        <v>17</v>
      </c>
      <c r="B28">
        <f>SUM(B4:B27)</f>
        <v>14</v>
      </c>
      <c r="C28">
        <f>AVERAGE(C4:C27)</f>
        <v>2.8006909392105555</v>
      </c>
      <c r="D28">
        <f>SUM(D4:D27)</f>
        <v>18</v>
      </c>
      <c r="E28">
        <f>AVERAGE(E4:E27)</f>
        <v>1.376106999328889</v>
      </c>
      <c r="F28">
        <f>SUM(F4:F27)</f>
        <v>5</v>
      </c>
      <c r="G28">
        <f>AVERAGE(G4:G27)</f>
        <v>2.3206541615381822</v>
      </c>
      <c r="H28">
        <f>SUM(H4:H27)</f>
        <v>11</v>
      </c>
      <c r="I28">
        <f>AVERAGE(I4:I27)</f>
        <v>1.4696177071880001</v>
      </c>
      <c r="J28" s="4">
        <f>SUM(J4:J27)</f>
        <v>18</v>
      </c>
      <c r="K28" s="4">
        <f>AVERAGE(K4:K27)</f>
        <v>1.9810154228980437</v>
      </c>
      <c r="L28" s="4">
        <f>SUM(L4:L27)</f>
        <v>20</v>
      </c>
      <c r="M28" s="4">
        <f>AVERAGE(M4:M27)</f>
        <v>1.2610695847486522</v>
      </c>
      <c r="N28" s="4">
        <f>SUM(N4:N27)</f>
        <v>7</v>
      </c>
      <c r="O28" s="4">
        <f>AVERAGE(O4:O27)</f>
        <v>2.0133332073220003</v>
      </c>
      <c r="P28" s="4">
        <f>SUM(P4:P27)</f>
        <v>10</v>
      </c>
      <c r="Q28" s="4">
        <f>AVERAGE(Q4:Q27)</f>
        <v>1.2681260437079334</v>
      </c>
    </row>
    <row r="29" spans="1:19" x14ac:dyDescent="0.55000000000000004">
      <c r="A29" t="s">
        <v>18</v>
      </c>
      <c r="B29">
        <f>COUNTIFS(B4:B27,0,C4:C27,"")</f>
        <v>6</v>
      </c>
      <c r="D29">
        <f>COUNTIFS(D4:D27,0,E4:E27,"")</f>
        <v>6</v>
      </c>
      <c r="F29">
        <f>COUNTIFS(F4:F27,0,G4:G27,"")</f>
        <v>7</v>
      </c>
      <c r="H29">
        <f>COUNTIFS(H4:H27,0,I4:I27,"")</f>
        <v>4</v>
      </c>
      <c r="J29" s="4">
        <f>COUNTIFS(J4:J27,0,K4:K27,"")</f>
        <v>1</v>
      </c>
      <c r="L29" s="4">
        <f>COUNTIFS(L4:L27,0,M4:M27,"")</f>
        <v>1</v>
      </c>
      <c r="N29" s="4">
        <f>COUNTIFS(N4:N27,0,O4:O27,"")</f>
        <v>3</v>
      </c>
      <c r="P29" s="4">
        <f>COUNTIFS(P4:P27,0,Q4:Q27,"")</f>
        <v>3</v>
      </c>
    </row>
    <row r="30" spans="1:19" x14ac:dyDescent="0.55000000000000004">
      <c r="A30" t="s">
        <v>19</v>
      </c>
      <c r="B30">
        <f>+COUNTIFS(B4:B27,0)-B29</f>
        <v>4</v>
      </c>
      <c r="D30">
        <f>+COUNTIFS(D4:D27,0)-D29</f>
        <v>0</v>
      </c>
      <c r="F30">
        <f>+COUNTIFS(F4:F27,0)-F29</f>
        <v>6</v>
      </c>
      <c r="H30">
        <f>+COUNTIFS(H4:H27,0)-H29</f>
        <v>3</v>
      </c>
      <c r="J30" s="4">
        <f>+COUNTIFS(J4:J27,0)-J29</f>
        <v>5</v>
      </c>
      <c r="L30" s="4">
        <f>+COUNTIFS(L4:L27,0)-L29</f>
        <v>3</v>
      </c>
      <c r="N30" s="4">
        <f>+COUNTIFS(N4:N27,0)-N29</f>
        <v>8</v>
      </c>
      <c r="P30" s="4">
        <f>+COUNTIFS(P4:P27,0)-P29</f>
        <v>5</v>
      </c>
    </row>
    <row r="33" spans="1:16" x14ac:dyDescent="0.55000000000000004">
      <c r="A33" t="str">
        <f>+"RC "&amp;B33</f>
        <v>RC alegria</v>
      </c>
      <c r="B33" t="s">
        <v>29</v>
      </c>
      <c r="F33">
        <f>+SUMIF($R$4:$R$21,$B33,F$4:F$21)</f>
        <v>3</v>
      </c>
      <c r="H33">
        <f>+SUMIF($S$4:$S$21,$B33,H$4:H$21)</f>
        <v>6</v>
      </c>
      <c r="N33">
        <f>+SUMIF($R$4:$R$21,$B33,N$4:N$21)</f>
        <v>3</v>
      </c>
      <c r="P33">
        <f>+SUMIF($S$4:$S$21,$B33,P$4:P$21)</f>
        <v>6</v>
      </c>
    </row>
    <row r="34" spans="1:16" x14ac:dyDescent="0.55000000000000004">
      <c r="A34" t="str">
        <f t="shared" ref="A34:A35" si="0">+"RC "&amp;B34</f>
        <v>RC enojo</v>
      </c>
      <c r="B34" t="s">
        <v>28</v>
      </c>
      <c r="F34">
        <f t="shared" ref="F34:F35" si="1">+SUMIF($R$4:$R$21,$B34,F$4:F$21)</f>
        <v>2</v>
      </c>
      <c r="H34">
        <f t="shared" ref="H34:H35" si="2">+SUMIF($S$4:$S$21,$B34,H$4:H$21)</f>
        <v>2</v>
      </c>
      <c r="N34">
        <f t="shared" ref="N34:N35" si="3">+SUMIF($R$4:$R$21,$B34,N$4:N$21)</f>
        <v>2</v>
      </c>
      <c r="P34">
        <f t="shared" ref="P34:P35" si="4">+SUMIF($S$4:$S$21,$B34,P$4:P$21)</f>
        <v>0</v>
      </c>
    </row>
    <row r="35" spans="1:16" x14ac:dyDescent="0.55000000000000004">
      <c r="A35" t="str">
        <f t="shared" si="0"/>
        <v>RC tristeza</v>
      </c>
      <c r="B35" t="s">
        <v>27</v>
      </c>
      <c r="F35">
        <f t="shared" si="1"/>
        <v>0</v>
      </c>
      <c r="H35">
        <f t="shared" si="2"/>
        <v>3</v>
      </c>
      <c r="N35">
        <f t="shared" si="3"/>
        <v>2</v>
      </c>
      <c r="P35">
        <f t="shared" si="4"/>
        <v>4</v>
      </c>
    </row>
    <row r="36" spans="1:16" x14ac:dyDescent="0.55000000000000004">
      <c r="A36" t="str">
        <f>+"om "&amp;B36</f>
        <v>om alegria</v>
      </c>
      <c r="B36" t="s">
        <v>29</v>
      </c>
      <c r="F36">
        <f>+COUNTIFS(F$4:F$21,0,G$4:G$21,"",$R$4:$R$21,$B36)</f>
        <v>2</v>
      </c>
      <c r="H36">
        <f>+COUNTIFS(H$4:H$21,0,I$4:I$21,"",$S$4:$S$21,$B36)</f>
        <v>0</v>
      </c>
      <c r="N36">
        <f>+COUNTIFS(N$4:N$21,0,O$4:O$21,"",$R$4:$R$21,$B36)</f>
        <v>1</v>
      </c>
      <c r="P36">
        <f>+COUNTIFS(P$4:P$21,0,Q$4:Q$21,"",$S$4:$S$21,$B36)</f>
        <v>0</v>
      </c>
    </row>
    <row r="37" spans="1:16" x14ac:dyDescent="0.55000000000000004">
      <c r="A37" t="str">
        <f t="shared" ref="A37:A38" si="5">+"om "&amp;B37</f>
        <v>om enojo</v>
      </c>
      <c r="B37" t="s">
        <v>28</v>
      </c>
      <c r="F37">
        <f t="shared" ref="F37:F38" si="6">+COUNTIFS(F$4:F$21,0,G$4:G$21,"",$R$4:$R$21,$B37)</f>
        <v>1</v>
      </c>
      <c r="H37">
        <f t="shared" ref="H37:H38" si="7">+COUNTIFS(H$4:H$21,0,I$4:I$21,"",$S$4:$S$21,$B37)</f>
        <v>2</v>
      </c>
      <c r="N37">
        <f>+COUNTIFS(N$4:N$21,0,O$4:O$21,"",$R$4:$R$21,$B37)</f>
        <v>2</v>
      </c>
      <c r="P37">
        <f t="shared" ref="P37:P38" si="8">+COUNTIFS(P$4:P$21,0,Q$4:Q$21,"",$S$4:$S$21,$B37)</f>
        <v>3</v>
      </c>
    </row>
    <row r="38" spans="1:16" x14ac:dyDescent="0.55000000000000004">
      <c r="A38" t="str">
        <f t="shared" si="5"/>
        <v>om tristeza</v>
      </c>
      <c r="B38" t="s">
        <v>27</v>
      </c>
      <c r="F38">
        <f t="shared" si="6"/>
        <v>4</v>
      </c>
      <c r="H38">
        <f t="shared" si="7"/>
        <v>2</v>
      </c>
      <c r="N38">
        <f>+COUNTIFS(N$4:N$21,0,O$4:O$21,"",$R$4:$R$21,$B38)</f>
        <v>0</v>
      </c>
      <c r="P38">
        <f t="shared" si="8"/>
        <v>0</v>
      </c>
    </row>
    <row r="39" spans="1:16" x14ac:dyDescent="0.55000000000000004">
      <c r="A39" t="str">
        <f>+"com "&amp;B36</f>
        <v>com alegria</v>
      </c>
      <c r="B39" t="s">
        <v>29</v>
      </c>
      <c r="F39">
        <f>+COUNTIFS(F$4:F$21,0,$R$4:$R$21,$B39)-F36</f>
        <v>1</v>
      </c>
      <c r="H39">
        <f>+COUNTIFS(H$4:H$21,0,$S$4:$S$21,$B39)-H36</f>
        <v>0</v>
      </c>
      <c r="N39">
        <f>+COUNTIFS(N$4:N$21,0,$R$4:$R$21,$B39)-N36</f>
        <v>2</v>
      </c>
      <c r="P39">
        <f>+COUNTIFS(P$4:P$21,0,$S$4:$S$21,$B39)-P36</f>
        <v>0</v>
      </c>
    </row>
    <row r="40" spans="1:16" x14ac:dyDescent="0.55000000000000004">
      <c r="A40" t="str">
        <f t="shared" ref="A40:A41" si="9">+"com "&amp;B37</f>
        <v>com enojo</v>
      </c>
      <c r="B40" t="s">
        <v>28</v>
      </c>
      <c r="F40">
        <f t="shared" ref="F40:F41" si="10">+COUNTIFS(F$4:F$21,0,$R$4:$R$21,$B40)-F37</f>
        <v>3</v>
      </c>
      <c r="H40">
        <f t="shared" ref="H40:H41" si="11">+COUNTIFS(H$4:H$21,0,$S$4:$S$21,$B40)-H37</f>
        <v>2</v>
      </c>
      <c r="N40">
        <f t="shared" ref="N40:N41" si="12">+COUNTIFS(N$4:N$21,0,$R$4:$R$21,$B40)-N37</f>
        <v>2</v>
      </c>
      <c r="P40">
        <f t="shared" ref="P40:P41" si="13">+COUNTIFS(P$4:P$21,0,$S$4:$S$21,$B40)-P37</f>
        <v>3</v>
      </c>
    </row>
    <row r="41" spans="1:16" x14ac:dyDescent="0.55000000000000004">
      <c r="A41" t="str">
        <f t="shared" si="9"/>
        <v>com tristeza</v>
      </c>
      <c r="B41" t="s">
        <v>27</v>
      </c>
      <c r="F41">
        <f t="shared" si="10"/>
        <v>2</v>
      </c>
      <c r="H41">
        <f t="shared" si="11"/>
        <v>1</v>
      </c>
      <c r="N41">
        <f t="shared" si="12"/>
        <v>4</v>
      </c>
      <c r="P41">
        <f t="shared" si="13"/>
        <v>2</v>
      </c>
    </row>
    <row r="42" spans="1:16" x14ac:dyDescent="0.55000000000000004">
      <c r="C42" t="s">
        <v>36</v>
      </c>
      <c r="D42" t="s">
        <v>37</v>
      </c>
      <c r="E42" t="s">
        <v>38</v>
      </c>
      <c r="F42" t="s">
        <v>39</v>
      </c>
      <c r="G42" t="s">
        <v>40</v>
      </c>
      <c r="H42" t="s">
        <v>41</v>
      </c>
      <c r="I42" t="s">
        <v>42</v>
      </c>
      <c r="J42" t="s">
        <v>43</v>
      </c>
    </row>
    <row r="43" spans="1:16" x14ac:dyDescent="0.55000000000000004">
      <c r="A43" t="str">
        <f>+"% Respuestas correctas "&amp;B43</f>
        <v>% Respuestas correctas alegria</v>
      </c>
      <c r="B43" t="s">
        <v>29</v>
      </c>
      <c r="C43" s="3">
        <f t="shared" ref="C43:C51" si="14">F33/COUNTIF($R$4:$R$21,$B43)</f>
        <v>0.5</v>
      </c>
      <c r="D43" s="3">
        <f t="shared" ref="D43:D51" si="15">+H33/COUNTIF($S$4:$S$21,$B43)</f>
        <v>1</v>
      </c>
      <c r="E43" s="3">
        <f t="shared" ref="E43:E51" si="16">N33/COUNTIF($R$4:$R$21,$B43)</f>
        <v>0.5</v>
      </c>
      <c r="F43" s="3">
        <f t="shared" ref="F43:F51" si="17">+P33/COUNTIF($S$4:$S$21,$B43)</f>
        <v>1</v>
      </c>
      <c r="G43" s="3" t="e">
        <f>+#REF!/COUNTIF(#REF!,#REF!)</f>
        <v>#REF!</v>
      </c>
      <c r="H43" s="3" t="e">
        <f>+#REF!/COUNTIF(#REF!,#REF!)</f>
        <v>#REF!</v>
      </c>
      <c r="I43" s="3">
        <v>0.83333333333333337</v>
      </c>
      <c r="J43" s="5">
        <v>0.66666666666666663</v>
      </c>
    </row>
    <row r="44" spans="1:16" x14ac:dyDescent="0.55000000000000004">
      <c r="A44" t="str">
        <f t="shared" ref="A44:A45" si="18">+"% Respuestas correctas "&amp;B44</f>
        <v>% Respuestas correctas enojo</v>
      </c>
      <c r="B44" t="s">
        <v>28</v>
      </c>
      <c r="C44" s="3">
        <f t="shared" si="14"/>
        <v>0.33333333333333331</v>
      </c>
      <c r="D44" s="3">
        <f t="shared" si="15"/>
        <v>0.33333333333333331</v>
      </c>
      <c r="E44" s="3">
        <f t="shared" si="16"/>
        <v>0.33333333333333331</v>
      </c>
      <c r="F44" s="3">
        <f t="shared" si="17"/>
        <v>0</v>
      </c>
      <c r="G44" s="3" t="e">
        <f>+#REF!/COUNTIF(#REF!,#REF!)</f>
        <v>#REF!</v>
      </c>
      <c r="H44" s="3" t="e">
        <f>+#REF!/COUNTIF(#REF!,#REF!)</f>
        <v>#REF!</v>
      </c>
      <c r="I44" s="3">
        <v>0.5</v>
      </c>
      <c r="J44" s="5">
        <v>0.33333333333333331</v>
      </c>
    </row>
    <row r="45" spans="1:16" x14ac:dyDescent="0.55000000000000004">
      <c r="A45" t="str">
        <f t="shared" si="18"/>
        <v>% Respuestas correctas tristeza</v>
      </c>
      <c r="B45" t="s">
        <v>27</v>
      </c>
      <c r="C45" s="3">
        <f t="shared" si="14"/>
        <v>0</v>
      </c>
      <c r="D45" s="3">
        <f t="shared" si="15"/>
        <v>0.5</v>
      </c>
      <c r="E45" s="3">
        <f t="shared" si="16"/>
        <v>0.33333333333333331</v>
      </c>
      <c r="F45" s="3">
        <f t="shared" si="17"/>
        <v>0.66666666666666663</v>
      </c>
      <c r="G45" s="3" t="e">
        <f>+#REF!/COUNTIF(#REF!,#REF!)</f>
        <v>#REF!</v>
      </c>
      <c r="H45" s="3" t="e">
        <f>+#REF!/COUNTIF(#REF!,#REF!)</f>
        <v>#REF!</v>
      </c>
      <c r="I45" s="3">
        <v>0.66666666666666663</v>
      </c>
      <c r="J45" s="5">
        <v>0.66666666666666663</v>
      </c>
    </row>
    <row r="46" spans="1:16" x14ac:dyDescent="0.55000000000000004">
      <c r="A46" t="str">
        <f>+"% Errores omisión "&amp;B46</f>
        <v>% Errores omisión alegria</v>
      </c>
      <c r="B46" t="s">
        <v>29</v>
      </c>
      <c r="C46" s="3">
        <f t="shared" si="14"/>
        <v>0.33333333333333331</v>
      </c>
      <c r="D46" s="3">
        <f t="shared" si="15"/>
        <v>0</v>
      </c>
      <c r="E46" s="3">
        <f t="shared" si="16"/>
        <v>0.16666666666666666</v>
      </c>
      <c r="F46" s="3">
        <f t="shared" si="17"/>
        <v>0</v>
      </c>
      <c r="G46" s="3" t="e">
        <f>+#REF!/COUNTIF(#REF!,#REF!)</f>
        <v>#REF!</v>
      </c>
      <c r="H46" s="3" t="e">
        <f>+#REF!/COUNTIF(#REF!,#REF!)</f>
        <v>#REF!</v>
      </c>
      <c r="I46" s="3">
        <v>0</v>
      </c>
      <c r="J46" s="5">
        <v>0.33333333333333331</v>
      </c>
    </row>
    <row r="47" spans="1:16" x14ac:dyDescent="0.55000000000000004">
      <c r="A47" t="str">
        <f t="shared" ref="A47:A48" si="19">+"% Errores omisión "&amp;B47</f>
        <v>% Errores omisión enojo</v>
      </c>
      <c r="B47" t="s">
        <v>28</v>
      </c>
      <c r="C47" s="3">
        <f t="shared" si="14"/>
        <v>0.16666666666666666</v>
      </c>
      <c r="D47" s="3">
        <f t="shared" si="15"/>
        <v>0.33333333333333331</v>
      </c>
      <c r="E47" s="3">
        <f t="shared" si="16"/>
        <v>0.33333333333333331</v>
      </c>
      <c r="F47" s="3">
        <f t="shared" si="17"/>
        <v>0.5</v>
      </c>
      <c r="G47" s="3" t="e">
        <f>+#REF!/COUNTIF(#REF!,#REF!)</f>
        <v>#REF!</v>
      </c>
      <c r="H47" s="3" t="e">
        <f>+#REF!/COUNTIF(#REF!,#REF!)</f>
        <v>#REF!</v>
      </c>
      <c r="I47" s="3">
        <v>0.33333333333333331</v>
      </c>
      <c r="J47" s="5">
        <v>0.66666666666666663</v>
      </c>
    </row>
    <row r="48" spans="1:16" x14ac:dyDescent="0.55000000000000004">
      <c r="A48" t="str">
        <f t="shared" si="19"/>
        <v>% Errores omisión tristeza</v>
      </c>
      <c r="B48" t="s">
        <v>27</v>
      </c>
      <c r="C48" s="3">
        <f t="shared" si="14"/>
        <v>0.66666666666666663</v>
      </c>
      <c r="D48" s="3">
        <f t="shared" si="15"/>
        <v>0.33333333333333331</v>
      </c>
      <c r="E48" s="3">
        <f t="shared" si="16"/>
        <v>0</v>
      </c>
      <c r="F48" s="3">
        <f t="shared" si="17"/>
        <v>0</v>
      </c>
      <c r="G48" s="3" t="e">
        <f>+#REF!/COUNTIF(#REF!,#REF!)</f>
        <v>#REF!</v>
      </c>
      <c r="H48" s="3" t="e">
        <f>+#REF!/COUNTIF(#REF!,#REF!)</f>
        <v>#REF!</v>
      </c>
      <c r="I48" s="3">
        <v>0.33333333333333331</v>
      </c>
      <c r="J48" s="5">
        <v>0.16666666666666666</v>
      </c>
    </row>
    <row r="49" spans="1:16" x14ac:dyDescent="0.55000000000000004">
      <c r="A49" t="str">
        <f>+"% Errores comisión "&amp;B49</f>
        <v>% Errores comisión alegria</v>
      </c>
      <c r="B49" t="s">
        <v>29</v>
      </c>
      <c r="C49" s="3">
        <f t="shared" si="14"/>
        <v>0.16666666666666666</v>
      </c>
      <c r="D49" s="3">
        <f t="shared" si="15"/>
        <v>0</v>
      </c>
      <c r="E49" s="3">
        <f t="shared" si="16"/>
        <v>0.33333333333333331</v>
      </c>
      <c r="F49" s="3">
        <f t="shared" si="17"/>
        <v>0</v>
      </c>
      <c r="G49" s="3" t="e">
        <f>+#REF!/COUNTIF(#REF!,#REF!)</f>
        <v>#REF!</v>
      </c>
      <c r="H49" s="3" t="e">
        <f>+#REF!/COUNTIF(#REF!,#REF!)</f>
        <v>#REF!</v>
      </c>
      <c r="I49" s="3">
        <v>0.16666666666666666</v>
      </c>
      <c r="J49" s="5">
        <v>0</v>
      </c>
    </row>
    <row r="50" spans="1:16" x14ac:dyDescent="0.55000000000000004">
      <c r="A50" t="str">
        <f t="shared" ref="A50:A51" si="20">+"% Errores comisión "&amp;B50</f>
        <v>% Errores comisión enojo</v>
      </c>
      <c r="B50" t="s">
        <v>28</v>
      </c>
      <c r="C50" s="3">
        <f t="shared" si="14"/>
        <v>0.5</v>
      </c>
      <c r="D50" s="3">
        <f t="shared" si="15"/>
        <v>0.33333333333333331</v>
      </c>
      <c r="E50" s="3">
        <f t="shared" si="16"/>
        <v>0.33333333333333331</v>
      </c>
      <c r="F50" s="3">
        <f t="shared" si="17"/>
        <v>0.5</v>
      </c>
      <c r="G50" s="3" t="e">
        <f>+#REF!/COUNTIF(#REF!,#REF!)</f>
        <v>#REF!</v>
      </c>
      <c r="H50" s="3" t="e">
        <f>+#REF!/COUNTIF(#REF!,#REF!)</f>
        <v>#REF!</v>
      </c>
      <c r="I50" s="3">
        <v>0.16666666666666666</v>
      </c>
      <c r="J50" s="5">
        <v>0</v>
      </c>
      <c r="N50"/>
      <c r="P50"/>
    </row>
    <row r="51" spans="1:16" x14ac:dyDescent="0.55000000000000004">
      <c r="A51" t="str">
        <f t="shared" si="20"/>
        <v>% Errores comisión tristeza</v>
      </c>
      <c r="B51" t="s">
        <v>27</v>
      </c>
      <c r="C51" s="3">
        <f t="shared" si="14"/>
        <v>0.33333333333333331</v>
      </c>
      <c r="D51" s="3">
        <f t="shared" si="15"/>
        <v>0.16666666666666666</v>
      </c>
      <c r="E51" s="3">
        <f t="shared" si="16"/>
        <v>0.66666666666666663</v>
      </c>
      <c r="F51" s="3">
        <f t="shared" si="17"/>
        <v>0.33333333333333331</v>
      </c>
      <c r="G51" s="3" t="e">
        <f>+#REF!/COUNTIF(#REF!,#REF!)</f>
        <v>#REF!</v>
      </c>
      <c r="H51" s="3" t="e">
        <f>+#REF!/COUNTIF(#REF!,#REF!)</f>
        <v>#REF!</v>
      </c>
      <c r="I51" s="3">
        <v>0</v>
      </c>
      <c r="J51" s="5">
        <v>0.16666666666666666</v>
      </c>
      <c r="N51"/>
      <c r="P51"/>
    </row>
    <row r="52" spans="1:16" x14ac:dyDescent="0.55000000000000004">
      <c r="A52" t="str">
        <f>+"Tiempos de respuesta (s) "&amp;B52</f>
        <v>Tiempos de respuesta (s) alegria</v>
      </c>
      <c r="B52" t="s">
        <v>29</v>
      </c>
      <c r="C52" s="8">
        <f>+AVERAGEIF($R$4:$R$21,$B52,G$4:G$21)</f>
        <v>2.5039747055850001</v>
      </c>
      <c r="D52" s="8">
        <f>+AVERAGEIF($S$4:$S$21,$B52,I$4:I$21)</f>
        <v>1.3470708011286667</v>
      </c>
      <c r="E52" s="8">
        <f>+AVERAGEIF($R$4:$R$21,$B52,O$4:O$21)</f>
        <v>2.1417693820319998</v>
      </c>
      <c r="F52" s="8">
        <f>+AVERAGEIF($S$4:$S$21,$B52,Q$4:Q$21)</f>
        <v>1.0681673818810002</v>
      </c>
      <c r="G52" s="8" t="e">
        <f>+AVERAGEIF(#REF!,#REF!,#REF!)</f>
        <v>#REF!</v>
      </c>
      <c r="H52" s="8" t="e">
        <f>+AVERAGEIF(#REF!,#REF!,#REF!)</f>
        <v>#REF!</v>
      </c>
      <c r="I52" s="9">
        <v>2.24086925727</v>
      </c>
      <c r="J52" s="16">
        <v>1.0470222912054998</v>
      </c>
      <c r="N52"/>
      <c r="P52"/>
    </row>
    <row r="53" spans="1:16" x14ac:dyDescent="0.55000000000000004">
      <c r="A53" t="str">
        <f t="shared" ref="A53:A54" si="21">+"Tiempos de respuesta (s) "&amp;B53</f>
        <v>Tiempos de respuesta (s) enojo</v>
      </c>
      <c r="B53" t="s">
        <v>28</v>
      </c>
      <c r="C53" s="8">
        <f>+AVERAGEIF($R$4:$R$21,$B53,G$4:G$21)</f>
        <v>2.297199179558</v>
      </c>
      <c r="D53" s="8">
        <f>+AVERAGEIF($S$4:$S$21,$B53,I$4:I$21)</f>
        <v>1.6436311368875001</v>
      </c>
      <c r="E53" s="8">
        <f>+AVERAGEIF($R$4:$R$21,$B53,O$4:O$21)</f>
        <v>1.7965146889325001</v>
      </c>
      <c r="F53" s="8">
        <f>+AVERAGEIF($S$4:$S$21,$B53,Q$4:Q$21)</f>
        <v>1.5704006528633334</v>
      </c>
      <c r="G53" s="8" t="e">
        <f>+AVERAGEIF(#REF!,#REF!,#REF!)</f>
        <v>#REF!</v>
      </c>
      <c r="H53" s="8" t="e">
        <f>+AVERAGEIF(#REF!,#REF!,#REF!)</f>
        <v>#REF!</v>
      </c>
      <c r="I53" s="9">
        <v>2.2821091714400001</v>
      </c>
      <c r="J53" s="16">
        <v>1.2498090868119998</v>
      </c>
      <c r="N53"/>
      <c r="P53"/>
    </row>
    <row r="54" spans="1:16" x14ac:dyDescent="0.55000000000000004">
      <c r="A54" t="str">
        <f t="shared" si="21"/>
        <v>Tiempos de respuesta (s) tristeza</v>
      </c>
      <c r="B54" t="s">
        <v>27</v>
      </c>
      <c r="C54" s="8">
        <f>+AVERAGEIF($R$4:$R$21,$B54,G$4:G$21)</f>
        <v>2.012650528395</v>
      </c>
      <c r="D54" s="8">
        <f>+AVERAGEIF($S$4:$S$21,$B54,I$4:I$21)</f>
        <v>1.4794246365774999</v>
      </c>
      <c r="E54" s="8">
        <f>+AVERAGEIF($R$4:$R$21,$B54,O$4:O$21)</f>
        <v>2.0508487406566669</v>
      </c>
      <c r="F54" s="8">
        <f>+AVERAGEIF($S$4:$S$21,$B54,Q$4:Q$21)</f>
        <v>1.3169474009571667</v>
      </c>
      <c r="G54" s="8" t="e">
        <f>+AVERAGEIF(#REF!,#REF!,#REF!)</f>
        <v>#REF!</v>
      </c>
      <c r="H54" s="8" t="e">
        <f>+AVERAGEIF(#REF!,#REF!,#REF!)</f>
        <v>#REF!</v>
      </c>
      <c r="I54" s="9">
        <v>2.6849607232424999</v>
      </c>
      <c r="J54" s="16">
        <v>1.2825760371823334</v>
      </c>
      <c r="N54"/>
      <c r="P54"/>
    </row>
    <row r="57" spans="1:16" x14ac:dyDescent="0.55000000000000004">
      <c r="A57" t="s">
        <v>20</v>
      </c>
      <c r="B57" s="3">
        <f>+B28/SUM(B$28:B$30)</f>
        <v>0.58333333333333337</v>
      </c>
      <c r="D57" s="3">
        <f>+D28/SUM(D$28:D$30)</f>
        <v>0.75</v>
      </c>
      <c r="F57" s="3">
        <f>+F28/SUM(F$28:F$30)</f>
        <v>0.27777777777777779</v>
      </c>
      <c r="H57" s="3">
        <f>+H28/SUM(H$28:H$30)</f>
        <v>0.61111111111111116</v>
      </c>
      <c r="J57" s="5">
        <f>+J28/SUM(J$28:J$30)</f>
        <v>0.75</v>
      </c>
      <c r="L57" s="5">
        <f>+L28/SUM(L$28:L$30)</f>
        <v>0.83333333333333337</v>
      </c>
      <c r="N57" s="5">
        <f>+N28/SUM(N$28:N$30)</f>
        <v>0.3888888888888889</v>
      </c>
      <c r="P57" s="5">
        <f>+P28/SUM(P$28:P$30)</f>
        <v>0.55555555555555558</v>
      </c>
    </row>
    <row r="58" spans="1:16" x14ac:dyDescent="0.55000000000000004">
      <c r="A58" t="s">
        <v>22</v>
      </c>
      <c r="B58" s="3">
        <f>+B29/SUM(B$28:B$30)</f>
        <v>0.25</v>
      </c>
      <c r="D58" s="3">
        <f>+D29/SUM(D$28:D$30)</f>
        <v>0.25</v>
      </c>
      <c r="F58" s="3">
        <f>+F29/SUM(F$28:F$30)</f>
        <v>0.3888888888888889</v>
      </c>
      <c r="H58" s="3">
        <f>+H29/SUM(H$28:H$30)</f>
        <v>0.22222222222222221</v>
      </c>
      <c r="J58" s="5">
        <f>+J29/SUM(J$28:J$30)</f>
        <v>4.1666666666666664E-2</v>
      </c>
      <c r="L58" s="5">
        <f>+L29/SUM(L$28:L$30)</f>
        <v>4.1666666666666664E-2</v>
      </c>
      <c r="N58" s="5">
        <f>+N29/SUM(N$28:N$30)</f>
        <v>0.16666666666666666</v>
      </c>
      <c r="P58" s="5">
        <f>+P29/SUM(P$28:P$30)</f>
        <v>0.16666666666666666</v>
      </c>
    </row>
    <row r="59" spans="1:16" x14ac:dyDescent="0.55000000000000004">
      <c r="A59" t="s">
        <v>21</v>
      </c>
      <c r="B59" s="3">
        <f>+B30/SUM(B$28:B$30)</f>
        <v>0.16666666666666666</v>
      </c>
      <c r="D59" s="3">
        <f>+D30/SUM(D$28:D$30)</f>
        <v>0</v>
      </c>
      <c r="F59" s="3">
        <f>+F30/SUM(F$28:F$30)</f>
        <v>0.33333333333333331</v>
      </c>
      <c r="H59" s="3">
        <f>+H30/SUM(H$28:H$30)</f>
        <v>0.16666666666666666</v>
      </c>
      <c r="J59" s="5">
        <f>+J30/SUM(J$28:J$30)</f>
        <v>0.20833333333333334</v>
      </c>
      <c r="L59" s="5">
        <f>+L30/SUM(L$28:L$30)</f>
        <v>0.125</v>
      </c>
      <c r="N59" s="5">
        <f>+N30/SUM(N$28:N$30)</f>
        <v>0.44444444444444442</v>
      </c>
      <c r="P59" s="5">
        <f>+P30/SUM(P$28:P$30)</f>
        <v>0.27777777777777779</v>
      </c>
    </row>
    <row r="61" spans="1:16" x14ac:dyDescent="0.55000000000000004">
      <c r="B61" t="s">
        <v>23</v>
      </c>
      <c r="C61" t="s">
        <v>24</v>
      </c>
    </row>
    <row r="62" spans="1:16" x14ac:dyDescent="0.55000000000000004">
      <c r="A62" t="s">
        <v>22</v>
      </c>
      <c r="B62" s="3">
        <v>0.22222222222222221</v>
      </c>
      <c r="C62" s="3">
        <v>0.16666666666666666</v>
      </c>
      <c r="G62" t="s">
        <v>23</v>
      </c>
      <c r="H62" s="3">
        <v>0.75</v>
      </c>
      <c r="I62" s="3"/>
    </row>
    <row r="63" spans="1:16" x14ac:dyDescent="0.55000000000000004">
      <c r="A63" t="s">
        <v>21</v>
      </c>
      <c r="B63" s="3">
        <v>0.16666666666666666</v>
      </c>
      <c r="C63" s="3">
        <v>0.27777777777777779</v>
      </c>
      <c r="G63" t="s">
        <v>24</v>
      </c>
      <c r="H63" s="3">
        <v>0.83333333333333337</v>
      </c>
    </row>
    <row r="64" spans="1:16" x14ac:dyDescent="0.55000000000000004">
      <c r="H64" s="3">
        <v>0.75</v>
      </c>
    </row>
    <row r="65" spans="8:8" x14ac:dyDescent="0.55000000000000004">
      <c r="H65" s="3">
        <v>0.83333333333333337</v>
      </c>
    </row>
  </sheetData>
  <mergeCells count="2">
    <mergeCell ref="L2:M2"/>
    <mergeCell ref="J2:K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412B-0F14-4407-9546-60190E2B422A}">
  <sheetPr>
    <tabColor rgb="FF7030A0"/>
  </sheetPr>
  <dimension ref="A2:B7"/>
  <sheetViews>
    <sheetView workbookViewId="0">
      <selection activeCell="D18" sqref="D18"/>
    </sheetView>
  </sheetViews>
  <sheetFormatPr baseColWidth="10" defaultColWidth="11" defaultRowHeight="14.4" x14ac:dyDescent="0.55000000000000004"/>
  <cols>
    <col min="1" max="1" width="15.9453125" bestFit="1" customWidth="1"/>
    <col min="2" max="2" width="21.05078125" bestFit="1" customWidth="1"/>
    <col min="3" max="3" width="5.3125" bestFit="1" customWidth="1"/>
    <col min="4" max="4" width="6.734375" bestFit="1" customWidth="1"/>
    <col min="5" max="5" width="11.68359375" bestFit="1" customWidth="1"/>
    <col min="6" max="8" width="7.578125" bestFit="1" customWidth="1"/>
    <col min="9" max="9" width="8" bestFit="1" customWidth="1"/>
    <col min="10" max="10" width="11.26171875" bestFit="1" customWidth="1"/>
  </cols>
  <sheetData>
    <row r="2" spans="1:2" x14ac:dyDescent="0.55000000000000004">
      <c r="A2" s="1" t="s">
        <v>35</v>
      </c>
      <c r="B2" t="s">
        <v>15</v>
      </c>
    </row>
    <row r="4" spans="1:2" x14ac:dyDescent="0.55000000000000004">
      <c r="A4" s="1" t="s">
        <v>62</v>
      </c>
      <c r="B4" t="s">
        <v>46</v>
      </c>
    </row>
    <row r="5" spans="1:2" x14ac:dyDescent="0.55000000000000004">
      <c r="A5" s="2" t="s">
        <v>64</v>
      </c>
      <c r="B5" s="9">
        <v>1.3668674785894821</v>
      </c>
    </row>
    <row r="6" spans="1:2" x14ac:dyDescent="0.55000000000000004">
      <c r="A6" s="6" t="s">
        <v>25</v>
      </c>
      <c r="B6" s="9">
        <v>1.3602292216851082</v>
      </c>
    </row>
    <row r="7" spans="1:2" x14ac:dyDescent="0.55000000000000004">
      <c r="A7" s="6" t="s">
        <v>60</v>
      </c>
      <c r="B7" s="9">
        <v>1.372974674941501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8CDA1-5F91-4C35-8FB7-46695D43519F}">
  <dimension ref="A1:J925"/>
  <sheetViews>
    <sheetView workbookViewId="0">
      <selection activeCell="B1" sqref="B1"/>
    </sheetView>
  </sheetViews>
  <sheetFormatPr baseColWidth="10" defaultColWidth="10.9453125" defaultRowHeight="14.4" x14ac:dyDescent="0.55000000000000004"/>
  <cols>
    <col min="1" max="1" width="7.05078125" bestFit="1" customWidth="1"/>
    <col min="2" max="2" width="13.3671875" bestFit="1" customWidth="1"/>
    <col min="3" max="3" width="7.05078125" bestFit="1" customWidth="1"/>
    <col min="4" max="4" width="14.26171875" bestFit="1" customWidth="1"/>
    <col min="5" max="5" width="14.7890625" bestFit="1" customWidth="1"/>
    <col min="6" max="6" width="10.20703125" bestFit="1" customWidth="1"/>
    <col min="7" max="7" width="26.62890625" bestFit="1" customWidth="1"/>
    <col min="8" max="8" width="5.20703125" bestFit="1" customWidth="1"/>
    <col min="9" max="9" width="26.5234375" bestFit="1" customWidth="1"/>
    <col min="10" max="10" width="11.68359375" customWidth="1"/>
  </cols>
  <sheetData>
    <row r="1" spans="1:10" x14ac:dyDescent="0.55000000000000004">
      <c r="A1" t="s">
        <v>32</v>
      </c>
      <c r="B1" t="s">
        <v>63</v>
      </c>
      <c r="C1" t="s">
        <v>45</v>
      </c>
      <c r="D1" t="s">
        <v>30</v>
      </c>
      <c r="E1" t="s">
        <v>31</v>
      </c>
      <c r="F1" t="s">
        <v>33</v>
      </c>
      <c r="G1" t="s">
        <v>34</v>
      </c>
      <c r="H1" t="s">
        <v>2</v>
      </c>
      <c r="I1" t="s">
        <v>35</v>
      </c>
      <c r="J1" t="s">
        <v>1</v>
      </c>
    </row>
    <row r="2" spans="1:10" x14ac:dyDescent="0.55000000000000004">
      <c r="A2" s="18" t="s">
        <v>58</v>
      </c>
      <c r="B2" t="s">
        <v>64</v>
      </c>
      <c r="C2" t="s">
        <v>59</v>
      </c>
      <c r="D2" s="18" t="s">
        <v>27</v>
      </c>
      <c r="E2" s="18" t="s">
        <v>29</v>
      </c>
      <c r="F2" t="s">
        <v>25</v>
      </c>
      <c r="G2" s="18" t="s">
        <v>12</v>
      </c>
      <c r="H2">
        <v>100</v>
      </c>
      <c r="I2" s="18" t="s">
        <v>13</v>
      </c>
      <c r="J2" s="18">
        <v>2.5203812345716798</v>
      </c>
    </row>
    <row r="3" spans="1:10" x14ac:dyDescent="0.55000000000000004">
      <c r="A3" s="18" t="s">
        <v>58</v>
      </c>
      <c r="B3" t="s">
        <v>64</v>
      </c>
      <c r="C3" t="s">
        <v>59</v>
      </c>
      <c r="D3" s="18" t="s">
        <v>27</v>
      </c>
      <c r="E3" s="18" t="s">
        <v>29</v>
      </c>
      <c r="F3" t="s">
        <v>25</v>
      </c>
      <c r="G3" s="18" t="s">
        <v>12</v>
      </c>
      <c r="H3">
        <v>100</v>
      </c>
      <c r="I3" s="18" t="s">
        <v>15</v>
      </c>
      <c r="J3" s="18">
        <v>0</v>
      </c>
    </row>
    <row r="4" spans="1:10" x14ac:dyDescent="0.55000000000000004">
      <c r="A4" s="18" t="s">
        <v>58</v>
      </c>
      <c r="B4" t="s">
        <v>64</v>
      </c>
      <c r="C4" t="s">
        <v>59</v>
      </c>
      <c r="D4" s="18" t="s">
        <v>27</v>
      </c>
      <c r="E4" s="18" t="s">
        <v>29</v>
      </c>
      <c r="F4" t="s">
        <v>25</v>
      </c>
      <c r="G4" s="18" t="s">
        <v>12</v>
      </c>
      <c r="H4">
        <v>100</v>
      </c>
      <c r="I4" s="18" t="s">
        <v>9</v>
      </c>
      <c r="J4" s="18">
        <v>1.60731377778574</v>
      </c>
    </row>
    <row r="5" spans="1:10" x14ac:dyDescent="0.55000000000000004">
      <c r="A5" s="18" t="s">
        <v>58</v>
      </c>
      <c r="B5" t="s">
        <v>64</v>
      </c>
      <c r="C5" t="s">
        <v>59</v>
      </c>
      <c r="D5" s="18" t="s">
        <v>27</v>
      </c>
      <c r="E5" s="18" t="s">
        <v>29</v>
      </c>
      <c r="F5" t="s">
        <v>25</v>
      </c>
      <c r="G5" s="18" t="s">
        <v>12</v>
      </c>
      <c r="H5">
        <v>100</v>
      </c>
      <c r="I5" s="18" t="s">
        <v>11</v>
      </c>
      <c r="J5" s="18">
        <v>1.1001248395041301</v>
      </c>
    </row>
    <row r="6" spans="1:10" x14ac:dyDescent="0.55000000000000004">
      <c r="A6" s="18" t="s">
        <v>58</v>
      </c>
      <c r="B6" t="s">
        <v>64</v>
      </c>
      <c r="C6" t="s">
        <v>59</v>
      </c>
      <c r="D6" s="18" t="s">
        <v>27</v>
      </c>
      <c r="E6" s="18" t="s">
        <v>29</v>
      </c>
      <c r="F6" t="s">
        <v>25</v>
      </c>
      <c r="G6" s="18" t="s">
        <v>14</v>
      </c>
      <c r="H6">
        <v>0</v>
      </c>
      <c r="I6" s="18" t="s">
        <v>13</v>
      </c>
      <c r="J6" s="18">
        <v>2.5203812345716798</v>
      </c>
    </row>
    <row r="7" spans="1:10" x14ac:dyDescent="0.55000000000000004">
      <c r="A7" s="18" t="s">
        <v>58</v>
      </c>
      <c r="B7" t="s">
        <v>64</v>
      </c>
      <c r="C7" t="s">
        <v>59</v>
      </c>
      <c r="D7" s="18" t="s">
        <v>27</v>
      </c>
      <c r="E7" s="18" t="s">
        <v>29</v>
      </c>
      <c r="F7" t="s">
        <v>25</v>
      </c>
      <c r="G7" s="18" t="s">
        <v>14</v>
      </c>
      <c r="H7">
        <v>0</v>
      </c>
      <c r="I7" s="18" t="s">
        <v>15</v>
      </c>
      <c r="J7" s="18">
        <v>0</v>
      </c>
    </row>
    <row r="8" spans="1:10" x14ac:dyDescent="0.55000000000000004">
      <c r="A8" s="18" t="s">
        <v>58</v>
      </c>
      <c r="B8" t="s">
        <v>64</v>
      </c>
      <c r="C8" t="s">
        <v>59</v>
      </c>
      <c r="D8" s="18" t="s">
        <v>27</v>
      </c>
      <c r="E8" s="18" t="s">
        <v>29</v>
      </c>
      <c r="F8" t="s">
        <v>25</v>
      </c>
      <c r="G8" s="18" t="s">
        <v>14</v>
      </c>
      <c r="H8">
        <v>0</v>
      </c>
      <c r="I8" s="18" t="s">
        <v>9</v>
      </c>
      <c r="J8" s="18">
        <v>1.60731377778574</v>
      </c>
    </row>
    <row r="9" spans="1:10" x14ac:dyDescent="0.55000000000000004">
      <c r="A9" s="18" t="s">
        <v>58</v>
      </c>
      <c r="B9" t="s">
        <v>64</v>
      </c>
      <c r="C9" t="s">
        <v>59</v>
      </c>
      <c r="D9" s="18" t="s">
        <v>27</v>
      </c>
      <c r="E9" s="18" t="s">
        <v>29</v>
      </c>
      <c r="F9" t="s">
        <v>25</v>
      </c>
      <c r="G9" s="18" t="s">
        <v>14</v>
      </c>
      <c r="H9">
        <v>0</v>
      </c>
      <c r="I9" s="18" t="s">
        <v>11</v>
      </c>
      <c r="J9" s="18">
        <v>1.1001248395041301</v>
      </c>
    </row>
    <row r="10" spans="1:10" x14ac:dyDescent="0.55000000000000004">
      <c r="A10" s="18" t="s">
        <v>58</v>
      </c>
      <c r="B10" t="s">
        <v>64</v>
      </c>
      <c r="C10" t="s">
        <v>59</v>
      </c>
      <c r="D10" s="18" t="s">
        <v>27</v>
      </c>
      <c r="E10" s="18" t="s">
        <v>29</v>
      </c>
      <c r="F10" t="s">
        <v>25</v>
      </c>
      <c r="G10" s="18" t="s">
        <v>8</v>
      </c>
      <c r="H10">
        <v>100</v>
      </c>
      <c r="I10" s="18" t="s">
        <v>13</v>
      </c>
      <c r="J10" s="18">
        <v>2.5203812345716798</v>
      </c>
    </row>
    <row r="11" spans="1:10" x14ac:dyDescent="0.55000000000000004">
      <c r="A11" s="18" t="s">
        <v>58</v>
      </c>
      <c r="B11" t="s">
        <v>64</v>
      </c>
      <c r="C11" t="s">
        <v>59</v>
      </c>
      <c r="D11" s="18" t="s">
        <v>27</v>
      </c>
      <c r="E11" s="18" t="s">
        <v>29</v>
      </c>
      <c r="F11" t="s">
        <v>25</v>
      </c>
      <c r="G11" s="18" t="s">
        <v>8</v>
      </c>
      <c r="H11">
        <v>100</v>
      </c>
      <c r="I11" s="18" t="s">
        <v>15</v>
      </c>
      <c r="J11" s="18">
        <v>0</v>
      </c>
    </row>
    <row r="12" spans="1:10" x14ac:dyDescent="0.55000000000000004">
      <c r="A12" s="18" t="s">
        <v>58</v>
      </c>
      <c r="B12" t="s">
        <v>64</v>
      </c>
      <c r="C12" t="s">
        <v>59</v>
      </c>
      <c r="D12" s="18" t="s">
        <v>27</v>
      </c>
      <c r="E12" s="18" t="s">
        <v>29</v>
      </c>
      <c r="F12" t="s">
        <v>25</v>
      </c>
      <c r="G12" s="18" t="s">
        <v>8</v>
      </c>
      <c r="H12">
        <v>100</v>
      </c>
      <c r="I12" s="18" t="s">
        <v>9</v>
      </c>
      <c r="J12" s="18">
        <v>1.60731377778574</v>
      </c>
    </row>
    <row r="13" spans="1:10" x14ac:dyDescent="0.55000000000000004">
      <c r="A13" s="18" t="s">
        <v>58</v>
      </c>
      <c r="B13" t="s">
        <v>64</v>
      </c>
      <c r="C13" t="s">
        <v>59</v>
      </c>
      <c r="D13" s="18" t="s">
        <v>27</v>
      </c>
      <c r="E13" s="18" t="s">
        <v>29</v>
      </c>
      <c r="F13" t="s">
        <v>25</v>
      </c>
      <c r="G13" s="18" t="s">
        <v>8</v>
      </c>
      <c r="H13">
        <v>100</v>
      </c>
      <c r="I13" s="18" t="s">
        <v>11</v>
      </c>
      <c r="J13" s="18">
        <v>1.1001248395041301</v>
      </c>
    </row>
    <row r="14" spans="1:10" x14ac:dyDescent="0.55000000000000004">
      <c r="A14" s="18" t="s">
        <v>58</v>
      </c>
      <c r="B14" t="s">
        <v>64</v>
      </c>
      <c r="C14" t="s">
        <v>59</v>
      </c>
      <c r="D14" s="18" t="s">
        <v>27</v>
      </c>
      <c r="E14" s="18" t="s">
        <v>29</v>
      </c>
      <c r="F14" t="s">
        <v>25</v>
      </c>
      <c r="G14" s="18" t="s">
        <v>10</v>
      </c>
      <c r="H14">
        <v>100</v>
      </c>
      <c r="I14" s="18" t="s">
        <v>13</v>
      </c>
      <c r="J14" s="18">
        <v>2.5203812345716798</v>
      </c>
    </row>
    <row r="15" spans="1:10" x14ac:dyDescent="0.55000000000000004">
      <c r="A15" s="18" t="s">
        <v>58</v>
      </c>
      <c r="B15" t="s">
        <v>64</v>
      </c>
      <c r="C15" t="s">
        <v>59</v>
      </c>
      <c r="D15" s="18" t="s">
        <v>27</v>
      </c>
      <c r="E15" s="18" t="s">
        <v>29</v>
      </c>
      <c r="F15" t="s">
        <v>25</v>
      </c>
      <c r="G15" s="18" t="s">
        <v>10</v>
      </c>
      <c r="H15">
        <v>100</v>
      </c>
      <c r="I15" s="18" t="s">
        <v>15</v>
      </c>
      <c r="J15" s="18">
        <v>0</v>
      </c>
    </row>
    <row r="16" spans="1:10" x14ac:dyDescent="0.55000000000000004">
      <c r="A16" s="18" t="s">
        <v>58</v>
      </c>
      <c r="B16" t="s">
        <v>64</v>
      </c>
      <c r="C16" t="s">
        <v>59</v>
      </c>
      <c r="D16" s="18" t="s">
        <v>27</v>
      </c>
      <c r="E16" s="18" t="s">
        <v>29</v>
      </c>
      <c r="F16" t="s">
        <v>25</v>
      </c>
      <c r="G16" s="18" t="s">
        <v>10</v>
      </c>
      <c r="H16">
        <v>100</v>
      </c>
      <c r="I16" s="18" t="s">
        <v>9</v>
      </c>
      <c r="J16" s="18">
        <v>1.60731377778574</v>
      </c>
    </row>
    <row r="17" spans="1:10" x14ac:dyDescent="0.55000000000000004">
      <c r="A17" s="18" t="s">
        <v>58</v>
      </c>
      <c r="B17" t="s">
        <v>64</v>
      </c>
      <c r="C17" t="s">
        <v>59</v>
      </c>
      <c r="D17" s="18" t="s">
        <v>27</v>
      </c>
      <c r="E17" s="18" t="s">
        <v>29</v>
      </c>
      <c r="F17" t="s">
        <v>25</v>
      </c>
      <c r="G17" s="18" t="s">
        <v>10</v>
      </c>
      <c r="H17">
        <v>100</v>
      </c>
      <c r="I17" s="18" t="s">
        <v>11</v>
      </c>
      <c r="J17" s="18">
        <v>1.1001248395041301</v>
      </c>
    </row>
    <row r="18" spans="1:10" x14ac:dyDescent="0.55000000000000004">
      <c r="A18" s="18" t="s">
        <v>58</v>
      </c>
      <c r="B18" t="s">
        <v>64</v>
      </c>
      <c r="C18" t="s">
        <v>59</v>
      </c>
      <c r="D18" s="18" t="s">
        <v>29</v>
      </c>
      <c r="E18" s="18" t="s">
        <v>27</v>
      </c>
      <c r="F18" t="s">
        <v>25</v>
      </c>
      <c r="G18" s="18" t="s">
        <v>12</v>
      </c>
      <c r="H18">
        <v>100</v>
      </c>
      <c r="I18" s="18" t="s">
        <v>13</v>
      </c>
      <c r="J18" s="18">
        <v>1.9258860246918601</v>
      </c>
    </row>
    <row r="19" spans="1:10" x14ac:dyDescent="0.55000000000000004">
      <c r="A19" s="18" t="s">
        <v>58</v>
      </c>
      <c r="B19" t="s">
        <v>64</v>
      </c>
      <c r="C19" t="s">
        <v>59</v>
      </c>
      <c r="D19" s="18" t="s">
        <v>29</v>
      </c>
      <c r="E19" s="18" t="s">
        <v>27</v>
      </c>
      <c r="F19" t="s">
        <v>25</v>
      </c>
      <c r="G19" s="18" t="s">
        <v>12</v>
      </c>
      <c r="H19">
        <v>100</v>
      </c>
      <c r="I19" s="18" t="s">
        <v>15</v>
      </c>
      <c r="J19" s="18">
        <v>1.26298034568026</v>
      </c>
    </row>
    <row r="20" spans="1:10" x14ac:dyDescent="0.55000000000000004">
      <c r="A20" s="18" t="s">
        <v>58</v>
      </c>
      <c r="B20" t="s">
        <v>64</v>
      </c>
      <c r="C20" t="s">
        <v>59</v>
      </c>
      <c r="D20" s="18" t="s">
        <v>29</v>
      </c>
      <c r="E20" s="18" t="s">
        <v>27</v>
      </c>
      <c r="F20" t="s">
        <v>25</v>
      </c>
      <c r="G20" s="18" t="s">
        <v>12</v>
      </c>
      <c r="H20">
        <v>100</v>
      </c>
      <c r="I20" s="18" t="s">
        <v>9</v>
      </c>
      <c r="J20" s="18">
        <v>1.5376481975254099</v>
      </c>
    </row>
    <row r="21" spans="1:10" x14ac:dyDescent="0.55000000000000004">
      <c r="A21" s="18" t="s">
        <v>58</v>
      </c>
      <c r="B21" t="s">
        <v>64</v>
      </c>
      <c r="C21" t="s">
        <v>59</v>
      </c>
      <c r="D21" s="18" t="s">
        <v>29</v>
      </c>
      <c r="E21" s="18" t="s">
        <v>27</v>
      </c>
      <c r="F21" t="s">
        <v>25</v>
      </c>
      <c r="G21" s="18" t="s">
        <v>12</v>
      </c>
      <c r="H21">
        <v>100</v>
      </c>
      <c r="I21" s="18" t="s">
        <v>11</v>
      </c>
      <c r="J21" s="18">
        <v>1.09259298765391</v>
      </c>
    </row>
    <row r="22" spans="1:10" x14ac:dyDescent="0.55000000000000004">
      <c r="A22" s="18" t="s">
        <v>58</v>
      </c>
      <c r="B22" t="s">
        <v>64</v>
      </c>
      <c r="C22" t="s">
        <v>59</v>
      </c>
      <c r="D22" s="18" t="s">
        <v>29</v>
      </c>
      <c r="E22" s="18" t="s">
        <v>27</v>
      </c>
      <c r="F22" t="s">
        <v>25</v>
      </c>
      <c r="G22" s="18" t="s">
        <v>14</v>
      </c>
      <c r="H22">
        <v>100</v>
      </c>
      <c r="I22" s="18" t="s">
        <v>13</v>
      </c>
      <c r="J22" s="18">
        <v>1.9258860246918601</v>
      </c>
    </row>
    <row r="23" spans="1:10" x14ac:dyDescent="0.55000000000000004">
      <c r="A23" s="18" t="s">
        <v>58</v>
      </c>
      <c r="B23" t="s">
        <v>64</v>
      </c>
      <c r="C23" t="s">
        <v>59</v>
      </c>
      <c r="D23" s="18" t="s">
        <v>29</v>
      </c>
      <c r="E23" s="18" t="s">
        <v>27</v>
      </c>
      <c r="F23" t="s">
        <v>25</v>
      </c>
      <c r="G23" s="18" t="s">
        <v>14</v>
      </c>
      <c r="H23">
        <v>100</v>
      </c>
      <c r="I23" s="18" t="s">
        <v>15</v>
      </c>
      <c r="J23" s="18">
        <v>1.26298034568026</v>
      </c>
    </row>
    <row r="24" spans="1:10" x14ac:dyDescent="0.55000000000000004">
      <c r="A24" s="18" t="s">
        <v>58</v>
      </c>
      <c r="B24" t="s">
        <v>64</v>
      </c>
      <c r="C24" t="s">
        <v>59</v>
      </c>
      <c r="D24" s="18" t="s">
        <v>29</v>
      </c>
      <c r="E24" s="18" t="s">
        <v>27</v>
      </c>
      <c r="F24" t="s">
        <v>25</v>
      </c>
      <c r="G24" s="18" t="s">
        <v>14</v>
      </c>
      <c r="H24">
        <v>100</v>
      </c>
      <c r="I24" s="18" t="s">
        <v>9</v>
      </c>
      <c r="J24" s="18">
        <v>1.5376481975254099</v>
      </c>
    </row>
    <row r="25" spans="1:10" x14ac:dyDescent="0.55000000000000004">
      <c r="A25" s="18" t="s">
        <v>58</v>
      </c>
      <c r="B25" t="s">
        <v>64</v>
      </c>
      <c r="C25" t="s">
        <v>59</v>
      </c>
      <c r="D25" s="18" t="s">
        <v>29</v>
      </c>
      <c r="E25" s="18" t="s">
        <v>27</v>
      </c>
      <c r="F25" t="s">
        <v>25</v>
      </c>
      <c r="G25" s="18" t="s">
        <v>14</v>
      </c>
      <c r="H25">
        <v>100</v>
      </c>
      <c r="I25" s="18" t="s">
        <v>11</v>
      </c>
      <c r="J25" s="18">
        <v>1.09259298765391</v>
      </c>
    </row>
    <row r="26" spans="1:10" x14ac:dyDescent="0.55000000000000004">
      <c r="A26" s="18" t="s">
        <v>58</v>
      </c>
      <c r="B26" t="s">
        <v>64</v>
      </c>
      <c r="C26" t="s">
        <v>59</v>
      </c>
      <c r="D26" s="18" t="s">
        <v>29</v>
      </c>
      <c r="E26" s="18" t="s">
        <v>27</v>
      </c>
      <c r="F26" t="s">
        <v>25</v>
      </c>
      <c r="G26" s="18" t="s">
        <v>8</v>
      </c>
      <c r="H26">
        <v>100</v>
      </c>
      <c r="I26" s="18" t="s">
        <v>13</v>
      </c>
      <c r="J26" s="18">
        <v>1.9258860246918601</v>
      </c>
    </row>
    <row r="27" spans="1:10" x14ac:dyDescent="0.55000000000000004">
      <c r="A27" s="18" t="s">
        <v>58</v>
      </c>
      <c r="B27" t="s">
        <v>64</v>
      </c>
      <c r="C27" t="s">
        <v>59</v>
      </c>
      <c r="D27" s="18" t="s">
        <v>29</v>
      </c>
      <c r="E27" s="18" t="s">
        <v>27</v>
      </c>
      <c r="F27" t="s">
        <v>25</v>
      </c>
      <c r="G27" s="18" t="s">
        <v>8</v>
      </c>
      <c r="H27">
        <v>100</v>
      </c>
      <c r="I27" s="18" t="s">
        <v>15</v>
      </c>
      <c r="J27" s="18">
        <v>1.26298034568026</v>
      </c>
    </row>
    <row r="28" spans="1:10" x14ac:dyDescent="0.55000000000000004">
      <c r="A28" s="18" t="s">
        <v>58</v>
      </c>
      <c r="B28" t="s">
        <v>64</v>
      </c>
      <c r="C28" t="s">
        <v>59</v>
      </c>
      <c r="D28" s="18" t="s">
        <v>29</v>
      </c>
      <c r="E28" s="18" t="s">
        <v>27</v>
      </c>
      <c r="F28" t="s">
        <v>25</v>
      </c>
      <c r="G28" s="18" t="s">
        <v>8</v>
      </c>
      <c r="H28">
        <v>100</v>
      </c>
      <c r="I28" s="18" t="s">
        <v>9</v>
      </c>
      <c r="J28" s="18">
        <v>1.5376481975254099</v>
      </c>
    </row>
    <row r="29" spans="1:10" x14ac:dyDescent="0.55000000000000004">
      <c r="A29" s="18" t="s">
        <v>58</v>
      </c>
      <c r="B29" t="s">
        <v>64</v>
      </c>
      <c r="C29" t="s">
        <v>59</v>
      </c>
      <c r="D29" s="18" t="s">
        <v>29</v>
      </c>
      <c r="E29" s="18" t="s">
        <v>27</v>
      </c>
      <c r="F29" t="s">
        <v>25</v>
      </c>
      <c r="G29" s="18" t="s">
        <v>8</v>
      </c>
      <c r="H29">
        <v>100</v>
      </c>
      <c r="I29" s="18" t="s">
        <v>11</v>
      </c>
      <c r="J29" s="18">
        <v>1.09259298765391</v>
      </c>
    </row>
    <row r="30" spans="1:10" x14ac:dyDescent="0.55000000000000004">
      <c r="A30" s="18" t="s">
        <v>58</v>
      </c>
      <c r="B30" t="s">
        <v>64</v>
      </c>
      <c r="C30" t="s">
        <v>59</v>
      </c>
      <c r="D30" s="18" t="s">
        <v>29</v>
      </c>
      <c r="E30" s="18" t="s">
        <v>27</v>
      </c>
      <c r="F30" t="s">
        <v>25</v>
      </c>
      <c r="G30" s="18" t="s">
        <v>10</v>
      </c>
      <c r="H30">
        <v>100</v>
      </c>
      <c r="I30" s="18" t="s">
        <v>13</v>
      </c>
      <c r="J30" s="18">
        <v>1.9258860246918601</v>
      </c>
    </row>
    <row r="31" spans="1:10" x14ac:dyDescent="0.55000000000000004">
      <c r="A31" s="18" t="s">
        <v>58</v>
      </c>
      <c r="B31" t="s">
        <v>64</v>
      </c>
      <c r="C31" t="s">
        <v>59</v>
      </c>
      <c r="D31" s="18" t="s">
        <v>29</v>
      </c>
      <c r="E31" s="18" t="s">
        <v>27</v>
      </c>
      <c r="F31" t="s">
        <v>25</v>
      </c>
      <c r="G31" s="18" t="s">
        <v>10</v>
      </c>
      <c r="H31">
        <v>100</v>
      </c>
      <c r="I31" s="18" t="s">
        <v>15</v>
      </c>
      <c r="J31" s="18">
        <v>1.26298034568026</v>
      </c>
    </row>
    <row r="32" spans="1:10" x14ac:dyDescent="0.55000000000000004">
      <c r="A32" s="18" t="s">
        <v>58</v>
      </c>
      <c r="B32" t="s">
        <v>64</v>
      </c>
      <c r="C32" t="s">
        <v>59</v>
      </c>
      <c r="D32" s="18" t="s">
        <v>29</v>
      </c>
      <c r="E32" s="18" t="s">
        <v>27</v>
      </c>
      <c r="F32" t="s">
        <v>25</v>
      </c>
      <c r="G32" s="18" t="s">
        <v>10</v>
      </c>
      <c r="H32">
        <v>100</v>
      </c>
      <c r="I32" s="18" t="s">
        <v>9</v>
      </c>
      <c r="J32" s="18">
        <v>1.5376481975254099</v>
      </c>
    </row>
    <row r="33" spans="1:10" x14ac:dyDescent="0.55000000000000004">
      <c r="A33" s="18" t="s">
        <v>58</v>
      </c>
      <c r="B33" t="s">
        <v>64</v>
      </c>
      <c r="C33" t="s">
        <v>59</v>
      </c>
      <c r="D33" s="18" t="s">
        <v>29</v>
      </c>
      <c r="E33" s="18" t="s">
        <v>27</v>
      </c>
      <c r="F33" t="s">
        <v>25</v>
      </c>
      <c r="G33" s="18" t="s">
        <v>10</v>
      </c>
      <c r="H33">
        <v>100</v>
      </c>
      <c r="I33" s="18" t="s">
        <v>11</v>
      </c>
      <c r="J33" s="18">
        <v>1.09259298765391</v>
      </c>
    </row>
    <row r="34" spans="1:10" x14ac:dyDescent="0.55000000000000004">
      <c r="A34" s="18" t="s">
        <v>58</v>
      </c>
      <c r="B34" t="s">
        <v>64</v>
      </c>
      <c r="C34" t="s">
        <v>59</v>
      </c>
      <c r="D34" s="18" t="s">
        <v>29</v>
      </c>
      <c r="E34" s="18" t="s">
        <v>29</v>
      </c>
      <c r="F34" t="s">
        <v>25</v>
      </c>
      <c r="G34" s="18" t="s">
        <v>12</v>
      </c>
      <c r="H34">
        <v>100</v>
      </c>
      <c r="I34" s="18" t="s">
        <v>13</v>
      </c>
      <c r="J34" s="18">
        <v>3.1381096296245201</v>
      </c>
    </row>
    <row r="35" spans="1:10" x14ac:dyDescent="0.55000000000000004">
      <c r="A35" s="18" t="s">
        <v>58</v>
      </c>
      <c r="B35" t="s">
        <v>64</v>
      </c>
      <c r="C35" t="s">
        <v>59</v>
      </c>
      <c r="D35" s="18" t="s">
        <v>29</v>
      </c>
      <c r="E35" s="18" t="s">
        <v>29</v>
      </c>
      <c r="F35" t="s">
        <v>25</v>
      </c>
      <c r="G35" s="18" t="s">
        <v>12</v>
      </c>
      <c r="H35">
        <v>100</v>
      </c>
      <c r="I35" s="18" t="s">
        <v>15</v>
      </c>
      <c r="J35" s="18">
        <v>1.1237673086434301</v>
      </c>
    </row>
    <row r="36" spans="1:10" x14ac:dyDescent="0.55000000000000004">
      <c r="A36" s="18" t="s">
        <v>58</v>
      </c>
      <c r="B36" t="s">
        <v>64</v>
      </c>
      <c r="C36" t="s">
        <v>59</v>
      </c>
      <c r="D36" s="18" t="s">
        <v>29</v>
      </c>
      <c r="E36" s="18" t="s">
        <v>29</v>
      </c>
      <c r="F36" t="s">
        <v>25</v>
      </c>
      <c r="G36" s="18" t="s">
        <v>12</v>
      </c>
      <c r="H36">
        <v>100</v>
      </c>
      <c r="I36" s="18" t="s">
        <v>9</v>
      </c>
      <c r="J36" s="18">
        <v>1.4870210370427199</v>
      </c>
    </row>
    <row r="37" spans="1:10" x14ac:dyDescent="0.55000000000000004">
      <c r="A37" s="18" t="s">
        <v>58</v>
      </c>
      <c r="B37" t="s">
        <v>64</v>
      </c>
      <c r="C37" t="s">
        <v>59</v>
      </c>
      <c r="D37" s="18" t="s">
        <v>29</v>
      </c>
      <c r="E37" s="18" t="s">
        <v>29</v>
      </c>
      <c r="F37" t="s">
        <v>25</v>
      </c>
      <c r="G37" s="18" t="s">
        <v>12</v>
      </c>
      <c r="H37">
        <v>100</v>
      </c>
      <c r="I37" s="18" t="s">
        <v>11</v>
      </c>
      <c r="J37" s="18">
        <v>1.32433224692067</v>
      </c>
    </row>
    <row r="38" spans="1:10" x14ac:dyDescent="0.55000000000000004">
      <c r="A38" s="18" t="s">
        <v>58</v>
      </c>
      <c r="B38" t="s">
        <v>64</v>
      </c>
      <c r="C38" t="s">
        <v>59</v>
      </c>
      <c r="D38" s="18" t="s">
        <v>29</v>
      </c>
      <c r="E38" s="18" t="s">
        <v>29</v>
      </c>
      <c r="F38" t="s">
        <v>25</v>
      </c>
      <c r="G38" s="18" t="s">
        <v>14</v>
      </c>
      <c r="H38">
        <v>100</v>
      </c>
      <c r="I38" s="18" t="s">
        <v>13</v>
      </c>
      <c r="J38" s="18">
        <v>3.1381096296245201</v>
      </c>
    </row>
    <row r="39" spans="1:10" x14ac:dyDescent="0.55000000000000004">
      <c r="A39" s="18" t="s">
        <v>58</v>
      </c>
      <c r="B39" t="s">
        <v>64</v>
      </c>
      <c r="C39" t="s">
        <v>59</v>
      </c>
      <c r="D39" s="18" t="s">
        <v>29</v>
      </c>
      <c r="E39" s="18" t="s">
        <v>29</v>
      </c>
      <c r="F39" t="s">
        <v>25</v>
      </c>
      <c r="G39" s="18" t="s">
        <v>14</v>
      </c>
      <c r="H39">
        <v>100</v>
      </c>
      <c r="I39" s="18" t="s">
        <v>15</v>
      </c>
      <c r="J39" s="18">
        <v>1.1237673086434301</v>
      </c>
    </row>
    <row r="40" spans="1:10" x14ac:dyDescent="0.55000000000000004">
      <c r="A40" s="18" t="s">
        <v>58</v>
      </c>
      <c r="B40" t="s">
        <v>64</v>
      </c>
      <c r="C40" t="s">
        <v>59</v>
      </c>
      <c r="D40" s="18" t="s">
        <v>29</v>
      </c>
      <c r="E40" s="18" t="s">
        <v>29</v>
      </c>
      <c r="F40" t="s">
        <v>25</v>
      </c>
      <c r="G40" s="18" t="s">
        <v>14</v>
      </c>
      <c r="H40">
        <v>100</v>
      </c>
      <c r="I40" s="18" t="s">
        <v>9</v>
      </c>
      <c r="J40" s="18">
        <v>1.4870210370427199</v>
      </c>
    </row>
    <row r="41" spans="1:10" x14ac:dyDescent="0.55000000000000004">
      <c r="A41" s="18" t="s">
        <v>58</v>
      </c>
      <c r="B41" t="s">
        <v>64</v>
      </c>
      <c r="C41" t="s">
        <v>59</v>
      </c>
      <c r="D41" s="18" t="s">
        <v>29</v>
      </c>
      <c r="E41" s="18" t="s">
        <v>29</v>
      </c>
      <c r="F41" t="s">
        <v>25</v>
      </c>
      <c r="G41" s="18" t="s">
        <v>14</v>
      </c>
      <c r="H41">
        <v>100</v>
      </c>
      <c r="I41" s="18" t="s">
        <v>11</v>
      </c>
      <c r="J41" s="18">
        <v>1.32433224692067</v>
      </c>
    </row>
    <row r="42" spans="1:10" x14ac:dyDescent="0.55000000000000004">
      <c r="A42" s="18" t="s">
        <v>58</v>
      </c>
      <c r="B42" t="s">
        <v>64</v>
      </c>
      <c r="C42" t="s">
        <v>59</v>
      </c>
      <c r="D42" s="18" t="s">
        <v>29</v>
      </c>
      <c r="E42" s="18" t="s">
        <v>29</v>
      </c>
      <c r="F42" t="s">
        <v>25</v>
      </c>
      <c r="G42" s="18" t="s">
        <v>8</v>
      </c>
      <c r="H42">
        <v>100</v>
      </c>
      <c r="I42" s="18" t="s">
        <v>13</v>
      </c>
      <c r="J42" s="18">
        <v>3.1381096296245201</v>
      </c>
    </row>
    <row r="43" spans="1:10" x14ac:dyDescent="0.55000000000000004">
      <c r="A43" s="18" t="s">
        <v>58</v>
      </c>
      <c r="B43" t="s">
        <v>64</v>
      </c>
      <c r="C43" t="s">
        <v>59</v>
      </c>
      <c r="D43" s="18" t="s">
        <v>29</v>
      </c>
      <c r="E43" s="18" t="s">
        <v>29</v>
      </c>
      <c r="F43" t="s">
        <v>25</v>
      </c>
      <c r="G43" s="18" t="s">
        <v>8</v>
      </c>
      <c r="H43">
        <v>100</v>
      </c>
      <c r="I43" s="18" t="s">
        <v>15</v>
      </c>
      <c r="J43" s="18">
        <v>1.1237673086434301</v>
      </c>
    </row>
    <row r="44" spans="1:10" x14ac:dyDescent="0.55000000000000004">
      <c r="A44" s="18" t="s">
        <v>58</v>
      </c>
      <c r="B44" t="s">
        <v>64</v>
      </c>
      <c r="C44" t="s">
        <v>59</v>
      </c>
      <c r="D44" s="18" t="s">
        <v>29</v>
      </c>
      <c r="E44" s="18" t="s">
        <v>29</v>
      </c>
      <c r="F44" t="s">
        <v>25</v>
      </c>
      <c r="G44" s="18" t="s">
        <v>8</v>
      </c>
      <c r="H44">
        <v>100</v>
      </c>
      <c r="I44" s="18" t="s">
        <v>9</v>
      </c>
      <c r="J44" s="18">
        <v>1.4870210370427199</v>
      </c>
    </row>
    <row r="45" spans="1:10" x14ac:dyDescent="0.55000000000000004">
      <c r="A45" s="18" t="s">
        <v>58</v>
      </c>
      <c r="B45" t="s">
        <v>64</v>
      </c>
      <c r="C45" t="s">
        <v>59</v>
      </c>
      <c r="D45" s="18" t="s">
        <v>29</v>
      </c>
      <c r="E45" s="18" t="s">
        <v>29</v>
      </c>
      <c r="F45" t="s">
        <v>25</v>
      </c>
      <c r="G45" s="18" t="s">
        <v>8</v>
      </c>
      <c r="H45">
        <v>100</v>
      </c>
      <c r="I45" s="18" t="s">
        <v>11</v>
      </c>
      <c r="J45" s="18">
        <v>1.32433224692067</v>
      </c>
    </row>
    <row r="46" spans="1:10" x14ac:dyDescent="0.55000000000000004">
      <c r="A46" s="18" t="s">
        <v>58</v>
      </c>
      <c r="B46" t="s">
        <v>64</v>
      </c>
      <c r="C46" t="s">
        <v>59</v>
      </c>
      <c r="D46" s="18" t="s">
        <v>29</v>
      </c>
      <c r="E46" s="18" t="s">
        <v>29</v>
      </c>
      <c r="F46" t="s">
        <v>25</v>
      </c>
      <c r="G46" s="18" t="s">
        <v>10</v>
      </c>
      <c r="H46">
        <v>100</v>
      </c>
      <c r="I46" s="18" t="s">
        <v>13</v>
      </c>
      <c r="J46" s="18">
        <v>3.1381096296245201</v>
      </c>
    </row>
    <row r="47" spans="1:10" x14ac:dyDescent="0.55000000000000004">
      <c r="A47" s="18" t="s">
        <v>58</v>
      </c>
      <c r="B47" t="s">
        <v>64</v>
      </c>
      <c r="C47" t="s">
        <v>59</v>
      </c>
      <c r="D47" s="18" t="s">
        <v>29</v>
      </c>
      <c r="E47" s="18" t="s">
        <v>29</v>
      </c>
      <c r="F47" t="s">
        <v>25</v>
      </c>
      <c r="G47" s="18" t="s">
        <v>10</v>
      </c>
      <c r="H47">
        <v>100</v>
      </c>
      <c r="I47" s="18" t="s">
        <v>15</v>
      </c>
      <c r="J47" s="18">
        <v>1.1237673086434301</v>
      </c>
    </row>
    <row r="48" spans="1:10" x14ac:dyDescent="0.55000000000000004">
      <c r="A48" s="18" t="s">
        <v>58</v>
      </c>
      <c r="B48" t="s">
        <v>64</v>
      </c>
      <c r="C48" t="s">
        <v>59</v>
      </c>
      <c r="D48" s="18" t="s">
        <v>29</v>
      </c>
      <c r="E48" s="18" t="s">
        <v>29</v>
      </c>
      <c r="F48" t="s">
        <v>25</v>
      </c>
      <c r="G48" s="18" t="s">
        <v>10</v>
      </c>
      <c r="H48">
        <v>100</v>
      </c>
      <c r="I48" s="18" t="s">
        <v>9</v>
      </c>
      <c r="J48" s="18">
        <v>1.4870210370427199</v>
      </c>
    </row>
    <row r="49" spans="1:10" x14ac:dyDescent="0.55000000000000004">
      <c r="A49" s="18" t="s">
        <v>58</v>
      </c>
      <c r="B49" t="s">
        <v>64</v>
      </c>
      <c r="C49" t="s">
        <v>59</v>
      </c>
      <c r="D49" s="18" t="s">
        <v>29</v>
      </c>
      <c r="E49" s="18" t="s">
        <v>29</v>
      </c>
      <c r="F49" t="s">
        <v>25</v>
      </c>
      <c r="G49" s="18" t="s">
        <v>10</v>
      </c>
      <c r="H49">
        <v>100</v>
      </c>
      <c r="I49" s="18" t="s">
        <v>11</v>
      </c>
      <c r="J49" s="18">
        <v>1.32433224692067</v>
      </c>
    </row>
    <row r="50" spans="1:10" x14ac:dyDescent="0.55000000000000004">
      <c r="A50" s="18" t="s">
        <v>58</v>
      </c>
      <c r="B50" t="s">
        <v>64</v>
      </c>
      <c r="C50" t="s">
        <v>59</v>
      </c>
      <c r="D50" s="18" t="s">
        <v>27</v>
      </c>
      <c r="E50" s="18" t="s">
        <v>27</v>
      </c>
      <c r="F50" t="s">
        <v>25</v>
      </c>
      <c r="G50" s="18" t="s">
        <v>12</v>
      </c>
      <c r="H50">
        <v>100</v>
      </c>
      <c r="I50" s="18" t="s">
        <v>13</v>
      </c>
      <c r="J50" s="18">
        <v>2.43883535802888</v>
      </c>
    </row>
    <row r="51" spans="1:10" x14ac:dyDescent="0.55000000000000004">
      <c r="A51" s="18" t="s">
        <v>58</v>
      </c>
      <c r="B51" t="s">
        <v>64</v>
      </c>
      <c r="C51" t="s">
        <v>59</v>
      </c>
      <c r="D51" s="18" t="s">
        <v>27</v>
      </c>
      <c r="E51" s="18" t="s">
        <v>27</v>
      </c>
      <c r="F51" t="s">
        <v>25</v>
      </c>
      <c r="G51" s="18" t="s">
        <v>12</v>
      </c>
      <c r="H51">
        <v>100</v>
      </c>
      <c r="I51" s="18" t="s">
        <v>15</v>
      </c>
      <c r="J51" s="18">
        <v>1.87970172839413</v>
      </c>
    </row>
    <row r="52" spans="1:10" x14ac:dyDescent="0.55000000000000004">
      <c r="A52" s="18" t="s">
        <v>58</v>
      </c>
      <c r="B52" t="s">
        <v>64</v>
      </c>
      <c r="C52" t="s">
        <v>59</v>
      </c>
      <c r="D52" s="18" t="s">
        <v>27</v>
      </c>
      <c r="E52" s="18" t="s">
        <v>27</v>
      </c>
      <c r="F52" t="s">
        <v>25</v>
      </c>
      <c r="G52" s="18" t="s">
        <v>12</v>
      </c>
      <c r="H52">
        <v>100</v>
      </c>
      <c r="I52" s="18" t="s">
        <v>9</v>
      </c>
      <c r="J52" s="18">
        <v>3.8504272592544999</v>
      </c>
    </row>
    <row r="53" spans="1:10" x14ac:dyDescent="0.55000000000000004">
      <c r="A53" s="18" t="s">
        <v>58</v>
      </c>
      <c r="B53" t="s">
        <v>64</v>
      </c>
      <c r="C53" t="s">
        <v>59</v>
      </c>
      <c r="D53" s="18" t="s">
        <v>27</v>
      </c>
      <c r="E53" s="18" t="s">
        <v>27</v>
      </c>
      <c r="F53" t="s">
        <v>25</v>
      </c>
      <c r="G53" s="18" t="s">
        <v>12</v>
      </c>
      <c r="H53">
        <v>100</v>
      </c>
      <c r="I53" s="18" t="s">
        <v>11</v>
      </c>
      <c r="J53" s="18">
        <v>1.58048908642376</v>
      </c>
    </row>
    <row r="54" spans="1:10" x14ac:dyDescent="0.55000000000000004">
      <c r="A54" s="18" t="s">
        <v>58</v>
      </c>
      <c r="B54" t="s">
        <v>64</v>
      </c>
      <c r="C54" t="s">
        <v>59</v>
      </c>
      <c r="D54" s="18" t="s">
        <v>27</v>
      </c>
      <c r="E54" s="18" t="s">
        <v>27</v>
      </c>
      <c r="F54" t="s">
        <v>25</v>
      </c>
      <c r="G54" s="18" t="s">
        <v>14</v>
      </c>
      <c r="H54">
        <v>100</v>
      </c>
      <c r="I54" s="18" t="s">
        <v>13</v>
      </c>
      <c r="J54" s="18">
        <v>2.43883535802888</v>
      </c>
    </row>
    <row r="55" spans="1:10" x14ac:dyDescent="0.55000000000000004">
      <c r="A55" s="18" t="s">
        <v>58</v>
      </c>
      <c r="B55" t="s">
        <v>64</v>
      </c>
      <c r="C55" t="s">
        <v>59</v>
      </c>
      <c r="D55" s="18" t="s">
        <v>27</v>
      </c>
      <c r="E55" s="18" t="s">
        <v>27</v>
      </c>
      <c r="F55" t="s">
        <v>25</v>
      </c>
      <c r="G55" s="18" t="s">
        <v>14</v>
      </c>
      <c r="H55">
        <v>100</v>
      </c>
      <c r="I55" s="18" t="s">
        <v>15</v>
      </c>
      <c r="J55" s="18">
        <v>1.87970172839413</v>
      </c>
    </row>
    <row r="56" spans="1:10" x14ac:dyDescent="0.55000000000000004">
      <c r="A56" s="18" t="s">
        <v>58</v>
      </c>
      <c r="B56" t="s">
        <v>64</v>
      </c>
      <c r="C56" t="s">
        <v>59</v>
      </c>
      <c r="D56" s="18" t="s">
        <v>27</v>
      </c>
      <c r="E56" s="18" t="s">
        <v>27</v>
      </c>
      <c r="F56" t="s">
        <v>25</v>
      </c>
      <c r="G56" s="18" t="s">
        <v>14</v>
      </c>
      <c r="H56">
        <v>100</v>
      </c>
      <c r="I56" s="18" t="s">
        <v>9</v>
      </c>
      <c r="J56" s="18">
        <v>3.8504272592544999</v>
      </c>
    </row>
    <row r="57" spans="1:10" x14ac:dyDescent="0.55000000000000004">
      <c r="A57" s="18" t="s">
        <v>58</v>
      </c>
      <c r="B57" t="s">
        <v>64</v>
      </c>
      <c r="C57" t="s">
        <v>59</v>
      </c>
      <c r="D57" s="18" t="s">
        <v>27</v>
      </c>
      <c r="E57" s="18" t="s">
        <v>27</v>
      </c>
      <c r="F57" t="s">
        <v>25</v>
      </c>
      <c r="G57" s="18" t="s">
        <v>14</v>
      </c>
      <c r="H57">
        <v>100</v>
      </c>
      <c r="I57" s="18" t="s">
        <v>11</v>
      </c>
      <c r="J57" s="18">
        <v>1.58048908642376</v>
      </c>
    </row>
    <row r="58" spans="1:10" x14ac:dyDescent="0.55000000000000004">
      <c r="A58" s="18" t="s">
        <v>58</v>
      </c>
      <c r="B58" t="s">
        <v>64</v>
      </c>
      <c r="C58" t="s">
        <v>59</v>
      </c>
      <c r="D58" s="18" t="s">
        <v>27</v>
      </c>
      <c r="E58" s="18" t="s">
        <v>27</v>
      </c>
      <c r="F58" t="s">
        <v>25</v>
      </c>
      <c r="G58" s="18" t="s">
        <v>8</v>
      </c>
      <c r="H58">
        <v>100</v>
      </c>
      <c r="I58" s="18" t="s">
        <v>13</v>
      </c>
      <c r="J58" s="18">
        <v>2.43883535802888</v>
      </c>
    </row>
    <row r="59" spans="1:10" x14ac:dyDescent="0.55000000000000004">
      <c r="A59" s="18" t="s">
        <v>58</v>
      </c>
      <c r="B59" t="s">
        <v>64</v>
      </c>
      <c r="C59" t="s">
        <v>59</v>
      </c>
      <c r="D59" s="18" t="s">
        <v>27</v>
      </c>
      <c r="E59" s="18" t="s">
        <v>27</v>
      </c>
      <c r="F59" t="s">
        <v>25</v>
      </c>
      <c r="G59" s="18" t="s">
        <v>8</v>
      </c>
      <c r="H59">
        <v>100</v>
      </c>
      <c r="I59" s="18" t="s">
        <v>15</v>
      </c>
      <c r="J59" s="18">
        <v>1.87970172839413</v>
      </c>
    </row>
    <row r="60" spans="1:10" x14ac:dyDescent="0.55000000000000004">
      <c r="A60" s="18" t="s">
        <v>58</v>
      </c>
      <c r="B60" t="s">
        <v>64</v>
      </c>
      <c r="C60" t="s">
        <v>59</v>
      </c>
      <c r="D60" s="18" t="s">
        <v>27</v>
      </c>
      <c r="E60" s="18" t="s">
        <v>27</v>
      </c>
      <c r="F60" t="s">
        <v>25</v>
      </c>
      <c r="G60" s="18" t="s">
        <v>8</v>
      </c>
      <c r="H60">
        <v>100</v>
      </c>
      <c r="I60" s="18" t="s">
        <v>9</v>
      </c>
      <c r="J60" s="18">
        <v>3.8504272592544999</v>
      </c>
    </row>
    <row r="61" spans="1:10" x14ac:dyDescent="0.55000000000000004">
      <c r="A61" s="18" t="s">
        <v>58</v>
      </c>
      <c r="B61" t="s">
        <v>64</v>
      </c>
      <c r="C61" t="s">
        <v>59</v>
      </c>
      <c r="D61" s="18" t="s">
        <v>27</v>
      </c>
      <c r="E61" s="18" t="s">
        <v>27</v>
      </c>
      <c r="F61" t="s">
        <v>25</v>
      </c>
      <c r="G61" s="18" t="s">
        <v>8</v>
      </c>
      <c r="H61">
        <v>100</v>
      </c>
      <c r="I61" s="18" t="s">
        <v>11</v>
      </c>
      <c r="J61" s="18">
        <v>1.58048908642376</v>
      </c>
    </row>
    <row r="62" spans="1:10" x14ac:dyDescent="0.55000000000000004">
      <c r="A62" s="18" t="s">
        <v>58</v>
      </c>
      <c r="B62" t="s">
        <v>64</v>
      </c>
      <c r="C62" t="s">
        <v>59</v>
      </c>
      <c r="D62" s="18" t="s">
        <v>27</v>
      </c>
      <c r="E62" s="18" t="s">
        <v>27</v>
      </c>
      <c r="F62" t="s">
        <v>25</v>
      </c>
      <c r="G62" s="18" t="s">
        <v>10</v>
      </c>
      <c r="H62">
        <v>0</v>
      </c>
      <c r="I62" s="18" t="s">
        <v>13</v>
      </c>
      <c r="J62" s="18">
        <v>2.43883535802888</v>
      </c>
    </row>
    <row r="63" spans="1:10" x14ac:dyDescent="0.55000000000000004">
      <c r="A63" s="18" t="s">
        <v>58</v>
      </c>
      <c r="B63" t="s">
        <v>64</v>
      </c>
      <c r="C63" t="s">
        <v>59</v>
      </c>
      <c r="D63" s="18" t="s">
        <v>27</v>
      </c>
      <c r="E63" s="18" t="s">
        <v>27</v>
      </c>
      <c r="F63" t="s">
        <v>25</v>
      </c>
      <c r="G63" s="18" t="s">
        <v>10</v>
      </c>
      <c r="H63">
        <v>0</v>
      </c>
      <c r="I63" s="18" t="s">
        <v>15</v>
      </c>
      <c r="J63" s="18">
        <v>1.87970172839413</v>
      </c>
    </row>
    <row r="64" spans="1:10" x14ac:dyDescent="0.55000000000000004">
      <c r="A64" s="18" t="s">
        <v>58</v>
      </c>
      <c r="B64" t="s">
        <v>64</v>
      </c>
      <c r="C64" t="s">
        <v>59</v>
      </c>
      <c r="D64" s="18" t="s">
        <v>27</v>
      </c>
      <c r="E64" s="18" t="s">
        <v>27</v>
      </c>
      <c r="F64" t="s">
        <v>25</v>
      </c>
      <c r="G64" s="18" t="s">
        <v>10</v>
      </c>
      <c r="H64">
        <v>0</v>
      </c>
      <c r="I64" s="18" t="s">
        <v>9</v>
      </c>
      <c r="J64" s="18">
        <v>3.8504272592544999</v>
      </c>
    </row>
    <row r="65" spans="1:10" x14ac:dyDescent="0.55000000000000004">
      <c r="A65" s="18" t="s">
        <v>58</v>
      </c>
      <c r="B65" t="s">
        <v>64</v>
      </c>
      <c r="C65" t="s">
        <v>59</v>
      </c>
      <c r="D65" s="18" t="s">
        <v>27</v>
      </c>
      <c r="E65" s="18" t="s">
        <v>27</v>
      </c>
      <c r="F65" t="s">
        <v>25</v>
      </c>
      <c r="G65" s="18" t="s">
        <v>10</v>
      </c>
      <c r="H65">
        <v>0</v>
      </c>
      <c r="I65" s="18" t="s">
        <v>11</v>
      </c>
      <c r="J65" s="18">
        <v>1.58048908642376</v>
      </c>
    </row>
    <row r="66" spans="1:10" x14ac:dyDescent="0.55000000000000004">
      <c r="A66" s="18" t="s">
        <v>58</v>
      </c>
      <c r="B66" t="s">
        <v>64</v>
      </c>
      <c r="C66" t="s">
        <v>59</v>
      </c>
      <c r="D66" s="18" t="s">
        <v>28</v>
      </c>
      <c r="E66" s="18" t="s">
        <v>28</v>
      </c>
      <c r="F66" t="s">
        <v>25</v>
      </c>
      <c r="G66" s="18" t="s">
        <v>12</v>
      </c>
      <c r="H66">
        <v>100</v>
      </c>
      <c r="I66" s="18" t="s">
        <v>13</v>
      </c>
      <c r="J66" s="18">
        <v>2.64116582716815</v>
      </c>
    </row>
    <row r="67" spans="1:10" x14ac:dyDescent="0.55000000000000004">
      <c r="A67" s="18" t="s">
        <v>58</v>
      </c>
      <c r="B67" t="s">
        <v>64</v>
      </c>
      <c r="C67" t="s">
        <v>59</v>
      </c>
      <c r="D67" s="18" t="s">
        <v>28</v>
      </c>
      <c r="E67" s="18" t="s">
        <v>28</v>
      </c>
      <c r="F67" t="s">
        <v>25</v>
      </c>
      <c r="G67" s="18" t="s">
        <v>12</v>
      </c>
      <c r="H67">
        <v>100</v>
      </c>
      <c r="I67" s="18" t="s">
        <v>15</v>
      </c>
      <c r="J67" s="18">
        <v>1.11398360494058</v>
      </c>
    </row>
    <row r="68" spans="1:10" x14ac:dyDescent="0.55000000000000004">
      <c r="A68" s="18" t="s">
        <v>58</v>
      </c>
      <c r="B68" t="s">
        <v>64</v>
      </c>
      <c r="C68" t="s">
        <v>59</v>
      </c>
      <c r="D68" s="18" t="s">
        <v>28</v>
      </c>
      <c r="E68" s="18" t="s">
        <v>28</v>
      </c>
      <c r="F68" t="s">
        <v>25</v>
      </c>
      <c r="G68" s="18" t="s">
        <v>12</v>
      </c>
      <c r="H68">
        <v>100</v>
      </c>
      <c r="I68" s="18" t="s">
        <v>9</v>
      </c>
      <c r="J68" s="18">
        <v>1.3643018271541201</v>
      </c>
    </row>
    <row r="69" spans="1:10" x14ac:dyDescent="0.55000000000000004">
      <c r="A69" s="18" t="s">
        <v>58</v>
      </c>
      <c r="B69" t="s">
        <v>64</v>
      </c>
      <c r="C69" t="s">
        <v>59</v>
      </c>
      <c r="D69" s="18" t="s">
        <v>28</v>
      </c>
      <c r="E69" s="18" t="s">
        <v>28</v>
      </c>
      <c r="F69" t="s">
        <v>25</v>
      </c>
      <c r="G69" s="18" t="s">
        <v>12</v>
      </c>
      <c r="H69">
        <v>100</v>
      </c>
      <c r="I69" s="18" t="s">
        <v>11</v>
      </c>
      <c r="J69" s="18">
        <v>1.00064908641797</v>
      </c>
    </row>
    <row r="70" spans="1:10" x14ac:dyDescent="0.55000000000000004">
      <c r="A70" s="18" t="s">
        <v>58</v>
      </c>
      <c r="B70" t="s">
        <v>64</v>
      </c>
      <c r="C70" t="s">
        <v>59</v>
      </c>
      <c r="D70" s="18" t="s">
        <v>28</v>
      </c>
      <c r="E70" s="18" t="s">
        <v>28</v>
      </c>
      <c r="F70" t="s">
        <v>25</v>
      </c>
      <c r="G70" s="18" t="s">
        <v>14</v>
      </c>
      <c r="H70">
        <v>100</v>
      </c>
      <c r="I70" s="18" t="s">
        <v>13</v>
      </c>
      <c r="J70" s="18">
        <v>2.64116582716815</v>
      </c>
    </row>
    <row r="71" spans="1:10" x14ac:dyDescent="0.55000000000000004">
      <c r="A71" s="18" t="s">
        <v>58</v>
      </c>
      <c r="B71" t="s">
        <v>64</v>
      </c>
      <c r="C71" t="s">
        <v>59</v>
      </c>
      <c r="D71" s="18" t="s">
        <v>28</v>
      </c>
      <c r="E71" s="18" t="s">
        <v>28</v>
      </c>
      <c r="F71" t="s">
        <v>25</v>
      </c>
      <c r="G71" s="18" t="s">
        <v>14</v>
      </c>
      <c r="H71">
        <v>100</v>
      </c>
      <c r="I71" s="18" t="s">
        <v>15</v>
      </c>
      <c r="J71" s="18">
        <v>1.11398360494058</v>
      </c>
    </row>
    <row r="72" spans="1:10" x14ac:dyDescent="0.55000000000000004">
      <c r="A72" s="18" t="s">
        <v>58</v>
      </c>
      <c r="B72" t="s">
        <v>64</v>
      </c>
      <c r="C72" t="s">
        <v>59</v>
      </c>
      <c r="D72" s="18" t="s">
        <v>28</v>
      </c>
      <c r="E72" s="18" t="s">
        <v>28</v>
      </c>
      <c r="F72" t="s">
        <v>25</v>
      </c>
      <c r="G72" s="18" t="s">
        <v>14</v>
      </c>
      <c r="H72">
        <v>100</v>
      </c>
      <c r="I72" s="18" t="s">
        <v>9</v>
      </c>
      <c r="J72" s="18">
        <v>1.3643018271541201</v>
      </c>
    </row>
    <row r="73" spans="1:10" x14ac:dyDescent="0.55000000000000004">
      <c r="A73" s="18" t="s">
        <v>58</v>
      </c>
      <c r="B73" t="s">
        <v>64</v>
      </c>
      <c r="C73" t="s">
        <v>59</v>
      </c>
      <c r="D73" s="18" t="s">
        <v>28</v>
      </c>
      <c r="E73" s="18" t="s">
        <v>28</v>
      </c>
      <c r="F73" t="s">
        <v>25</v>
      </c>
      <c r="G73" s="18" t="s">
        <v>14</v>
      </c>
      <c r="H73">
        <v>100</v>
      </c>
      <c r="I73" s="18" t="s">
        <v>11</v>
      </c>
      <c r="J73" s="18">
        <v>1.00064908641797</v>
      </c>
    </row>
    <row r="74" spans="1:10" x14ac:dyDescent="0.55000000000000004">
      <c r="A74" s="18" t="s">
        <v>58</v>
      </c>
      <c r="B74" t="s">
        <v>64</v>
      </c>
      <c r="C74" t="s">
        <v>59</v>
      </c>
      <c r="D74" s="18" t="s">
        <v>28</v>
      </c>
      <c r="E74" s="18" t="s">
        <v>28</v>
      </c>
      <c r="F74" t="s">
        <v>25</v>
      </c>
      <c r="G74" s="18" t="s">
        <v>8</v>
      </c>
      <c r="H74">
        <v>100</v>
      </c>
      <c r="I74" s="18" t="s">
        <v>13</v>
      </c>
      <c r="J74" s="18">
        <v>2.64116582716815</v>
      </c>
    </row>
    <row r="75" spans="1:10" x14ac:dyDescent="0.55000000000000004">
      <c r="A75" s="18" t="s">
        <v>58</v>
      </c>
      <c r="B75" t="s">
        <v>64</v>
      </c>
      <c r="C75" t="s">
        <v>59</v>
      </c>
      <c r="D75" s="18" t="s">
        <v>28</v>
      </c>
      <c r="E75" s="18" t="s">
        <v>28</v>
      </c>
      <c r="F75" t="s">
        <v>25</v>
      </c>
      <c r="G75" s="18" t="s">
        <v>8</v>
      </c>
      <c r="H75">
        <v>100</v>
      </c>
      <c r="I75" s="18" t="s">
        <v>15</v>
      </c>
      <c r="J75" s="18">
        <v>1.11398360494058</v>
      </c>
    </row>
    <row r="76" spans="1:10" x14ac:dyDescent="0.55000000000000004">
      <c r="A76" s="18" t="s">
        <v>58</v>
      </c>
      <c r="B76" t="s">
        <v>64</v>
      </c>
      <c r="C76" t="s">
        <v>59</v>
      </c>
      <c r="D76" s="18" t="s">
        <v>28</v>
      </c>
      <c r="E76" s="18" t="s">
        <v>28</v>
      </c>
      <c r="F76" t="s">
        <v>25</v>
      </c>
      <c r="G76" s="18" t="s">
        <v>8</v>
      </c>
      <c r="H76">
        <v>100</v>
      </c>
      <c r="I76" s="18" t="s">
        <v>9</v>
      </c>
      <c r="J76" s="18">
        <v>1.3643018271541201</v>
      </c>
    </row>
    <row r="77" spans="1:10" x14ac:dyDescent="0.55000000000000004">
      <c r="A77" s="18" t="s">
        <v>58</v>
      </c>
      <c r="B77" t="s">
        <v>64</v>
      </c>
      <c r="C77" t="s">
        <v>59</v>
      </c>
      <c r="D77" s="18" t="s">
        <v>28</v>
      </c>
      <c r="E77" s="18" t="s">
        <v>28</v>
      </c>
      <c r="F77" t="s">
        <v>25</v>
      </c>
      <c r="G77" s="18" t="s">
        <v>8</v>
      </c>
      <c r="H77">
        <v>100</v>
      </c>
      <c r="I77" s="18" t="s">
        <v>11</v>
      </c>
      <c r="J77" s="18">
        <v>1.00064908641797</v>
      </c>
    </row>
    <row r="78" spans="1:10" x14ac:dyDescent="0.55000000000000004">
      <c r="A78" s="18" t="s">
        <v>58</v>
      </c>
      <c r="B78" t="s">
        <v>64</v>
      </c>
      <c r="C78" t="s">
        <v>59</v>
      </c>
      <c r="D78" s="18" t="s">
        <v>28</v>
      </c>
      <c r="E78" s="18" t="s">
        <v>28</v>
      </c>
      <c r="F78" t="s">
        <v>25</v>
      </c>
      <c r="G78" s="18" t="s">
        <v>10</v>
      </c>
      <c r="H78">
        <v>100</v>
      </c>
      <c r="I78" s="18" t="s">
        <v>13</v>
      </c>
      <c r="J78" s="18">
        <v>2.64116582716815</v>
      </c>
    </row>
    <row r="79" spans="1:10" x14ac:dyDescent="0.55000000000000004">
      <c r="A79" s="18" t="s">
        <v>58</v>
      </c>
      <c r="B79" t="s">
        <v>64</v>
      </c>
      <c r="C79" t="s">
        <v>59</v>
      </c>
      <c r="D79" s="18" t="s">
        <v>28</v>
      </c>
      <c r="E79" s="18" t="s">
        <v>28</v>
      </c>
      <c r="F79" t="s">
        <v>25</v>
      </c>
      <c r="G79" s="18" t="s">
        <v>10</v>
      </c>
      <c r="H79">
        <v>100</v>
      </c>
      <c r="I79" s="18" t="s">
        <v>15</v>
      </c>
      <c r="J79" s="18">
        <v>1.11398360494058</v>
      </c>
    </row>
    <row r="80" spans="1:10" x14ac:dyDescent="0.55000000000000004">
      <c r="A80" s="18" t="s">
        <v>58</v>
      </c>
      <c r="B80" t="s">
        <v>64</v>
      </c>
      <c r="C80" t="s">
        <v>59</v>
      </c>
      <c r="D80" s="18" t="s">
        <v>28</v>
      </c>
      <c r="E80" s="18" t="s">
        <v>28</v>
      </c>
      <c r="F80" t="s">
        <v>25</v>
      </c>
      <c r="G80" s="18" t="s">
        <v>10</v>
      </c>
      <c r="H80">
        <v>100</v>
      </c>
      <c r="I80" s="18" t="s">
        <v>9</v>
      </c>
      <c r="J80" s="18">
        <v>1.3643018271541201</v>
      </c>
    </row>
    <row r="81" spans="1:10" x14ac:dyDescent="0.55000000000000004">
      <c r="A81" s="18" t="s">
        <v>58</v>
      </c>
      <c r="B81" t="s">
        <v>64</v>
      </c>
      <c r="C81" t="s">
        <v>59</v>
      </c>
      <c r="D81" s="18" t="s">
        <v>28</v>
      </c>
      <c r="E81" s="18" t="s">
        <v>28</v>
      </c>
      <c r="F81" t="s">
        <v>25</v>
      </c>
      <c r="G81" s="18" t="s">
        <v>10</v>
      </c>
      <c r="H81">
        <v>100</v>
      </c>
      <c r="I81" s="18" t="s">
        <v>11</v>
      </c>
      <c r="J81" s="18">
        <v>1.00064908641797</v>
      </c>
    </row>
    <row r="82" spans="1:10" x14ac:dyDescent="0.55000000000000004">
      <c r="A82" s="18" t="s">
        <v>58</v>
      </c>
      <c r="B82" t="s">
        <v>64</v>
      </c>
      <c r="C82" t="s">
        <v>59</v>
      </c>
      <c r="D82" s="18" t="s">
        <v>28</v>
      </c>
      <c r="E82" s="18" t="s">
        <v>27</v>
      </c>
      <c r="F82" t="s">
        <v>25</v>
      </c>
      <c r="G82" s="18" t="s">
        <v>12</v>
      </c>
      <c r="H82">
        <v>0</v>
      </c>
      <c r="I82" s="18" t="s">
        <v>13</v>
      </c>
      <c r="J82" s="18">
        <v>2.3203634567907998</v>
      </c>
    </row>
    <row r="83" spans="1:10" x14ac:dyDescent="0.55000000000000004">
      <c r="A83" s="18" t="s">
        <v>58</v>
      </c>
      <c r="B83" t="s">
        <v>64</v>
      </c>
      <c r="C83" t="s">
        <v>59</v>
      </c>
      <c r="D83" s="18" t="s">
        <v>28</v>
      </c>
      <c r="E83" s="18" t="s">
        <v>27</v>
      </c>
      <c r="F83" t="s">
        <v>25</v>
      </c>
      <c r="G83" s="18" t="s">
        <v>12</v>
      </c>
      <c r="H83">
        <v>0</v>
      </c>
      <c r="I83" s="18" t="s">
        <v>15</v>
      </c>
      <c r="J83" s="18">
        <v>0</v>
      </c>
    </row>
    <row r="84" spans="1:10" x14ac:dyDescent="0.55000000000000004">
      <c r="A84" s="18" t="s">
        <v>58</v>
      </c>
      <c r="B84" t="s">
        <v>64</v>
      </c>
      <c r="C84" t="s">
        <v>59</v>
      </c>
      <c r="D84" s="18" t="s">
        <v>28</v>
      </c>
      <c r="E84" s="18" t="s">
        <v>27</v>
      </c>
      <c r="F84" t="s">
        <v>25</v>
      </c>
      <c r="G84" s="18" t="s">
        <v>12</v>
      </c>
      <c r="H84">
        <v>0</v>
      </c>
      <c r="I84" s="18" t="s">
        <v>9</v>
      </c>
      <c r="J84" s="18">
        <v>1.50147832099173</v>
      </c>
    </row>
    <row r="85" spans="1:10" x14ac:dyDescent="0.55000000000000004">
      <c r="A85" s="18" t="s">
        <v>58</v>
      </c>
      <c r="B85" t="s">
        <v>64</v>
      </c>
      <c r="C85" t="s">
        <v>59</v>
      </c>
      <c r="D85" s="18" t="s">
        <v>28</v>
      </c>
      <c r="E85" s="18" t="s">
        <v>27</v>
      </c>
      <c r="F85" t="s">
        <v>25</v>
      </c>
      <c r="G85" s="18" t="s">
        <v>12</v>
      </c>
      <c r="H85">
        <v>0</v>
      </c>
      <c r="I85" s="18" t="s">
        <v>11</v>
      </c>
      <c r="J85" s="18">
        <v>1.1255450864118699</v>
      </c>
    </row>
    <row r="86" spans="1:10" x14ac:dyDescent="0.55000000000000004">
      <c r="A86" s="18" t="s">
        <v>58</v>
      </c>
      <c r="B86" t="s">
        <v>64</v>
      </c>
      <c r="C86" t="s">
        <v>59</v>
      </c>
      <c r="D86" s="18" t="s">
        <v>28</v>
      </c>
      <c r="E86" s="18" t="s">
        <v>27</v>
      </c>
      <c r="F86" t="s">
        <v>25</v>
      </c>
      <c r="G86" s="18" t="s">
        <v>14</v>
      </c>
      <c r="H86">
        <v>0</v>
      </c>
      <c r="I86" s="18" t="s">
        <v>13</v>
      </c>
      <c r="J86" s="18">
        <v>2.3203634567907998</v>
      </c>
    </row>
    <row r="87" spans="1:10" x14ac:dyDescent="0.55000000000000004">
      <c r="A87" s="18" t="s">
        <v>58</v>
      </c>
      <c r="B87" t="s">
        <v>64</v>
      </c>
      <c r="C87" t="s">
        <v>59</v>
      </c>
      <c r="D87" s="18" t="s">
        <v>28</v>
      </c>
      <c r="E87" s="18" t="s">
        <v>27</v>
      </c>
      <c r="F87" t="s">
        <v>25</v>
      </c>
      <c r="G87" s="18" t="s">
        <v>14</v>
      </c>
      <c r="H87">
        <v>0</v>
      </c>
      <c r="I87" s="18" t="s">
        <v>15</v>
      </c>
      <c r="J87" s="18">
        <v>0</v>
      </c>
    </row>
    <row r="88" spans="1:10" x14ac:dyDescent="0.55000000000000004">
      <c r="A88" s="18" t="s">
        <v>58</v>
      </c>
      <c r="B88" t="s">
        <v>64</v>
      </c>
      <c r="C88" t="s">
        <v>59</v>
      </c>
      <c r="D88" s="18" t="s">
        <v>28</v>
      </c>
      <c r="E88" s="18" t="s">
        <v>27</v>
      </c>
      <c r="F88" t="s">
        <v>25</v>
      </c>
      <c r="G88" s="18" t="s">
        <v>14</v>
      </c>
      <c r="H88">
        <v>0</v>
      </c>
      <c r="I88" s="18" t="s">
        <v>9</v>
      </c>
      <c r="J88" s="18">
        <v>1.50147832099173</v>
      </c>
    </row>
    <row r="89" spans="1:10" x14ac:dyDescent="0.55000000000000004">
      <c r="A89" s="18" t="s">
        <v>58</v>
      </c>
      <c r="B89" t="s">
        <v>64</v>
      </c>
      <c r="C89" t="s">
        <v>59</v>
      </c>
      <c r="D89" s="18" t="s">
        <v>28</v>
      </c>
      <c r="E89" s="18" t="s">
        <v>27</v>
      </c>
      <c r="F89" t="s">
        <v>25</v>
      </c>
      <c r="G89" s="18" t="s">
        <v>14</v>
      </c>
      <c r="H89">
        <v>0</v>
      </c>
      <c r="I89" s="18" t="s">
        <v>11</v>
      </c>
      <c r="J89" s="18">
        <v>1.1255450864118699</v>
      </c>
    </row>
    <row r="90" spans="1:10" x14ac:dyDescent="0.55000000000000004">
      <c r="A90" s="18" t="s">
        <v>58</v>
      </c>
      <c r="B90" t="s">
        <v>64</v>
      </c>
      <c r="C90" t="s">
        <v>59</v>
      </c>
      <c r="D90" s="18" t="s">
        <v>28</v>
      </c>
      <c r="E90" s="18" t="s">
        <v>27</v>
      </c>
      <c r="F90" t="s">
        <v>25</v>
      </c>
      <c r="G90" s="18" t="s">
        <v>8</v>
      </c>
      <c r="H90">
        <v>100</v>
      </c>
      <c r="I90" s="18" t="s">
        <v>13</v>
      </c>
      <c r="J90" s="18">
        <v>2.3203634567907998</v>
      </c>
    </row>
    <row r="91" spans="1:10" x14ac:dyDescent="0.55000000000000004">
      <c r="A91" s="18" t="s">
        <v>58</v>
      </c>
      <c r="B91" t="s">
        <v>64</v>
      </c>
      <c r="C91" t="s">
        <v>59</v>
      </c>
      <c r="D91" s="18" t="s">
        <v>28</v>
      </c>
      <c r="E91" s="18" t="s">
        <v>27</v>
      </c>
      <c r="F91" t="s">
        <v>25</v>
      </c>
      <c r="G91" s="18" t="s">
        <v>8</v>
      </c>
      <c r="H91">
        <v>100</v>
      </c>
      <c r="I91" s="18" t="s">
        <v>15</v>
      </c>
      <c r="J91" s="18">
        <v>0</v>
      </c>
    </row>
    <row r="92" spans="1:10" x14ac:dyDescent="0.55000000000000004">
      <c r="A92" s="18" t="s">
        <v>58</v>
      </c>
      <c r="B92" t="s">
        <v>64</v>
      </c>
      <c r="C92" t="s">
        <v>59</v>
      </c>
      <c r="D92" s="18" t="s">
        <v>28</v>
      </c>
      <c r="E92" s="18" t="s">
        <v>27</v>
      </c>
      <c r="F92" t="s">
        <v>25</v>
      </c>
      <c r="G92" s="18" t="s">
        <v>8</v>
      </c>
      <c r="H92">
        <v>100</v>
      </c>
      <c r="I92" s="18" t="s">
        <v>9</v>
      </c>
      <c r="J92" s="18">
        <v>1.50147832099173</v>
      </c>
    </row>
    <row r="93" spans="1:10" x14ac:dyDescent="0.55000000000000004">
      <c r="A93" s="18" t="s">
        <v>58</v>
      </c>
      <c r="B93" t="s">
        <v>64</v>
      </c>
      <c r="C93" t="s">
        <v>59</v>
      </c>
      <c r="D93" s="18" t="s">
        <v>28</v>
      </c>
      <c r="E93" s="18" t="s">
        <v>27</v>
      </c>
      <c r="F93" t="s">
        <v>25</v>
      </c>
      <c r="G93" s="18" t="s">
        <v>8</v>
      </c>
      <c r="H93">
        <v>100</v>
      </c>
      <c r="I93" s="18" t="s">
        <v>11</v>
      </c>
      <c r="J93" s="18">
        <v>1.1255450864118699</v>
      </c>
    </row>
    <row r="94" spans="1:10" x14ac:dyDescent="0.55000000000000004">
      <c r="A94" s="18" t="s">
        <v>58</v>
      </c>
      <c r="B94" t="s">
        <v>64</v>
      </c>
      <c r="C94" t="s">
        <v>59</v>
      </c>
      <c r="D94" s="18" t="s">
        <v>28</v>
      </c>
      <c r="E94" s="18" t="s">
        <v>27</v>
      </c>
      <c r="F94" t="s">
        <v>25</v>
      </c>
      <c r="G94" s="18" t="s">
        <v>10</v>
      </c>
      <c r="H94">
        <v>100</v>
      </c>
      <c r="I94" s="18" t="s">
        <v>13</v>
      </c>
      <c r="J94" s="18">
        <v>2.3203634567907998</v>
      </c>
    </row>
    <row r="95" spans="1:10" x14ac:dyDescent="0.55000000000000004">
      <c r="A95" s="18" t="s">
        <v>58</v>
      </c>
      <c r="B95" t="s">
        <v>64</v>
      </c>
      <c r="C95" t="s">
        <v>59</v>
      </c>
      <c r="D95" s="18" t="s">
        <v>28</v>
      </c>
      <c r="E95" s="18" t="s">
        <v>27</v>
      </c>
      <c r="F95" t="s">
        <v>25</v>
      </c>
      <c r="G95" s="18" t="s">
        <v>10</v>
      </c>
      <c r="H95">
        <v>100</v>
      </c>
      <c r="I95" s="18" t="s">
        <v>15</v>
      </c>
      <c r="J95" s="18">
        <v>0</v>
      </c>
    </row>
    <row r="96" spans="1:10" x14ac:dyDescent="0.55000000000000004">
      <c r="A96" s="18" t="s">
        <v>58</v>
      </c>
      <c r="B96" t="s">
        <v>64</v>
      </c>
      <c r="C96" t="s">
        <v>59</v>
      </c>
      <c r="D96" s="18" t="s">
        <v>28</v>
      </c>
      <c r="E96" s="18" t="s">
        <v>27</v>
      </c>
      <c r="F96" t="s">
        <v>25</v>
      </c>
      <c r="G96" s="18" t="s">
        <v>10</v>
      </c>
      <c r="H96">
        <v>100</v>
      </c>
      <c r="I96" s="18" t="s">
        <v>9</v>
      </c>
      <c r="J96" s="18">
        <v>1.50147832099173</v>
      </c>
    </row>
    <row r="97" spans="1:10" x14ac:dyDescent="0.55000000000000004">
      <c r="A97" s="18" t="s">
        <v>58</v>
      </c>
      <c r="B97" t="s">
        <v>64</v>
      </c>
      <c r="C97" t="s">
        <v>59</v>
      </c>
      <c r="D97" s="18" t="s">
        <v>28</v>
      </c>
      <c r="E97" s="18" t="s">
        <v>27</v>
      </c>
      <c r="F97" t="s">
        <v>25</v>
      </c>
      <c r="G97" s="18" t="s">
        <v>10</v>
      </c>
      <c r="H97">
        <v>100</v>
      </c>
      <c r="I97" s="18" t="s">
        <v>11</v>
      </c>
      <c r="J97" s="18">
        <v>1.1255450864118699</v>
      </c>
    </row>
    <row r="98" spans="1:10" x14ac:dyDescent="0.55000000000000004">
      <c r="A98" s="18" t="s">
        <v>58</v>
      </c>
      <c r="B98" t="s">
        <v>64</v>
      </c>
      <c r="C98" t="s">
        <v>59</v>
      </c>
      <c r="D98" s="18" t="s">
        <v>29</v>
      </c>
      <c r="E98" s="18" t="s">
        <v>29</v>
      </c>
      <c r="F98" t="s">
        <v>25</v>
      </c>
      <c r="G98" s="18" t="s">
        <v>12</v>
      </c>
      <c r="H98">
        <v>100</v>
      </c>
      <c r="I98" s="18" t="s">
        <v>13</v>
      </c>
      <c r="J98" s="18">
        <v>2.7182850370445499</v>
      </c>
    </row>
    <row r="99" spans="1:10" x14ac:dyDescent="0.55000000000000004">
      <c r="A99" s="18" t="s">
        <v>58</v>
      </c>
      <c r="B99" t="s">
        <v>64</v>
      </c>
      <c r="C99" t="s">
        <v>59</v>
      </c>
      <c r="D99" s="18" t="s">
        <v>29</v>
      </c>
      <c r="E99" s="18" t="s">
        <v>29</v>
      </c>
      <c r="F99" t="s">
        <v>25</v>
      </c>
      <c r="G99" s="18" t="s">
        <v>12</v>
      </c>
      <c r="H99">
        <v>100</v>
      </c>
      <c r="I99" s="18" t="s">
        <v>15</v>
      </c>
      <c r="J99" s="18">
        <v>1.12746548147697</v>
      </c>
    </row>
    <row r="100" spans="1:10" x14ac:dyDescent="0.55000000000000004">
      <c r="A100" s="18" t="s">
        <v>58</v>
      </c>
      <c r="B100" t="s">
        <v>64</v>
      </c>
      <c r="C100" t="s">
        <v>59</v>
      </c>
      <c r="D100" s="18" t="s">
        <v>29</v>
      </c>
      <c r="E100" s="18" t="s">
        <v>29</v>
      </c>
      <c r="F100" t="s">
        <v>25</v>
      </c>
      <c r="G100" s="18" t="s">
        <v>12</v>
      </c>
      <c r="H100">
        <v>100</v>
      </c>
      <c r="I100" s="18" t="s">
        <v>9</v>
      </c>
      <c r="J100" s="18">
        <v>1.6098394074069799</v>
      </c>
    </row>
    <row r="101" spans="1:10" x14ac:dyDescent="0.55000000000000004">
      <c r="A101" s="18" t="s">
        <v>58</v>
      </c>
      <c r="B101" t="s">
        <v>64</v>
      </c>
      <c r="C101" t="s">
        <v>59</v>
      </c>
      <c r="D101" s="18" t="s">
        <v>29</v>
      </c>
      <c r="E101" s="18" t="s">
        <v>29</v>
      </c>
      <c r="F101" t="s">
        <v>25</v>
      </c>
      <c r="G101" s="18" t="s">
        <v>12</v>
      </c>
      <c r="H101">
        <v>100</v>
      </c>
      <c r="I101" s="18" t="s">
        <v>11</v>
      </c>
      <c r="J101" s="18">
        <v>1.57575822221406</v>
      </c>
    </row>
    <row r="102" spans="1:10" x14ac:dyDescent="0.55000000000000004">
      <c r="A102" s="18" t="s">
        <v>58</v>
      </c>
      <c r="B102" t="s">
        <v>64</v>
      </c>
      <c r="C102" t="s">
        <v>59</v>
      </c>
      <c r="D102" s="18" t="s">
        <v>29</v>
      </c>
      <c r="E102" s="18" t="s">
        <v>29</v>
      </c>
      <c r="F102" t="s">
        <v>25</v>
      </c>
      <c r="G102" s="18" t="s">
        <v>14</v>
      </c>
      <c r="H102">
        <v>100</v>
      </c>
      <c r="I102" s="18" t="s">
        <v>13</v>
      </c>
      <c r="J102" s="18">
        <v>2.7182850370445499</v>
      </c>
    </row>
    <row r="103" spans="1:10" x14ac:dyDescent="0.55000000000000004">
      <c r="A103" s="18" t="s">
        <v>58</v>
      </c>
      <c r="B103" t="s">
        <v>64</v>
      </c>
      <c r="C103" t="s">
        <v>59</v>
      </c>
      <c r="D103" s="18" t="s">
        <v>29</v>
      </c>
      <c r="E103" s="18" t="s">
        <v>29</v>
      </c>
      <c r="F103" t="s">
        <v>25</v>
      </c>
      <c r="G103" s="18" t="s">
        <v>14</v>
      </c>
      <c r="H103">
        <v>100</v>
      </c>
      <c r="I103" s="18" t="s">
        <v>15</v>
      </c>
      <c r="J103" s="18">
        <v>1.12746548147697</v>
      </c>
    </row>
    <row r="104" spans="1:10" x14ac:dyDescent="0.55000000000000004">
      <c r="A104" s="18" t="s">
        <v>58</v>
      </c>
      <c r="B104" t="s">
        <v>64</v>
      </c>
      <c r="C104" t="s">
        <v>59</v>
      </c>
      <c r="D104" s="18" t="s">
        <v>29</v>
      </c>
      <c r="E104" s="18" t="s">
        <v>29</v>
      </c>
      <c r="F104" t="s">
        <v>25</v>
      </c>
      <c r="G104" s="18" t="s">
        <v>14</v>
      </c>
      <c r="H104">
        <v>100</v>
      </c>
      <c r="I104" s="18" t="s">
        <v>9</v>
      </c>
      <c r="J104" s="18">
        <v>1.6098394074069799</v>
      </c>
    </row>
    <row r="105" spans="1:10" x14ac:dyDescent="0.55000000000000004">
      <c r="A105" s="18" t="s">
        <v>58</v>
      </c>
      <c r="B105" t="s">
        <v>64</v>
      </c>
      <c r="C105" t="s">
        <v>59</v>
      </c>
      <c r="D105" s="18" t="s">
        <v>29</v>
      </c>
      <c r="E105" s="18" t="s">
        <v>29</v>
      </c>
      <c r="F105" t="s">
        <v>25</v>
      </c>
      <c r="G105" s="18" t="s">
        <v>14</v>
      </c>
      <c r="H105">
        <v>100</v>
      </c>
      <c r="I105" s="18" t="s">
        <v>11</v>
      </c>
      <c r="J105" s="18">
        <v>1.57575822221406</v>
      </c>
    </row>
    <row r="106" spans="1:10" x14ac:dyDescent="0.55000000000000004">
      <c r="A106" s="18" t="s">
        <v>58</v>
      </c>
      <c r="B106" t="s">
        <v>64</v>
      </c>
      <c r="C106" t="s">
        <v>59</v>
      </c>
      <c r="D106" s="18" t="s">
        <v>29</v>
      </c>
      <c r="E106" s="18" t="s">
        <v>29</v>
      </c>
      <c r="F106" t="s">
        <v>25</v>
      </c>
      <c r="G106" s="18" t="s">
        <v>8</v>
      </c>
      <c r="H106">
        <v>100</v>
      </c>
      <c r="I106" s="18" t="s">
        <v>13</v>
      </c>
      <c r="J106" s="18">
        <v>2.7182850370445499</v>
      </c>
    </row>
    <row r="107" spans="1:10" x14ac:dyDescent="0.55000000000000004">
      <c r="A107" s="18" t="s">
        <v>58</v>
      </c>
      <c r="B107" t="s">
        <v>64</v>
      </c>
      <c r="C107" t="s">
        <v>59</v>
      </c>
      <c r="D107" s="18" t="s">
        <v>29</v>
      </c>
      <c r="E107" s="18" t="s">
        <v>29</v>
      </c>
      <c r="F107" t="s">
        <v>25</v>
      </c>
      <c r="G107" s="18" t="s">
        <v>8</v>
      </c>
      <c r="H107">
        <v>100</v>
      </c>
      <c r="I107" s="18" t="s">
        <v>15</v>
      </c>
      <c r="J107" s="18">
        <v>1.12746548147697</v>
      </c>
    </row>
    <row r="108" spans="1:10" x14ac:dyDescent="0.55000000000000004">
      <c r="A108" s="18" t="s">
        <v>58</v>
      </c>
      <c r="B108" t="s">
        <v>64</v>
      </c>
      <c r="C108" t="s">
        <v>59</v>
      </c>
      <c r="D108" s="18" t="s">
        <v>29</v>
      </c>
      <c r="E108" s="18" t="s">
        <v>29</v>
      </c>
      <c r="F108" t="s">
        <v>25</v>
      </c>
      <c r="G108" s="18" t="s">
        <v>8</v>
      </c>
      <c r="H108">
        <v>100</v>
      </c>
      <c r="I108" s="18" t="s">
        <v>9</v>
      </c>
      <c r="J108" s="18">
        <v>1.6098394074069799</v>
      </c>
    </row>
    <row r="109" spans="1:10" x14ac:dyDescent="0.55000000000000004">
      <c r="A109" s="18" t="s">
        <v>58</v>
      </c>
      <c r="B109" t="s">
        <v>64</v>
      </c>
      <c r="C109" t="s">
        <v>59</v>
      </c>
      <c r="D109" s="18" t="s">
        <v>29</v>
      </c>
      <c r="E109" s="18" t="s">
        <v>29</v>
      </c>
      <c r="F109" t="s">
        <v>25</v>
      </c>
      <c r="G109" s="18" t="s">
        <v>8</v>
      </c>
      <c r="H109">
        <v>100</v>
      </c>
      <c r="I109" s="18" t="s">
        <v>11</v>
      </c>
      <c r="J109" s="18">
        <v>1.57575822221406</v>
      </c>
    </row>
    <row r="110" spans="1:10" x14ac:dyDescent="0.55000000000000004">
      <c r="A110" s="18" t="s">
        <v>58</v>
      </c>
      <c r="B110" t="s">
        <v>64</v>
      </c>
      <c r="C110" t="s">
        <v>59</v>
      </c>
      <c r="D110" s="18" t="s">
        <v>29</v>
      </c>
      <c r="E110" s="18" t="s">
        <v>29</v>
      </c>
      <c r="F110" t="s">
        <v>25</v>
      </c>
      <c r="G110" s="18" t="s">
        <v>10</v>
      </c>
      <c r="H110">
        <v>100</v>
      </c>
      <c r="I110" s="18" t="s">
        <v>13</v>
      </c>
      <c r="J110" s="18">
        <v>2.7182850370445499</v>
      </c>
    </row>
    <row r="111" spans="1:10" x14ac:dyDescent="0.55000000000000004">
      <c r="A111" s="18" t="s">
        <v>58</v>
      </c>
      <c r="B111" t="s">
        <v>64</v>
      </c>
      <c r="C111" t="s">
        <v>59</v>
      </c>
      <c r="D111" s="18" t="s">
        <v>29</v>
      </c>
      <c r="E111" s="18" t="s">
        <v>29</v>
      </c>
      <c r="F111" t="s">
        <v>25</v>
      </c>
      <c r="G111" s="18" t="s">
        <v>10</v>
      </c>
      <c r="H111">
        <v>100</v>
      </c>
      <c r="I111" s="18" t="s">
        <v>15</v>
      </c>
      <c r="J111" s="18">
        <v>1.12746548147697</v>
      </c>
    </row>
    <row r="112" spans="1:10" x14ac:dyDescent="0.55000000000000004">
      <c r="A112" s="18" t="s">
        <v>58</v>
      </c>
      <c r="B112" t="s">
        <v>64</v>
      </c>
      <c r="C112" t="s">
        <v>59</v>
      </c>
      <c r="D112" s="18" t="s">
        <v>29</v>
      </c>
      <c r="E112" s="18" t="s">
        <v>29</v>
      </c>
      <c r="F112" t="s">
        <v>25</v>
      </c>
      <c r="G112" s="18" t="s">
        <v>10</v>
      </c>
      <c r="H112">
        <v>100</v>
      </c>
      <c r="I112" s="18" t="s">
        <v>9</v>
      </c>
      <c r="J112" s="18">
        <v>1.6098394074069799</v>
      </c>
    </row>
    <row r="113" spans="1:10" x14ac:dyDescent="0.55000000000000004">
      <c r="A113" s="18" t="s">
        <v>58</v>
      </c>
      <c r="B113" t="s">
        <v>64</v>
      </c>
      <c r="C113" t="s">
        <v>59</v>
      </c>
      <c r="D113" s="18" t="s">
        <v>29</v>
      </c>
      <c r="E113" s="18" t="s">
        <v>29</v>
      </c>
      <c r="F113" t="s">
        <v>25</v>
      </c>
      <c r="G113" s="18" t="s">
        <v>10</v>
      </c>
      <c r="H113">
        <v>100</v>
      </c>
      <c r="I113" s="18" t="s">
        <v>11</v>
      </c>
      <c r="J113" s="18">
        <v>1.57575822221406</v>
      </c>
    </row>
    <row r="114" spans="1:10" x14ac:dyDescent="0.55000000000000004">
      <c r="A114" s="18" t="s">
        <v>58</v>
      </c>
      <c r="B114" t="s">
        <v>64</v>
      </c>
      <c r="C114" t="s">
        <v>59</v>
      </c>
      <c r="D114" s="18" t="s">
        <v>28</v>
      </c>
      <c r="E114" s="18" t="s">
        <v>28</v>
      </c>
      <c r="F114" t="s">
        <v>25</v>
      </c>
      <c r="G114" s="18" t="s">
        <v>12</v>
      </c>
      <c r="H114">
        <v>0</v>
      </c>
      <c r="I114" s="18" t="s">
        <v>13</v>
      </c>
      <c r="J114" s="18">
        <v>0</v>
      </c>
    </row>
    <row r="115" spans="1:10" x14ac:dyDescent="0.55000000000000004">
      <c r="A115" s="18" t="s">
        <v>58</v>
      </c>
      <c r="B115" t="s">
        <v>64</v>
      </c>
      <c r="C115" t="s">
        <v>59</v>
      </c>
      <c r="D115" s="18" t="s">
        <v>28</v>
      </c>
      <c r="E115" s="18" t="s">
        <v>28</v>
      </c>
      <c r="F115" t="s">
        <v>25</v>
      </c>
      <c r="G115" s="18" t="s">
        <v>12</v>
      </c>
      <c r="H115">
        <v>0</v>
      </c>
      <c r="I115" s="18" t="s">
        <v>15</v>
      </c>
      <c r="J115" s="18">
        <v>0</v>
      </c>
    </row>
    <row r="116" spans="1:10" x14ac:dyDescent="0.55000000000000004">
      <c r="A116" s="18" t="s">
        <v>58</v>
      </c>
      <c r="B116" t="s">
        <v>64</v>
      </c>
      <c r="C116" t="s">
        <v>59</v>
      </c>
      <c r="D116" s="18" t="s">
        <v>28</v>
      </c>
      <c r="E116" s="18" t="s">
        <v>28</v>
      </c>
      <c r="F116" t="s">
        <v>25</v>
      </c>
      <c r="G116" s="18" t="s">
        <v>12</v>
      </c>
      <c r="H116">
        <v>0</v>
      </c>
      <c r="I116" s="18" t="s">
        <v>9</v>
      </c>
      <c r="J116" s="18">
        <v>1.3291994074097599</v>
      </c>
    </row>
    <row r="117" spans="1:10" x14ac:dyDescent="0.55000000000000004">
      <c r="A117" s="18" t="s">
        <v>58</v>
      </c>
      <c r="B117" t="s">
        <v>64</v>
      </c>
      <c r="C117" t="s">
        <v>59</v>
      </c>
      <c r="D117" s="18" t="s">
        <v>28</v>
      </c>
      <c r="E117" s="18" t="s">
        <v>28</v>
      </c>
      <c r="F117" t="s">
        <v>25</v>
      </c>
      <c r="G117" s="18" t="s">
        <v>12</v>
      </c>
      <c r="H117">
        <v>0</v>
      </c>
      <c r="I117" s="18" t="s">
        <v>11</v>
      </c>
      <c r="J117" s="18">
        <v>1.12586350618221</v>
      </c>
    </row>
    <row r="118" spans="1:10" x14ac:dyDescent="0.55000000000000004">
      <c r="A118" s="18" t="s">
        <v>58</v>
      </c>
      <c r="B118" t="s">
        <v>64</v>
      </c>
      <c r="C118" t="s">
        <v>59</v>
      </c>
      <c r="D118" s="18" t="s">
        <v>28</v>
      </c>
      <c r="E118" s="18" t="s">
        <v>28</v>
      </c>
      <c r="F118" t="s">
        <v>25</v>
      </c>
      <c r="G118" s="18" t="s">
        <v>14</v>
      </c>
      <c r="H118">
        <v>0</v>
      </c>
      <c r="I118" s="18" t="s">
        <v>13</v>
      </c>
      <c r="J118" s="18">
        <v>0</v>
      </c>
    </row>
    <row r="119" spans="1:10" x14ac:dyDescent="0.55000000000000004">
      <c r="A119" s="18" t="s">
        <v>58</v>
      </c>
      <c r="B119" t="s">
        <v>64</v>
      </c>
      <c r="C119" t="s">
        <v>59</v>
      </c>
      <c r="D119" s="18" t="s">
        <v>28</v>
      </c>
      <c r="E119" s="18" t="s">
        <v>28</v>
      </c>
      <c r="F119" t="s">
        <v>25</v>
      </c>
      <c r="G119" s="18" t="s">
        <v>14</v>
      </c>
      <c r="H119">
        <v>0</v>
      </c>
      <c r="I119" s="18" t="s">
        <v>15</v>
      </c>
      <c r="J119" s="18">
        <v>0</v>
      </c>
    </row>
    <row r="120" spans="1:10" x14ac:dyDescent="0.55000000000000004">
      <c r="A120" s="18" t="s">
        <v>58</v>
      </c>
      <c r="B120" t="s">
        <v>64</v>
      </c>
      <c r="C120" t="s">
        <v>59</v>
      </c>
      <c r="D120" s="18" t="s">
        <v>28</v>
      </c>
      <c r="E120" s="18" t="s">
        <v>28</v>
      </c>
      <c r="F120" t="s">
        <v>25</v>
      </c>
      <c r="G120" s="18" t="s">
        <v>14</v>
      </c>
      <c r="H120">
        <v>0</v>
      </c>
      <c r="I120" s="18" t="s">
        <v>9</v>
      </c>
      <c r="J120" s="18">
        <v>1.3291994074097599</v>
      </c>
    </row>
    <row r="121" spans="1:10" x14ac:dyDescent="0.55000000000000004">
      <c r="A121" s="18" t="s">
        <v>58</v>
      </c>
      <c r="B121" t="s">
        <v>64</v>
      </c>
      <c r="C121" t="s">
        <v>59</v>
      </c>
      <c r="D121" s="18" t="s">
        <v>28</v>
      </c>
      <c r="E121" s="18" t="s">
        <v>28</v>
      </c>
      <c r="F121" t="s">
        <v>25</v>
      </c>
      <c r="G121" s="18" t="s">
        <v>14</v>
      </c>
      <c r="H121">
        <v>0</v>
      </c>
      <c r="I121" s="18" t="s">
        <v>11</v>
      </c>
      <c r="J121" s="18">
        <v>1.12586350618221</v>
      </c>
    </row>
    <row r="122" spans="1:10" x14ac:dyDescent="0.55000000000000004">
      <c r="A122" s="18" t="s">
        <v>58</v>
      </c>
      <c r="B122" t="s">
        <v>64</v>
      </c>
      <c r="C122" t="s">
        <v>59</v>
      </c>
      <c r="D122" s="18" t="s">
        <v>28</v>
      </c>
      <c r="E122" s="18" t="s">
        <v>28</v>
      </c>
      <c r="F122" t="s">
        <v>25</v>
      </c>
      <c r="G122" s="18" t="s">
        <v>8</v>
      </c>
      <c r="H122">
        <v>100</v>
      </c>
      <c r="I122" s="18" t="s">
        <v>13</v>
      </c>
      <c r="J122" s="18">
        <v>0</v>
      </c>
    </row>
    <row r="123" spans="1:10" x14ac:dyDescent="0.55000000000000004">
      <c r="A123" s="18" t="s">
        <v>58</v>
      </c>
      <c r="B123" t="s">
        <v>64</v>
      </c>
      <c r="C123" t="s">
        <v>59</v>
      </c>
      <c r="D123" s="18" t="s">
        <v>28</v>
      </c>
      <c r="E123" s="18" t="s">
        <v>28</v>
      </c>
      <c r="F123" t="s">
        <v>25</v>
      </c>
      <c r="G123" s="18" t="s">
        <v>8</v>
      </c>
      <c r="H123">
        <v>100</v>
      </c>
      <c r="I123" s="18" t="s">
        <v>15</v>
      </c>
      <c r="J123" s="18">
        <v>0</v>
      </c>
    </row>
    <row r="124" spans="1:10" x14ac:dyDescent="0.55000000000000004">
      <c r="A124" s="18" t="s">
        <v>58</v>
      </c>
      <c r="B124" t="s">
        <v>64</v>
      </c>
      <c r="C124" t="s">
        <v>59</v>
      </c>
      <c r="D124" s="18" t="s">
        <v>28</v>
      </c>
      <c r="E124" s="18" t="s">
        <v>28</v>
      </c>
      <c r="F124" t="s">
        <v>25</v>
      </c>
      <c r="G124" s="18" t="s">
        <v>8</v>
      </c>
      <c r="H124">
        <v>100</v>
      </c>
      <c r="I124" s="18" t="s">
        <v>9</v>
      </c>
      <c r="J124" s="18">
        <v>1.3291994074097599</v>
      </c>
    </row>
    <row r="125" spans="1:10" x14ac:dyDescent="0.55000000000000004">
      <c r="A125" s="18" t="s">
        <v>58</v>
      </c>
      <c r="B125" t="s">
        <v>64</v>
      </c>
      <c r="C125" t="s">
        <v>59</v>
      </c>
      <c r="D125" s="18" t="s">
        <v>28</v>
      </c>
      <c r="E125" s="18" t="s">
        <v>28</v>
      </c>
      <c r="F125" t="s">
        <v>25</v>
      </c>
      <c r="G125" s="18" t="s">
        <v>8</v>
      </c>
      <c r="H125">
        <v>100</v>
      </c>
      <c r="I125" s="18" t="s">
        <v>11</v>
      </c>
      <c r="J125" s="18">
        <v>1.12586350618221</v>
      </c>
    </row>
    <row r="126" spans="1:10" x14ac:dyDescent="0.55000000000000004">
      <c r="A126" s="18" t="s">
        <v>58</v>
      </c>
      <c r="B126" t="s">
        <v>64</v>
      </c>
      <c r="C126" t="s">
        <v>59</v>
      </c>
      <c r="D126" s="18" t="s">
        <v>28</v>
      </c>
      <c r="E126" s="18" t="s">
        <v>28</v>
      </c>
      <c r="F126" t="s">
        <v>25</v>
      </c>
      <c r="G126" s="18" t="s">
        <v>10</v>
      </c>
      <c r="H126">
        <v>100</v>
      </c>
      <c r="I126" s="18" t="s">
        <v>13</v>
      </c>
      <c r="J126" s="18">
        <v>0</v>
      </c>
    </row>
    <row r="127" spans="1:10" x14ac:dyDescent="0.55000000000000004">
      <c r="A127" s="18" t="s">
        <v>58</v>
      </c>
      <c r="B127" t="s">
        <v>64</v>
      </c>
      <c r="C127" t="s">
        <v>59</v>
      </c>
      <c r="D127" s="18" t="s">
        <v>28</v>
      </c>
      <c r="E127" s="18" t="s">
        <v>28</v>
      </c>
      <c r="F127" t="s">
        <v>25</v>
      </c>
      <c r="G127" s="18" t="s">
        <v>10</v>
      </c>
      <c r="H127">
        <v>100</v>
      </c>
      <c r="I127" s="18" t="s">
        <v>15</v>
      </c>
      <c r="J127" s="18">
        <v>0</v>
      </c>
    </row>
    <row r="128" spans="1:10" x14ac:dyDescent="0.55000000000000004">
      <c r="A128" s="18" t="s">
        <v>58</v>
      </c>
      <c r="B128" t="s">
        <v>64</v>
      </c>
      <c r="C128" t="s">
        <v>59</v>
      </c>
      <c r="D128" s="18" t="s">
        <v>28</v>
      </c>
      <c r="E128" s="18" t="s">
        <v>28</v>
      </c>
      <c r="F128" t="s">
        <v>25</v>
      </c>
      <c r="G128" s="18" t="s">
        <v>10</v>
      </c>
      <c r="H128">
        <v>100</v>
      </c>
      <c r="I128" s="18" t="s">
        <v>9</v>
      </c>
      <c r="J128" s="18">
        <v>1.3291994074097599</v>
      </c>
    </row>
    <row r="129" spans="1:10" x14ac:dyDescent="0.55000000000000004">
      <c r="A129" s="18" t="s">
        <v>58</v>
      </c>
      <c r="B129" t="s">
        <v>64</v>
      </c>
      <c r="C129" t="s">
        <v>59</v>
      </c>
      <c r="D129" s="18" t="s">
        <v>28</v>
      </c>
      <c r="E129" s="18" t="s">
        <v>28</v>
      </c>
      <c r="F129" t="s">
        <v>25</v>
      </c>
      <c r="G129" s="18" t="s">
        <v>10</v>
      </c>
      <c r="H129">
        <v>100</v>
      </c>
      <c r="I129" s="18" t="s">
        <v>11</v>
      </c>
      <c r="J129" s="18">
        <v>1.12586350618221</v>
      </c>
    </row>
    <row r="130" spans="1:10" x14ac:dyDescent="0.55000000000000004">
      <c r="A130" s="18" t="s">
        <v>58</v>
      </c>
      <c r="B130" t="s">
        <v>64</v>
      </c>
      <c r="C130" t="s">
        <v>59</v>
      </c>
      <c r="D130" s="18" t="s">
        <v>29</v>
      </c>
      <c r="E130" s="18" t="s">
        <v>29</v>
      </c>
      <c r="F130" t="s">
        <v>25</v>
      </c>
      <c r="G130" s="18" t="s">
        <v>12</v>
      </c>
      <c r="H130">
        <v>100</v>
      </c>
      <c r="I130" s="18" t="s">
        <v>13</v>
      </c>
      <c r="J130" s="18">
        <v>2.3462127407401501</v>
      </c>
    </row>
    <row r="131" spans="1:10" x14ac:dyDescent="0.55000000000000004">
      <c r="A131" s="18" t="s">
        <v>58</v>
      </c>
      <c r="B131" t="s">
        <v>64</v>
      </c>
      <c r="C131" t="s">
        <v>59</v>
      </c>
      <c r="D131" s="18" t="s">
        <v>29</v>
      </c>
      <c r="E131" s="18" t="s">
        <v>29</v>
      </c>
      <c r="F131" t="s">
        <v>25</v>
      </c>
      <c r="G131" s="18" t="s">
        <v>12</v>
      </c>
      <c r="H131">
        <v>100</v>
      </c>
      <c r="I131" s="18" t="s">
        <v>15</v>
      </c>
      <c r="J131" s="18">
        <v>1.36102992591622</v>
      </c>
    </row>
    <row r="132" spans="1:10" x14ac:dyDescent="0.55000000000000004">
      <c r="A132" s="18" t="s">
        <v>58</v>
      </c>
      <c r="B132" t="s">
        <v>64</v>
      </c>
      <c r="C132" t="s">
        <v>59</v>
      </c>
      <c r="D132" s="18" t="s">
        <v>29</v>
      </c>
      <c r="E132" s="18" t="s">
        <v>29</v>
      </c>
      <c r="F132" t="s">
        <v>25</v>
      </c>
      <c r="G132" s="18" t="s">
        <v>12</v>
      </c>
      <c r="H132">
        <v>100</v>
      </c>
      <c r="I132" s="18" t="s">
        <v>9</v>
      </c>
      <c r="J132" s="18">
        <v>1.40029827161924</v>
      </c>
    </row>
    <row r="133" spans="1:10" x14ac:dyDescent="0.55000000000000004">
      <c r="A133" s="18" t="s">
        <v>58</v>
      </c>
      <c r="B133" t="s">
        <v>64</v>
      </c>
      <c r="C133" t="s">
        <v>59</v>
      </c>
      <c r="D133" s="18" t="s">
        <v>29</v>
      </c>
      <c r="E133" s="18" t="s">
        <v>29</v>
      </c>
      <c r="F133" t="s">
        <v>25</v>
      </c>
      <c r="G133" s="18" t="s">
        <v>14</v>
      </c>
      <c r="H133">
        <v>100</v>
      </c>
      <c r="I133" s="18" t="s">
        <v>13</v>
      </c>
      <c r="J133" s="18">
        <v>2.3462127407401501</v>
      </c>
    </row>
    <row r="134" spans="1:10" x14ac:dyDescent="0.55000000000000004">
      <c r="A134" s="18" t="s">
        <v>58</v>
      </c>
      <c r="B134" t="s">
        <v>64</v>
      </c>
      <c r="C134" t="s">
        <v>59</v>
      </c>
      <c r="D134" s="18" t="s">
        <v>29</v>
      </c>
      <c r="E134" s="18" t="s">
        <v>29</v>
      </c>
      <c r="F134" t="s">
        <v>25</v>
      </c>
      <c r="G134" s="18" t="s">
        <v>14</v>
      </c>
      <c r="H134">
        <v>100</v>
      </c>
      <c r="I134" s="18" t="s">
        <v>15</v>
      </c>
      <c r="J134" s="18">
        <v>1.36102992591622</v>
      </c>
    </row>
    <row r="135" spans="1:10" x14ac:dyDescent="0.55000000000000004">
      <c r="A135" s="18" t="s">
        <v>58</v>
      </c>
      <c r="B135" t="s">
        <v>64</v>
      </c>
      <c r="C135" t="s">
        <v>59</v>
      </c>
      <c r="D135" s="18" t="s">
        <v>29</v>
      </c>
      <c r="E135" s="18" t="s">
        <v>29</v>
      </c>
      <c r="F135" t="s">
        <v>25</v>
      </c>
      <c r="G135" s="18" t="s">
        <v>14</v>
      </c>
      <c r="H135">
        <v>100</v>
      </c>
      <c r="I135" s="18" t="s">
        <v>9</v>
      </c>
      <c r="J135" s="18">
        <v>1.40029827161924</v>
      </c>
    </row>
    <row r="136" spans="1:10" x14ac:dyDescent="0.55000000000000004">
      <c r="A136" s="18" t="s">
        <v>58</v>
      </c>
      <c r="B136" t="s">
        <v>64</v>
      </c>
      <c r="C136" t="s">
        <v>59</v>
      </c>
      <c r="D136" s="18" t="s">
        <v>29</v>
      </c>
      <c r="E136" s="18" t="s">
        <v>29</v>
      </c>
      <c r="F136" t="s">
        <v>25</v>
      </c>
      <c r="G136" s="18" t="s">
        <v>8</v>
      </c>
      <c r="H136">
        <v>100</v>
      </c>
      <c r="I136" s="18" t="s">
        <v>13</v>
      </c>
      <c r="J136" s="18">
        <v>2.3462127407401501</v>
      </c>
    </row>
    <row r="137" spans="1:10" x14ac:dyDescent="0.55000000000000004">
      <c r="A137" s="18" t="s">
        <v>58</v>
      </c>
      <c r="B137" t="s">
        <v>64</v>
      </c>
      <c r="C137" t="s">
        <v>59</v>
      </c>
      <c r="D137" s="18" t="s">
        <v>29</v>
      </c>
      <c r="E137" s="18" t="s">
        <v>29</v>
      </c>
      <c r="F137" t="s">
        <v>25</v>
      </c>
      <c r="G137" s="18" t="s">
        <v>8</v>
      </c>
      <c r="H137">
        <v>100</v>
      </c>
      <c r="I137" s="18" t="s">
        <v>15</v>
      </c>
      <c r="J137" s="18">
        <v>1.36102992591622</v>
      </c>
    </row>
    <row r="138" spans="1:10" x14ac:dyDescent="0.55000000000000004">
      <c r="A138" s="18" t="s">
        <v>58</v>
      </c>
      <c r="B138" t="s">
        <v>64</v>
      </c>
      <c r="C138" t="s">
        <v>59</v>
      </c>
      <c r="D138" s="18" t="s">
        <v>29</v>
      </c>
      <c r="E138" s="18" t="s">
        <v>29</v>
      </c>
      <c r="F138" t="s">
        <v>25</v>
      </c>
      <c r="G138" s="18" t="s">
        <v>8</v>
      </c>
      <c r="H138">
        <v>100</v>
      </c>
      <c r="I138" s="18" t="s">
        <v>9</v>
      </c>
      <c r="J138" s="18">
        <v>1.40029827161924</v>
      </c>
    </row>
    <row r="139" spans="1:10" x14ac:dyDescent="0.55000000000000004">
      <c r="A139" s="18" t="s">
        <v>58</v>
      </c>
      <c r="B139" t="s">
        <v>64</v>
      </c>
      <c r="C139" t="s">
        <v>59</v>
      </c>
      <c r="D139" s="18" t="s">
        <v>29</v>
      </c>
      <c r="E139" s="18" t="s">
        <v>29</v>
      </c>
      <c r="F139" t="s">
        <v>25</v>
      </c>
      <c r="G139" s="18" t="s">
        <v>10</v>
      </c>
      <c r="H139">
        <v>0</v>
      </c>
      <c r="I139" s="18" t="s">
        <v>13</v>
      </c>
      <c r="J139" s="18">
        <v>2.3462127407401501</v>
      </c>
    </row>
    <row r="140" spans="1:10" x14ac:dyDescent="0.55000000000000004">
      <c r="A140" s="18" t="s">
        <v>58</v>
      </c>
      <c r="B140" t="s">
        <v>64</v>
      </c>
      <c r="C140" t="s">
        <v>59</v>
      </c>
      <c r="D140" s="18" t="s">
        <v>29</v>
      </c>
      <c r="E140" s="18" t="s">
        <v>29</v>
      </c>
      <c r="F140" t="s">
        <v>25</v>
      </c>
      <c r="G140" s="18" t="s">
        <v>10</v>
      </c>
      <c r="H140">
        <v>0</v>
      </c>
      <c r="I140" s="18" t="s">
        <v>15</v>
      </c>
      <c r="J140" s="18">
        <v>1.36102992591622</v>
      </c>
    </row>
    <row r="141" spans="1:10" x14ac:dyDescent="0.55000000000000004">
      <c r="A141" s="18" t="s">
        <v>58</v>
      </c>
      <c r="B141" t="s">
        <v>64</v>
      </c>
      <c r="C141" t="s">
        <v>59</v>
      </c>
      <c r="D141" s="18" t="s">
        <v>29</v>
      </c>
      <c r="E141" s="18" t="s">
        <v>29</v>
      </c>
      <c r="F141" t="s">
        <v>25</v>
      </c>
      <c r="G141" s="18" t="s">
        <v>10</v>
      </c>
      <c r="H141">
        <v>0</v>
      </c>
      <c r="I141" s="18" t="s">
        <v>9</v>
      </c>
      <c r="J141" s="18">
        <v>1.40029827161924</v>
      </c>
    </row>
    <row r="142" spans="1:10" x14ac:dyDescent="0.55000000000000004">
      <c r="A142" s="18" t="s">
        <v>58</v>
      </c>
      <c r="B142" t="s">
        <v>64</v>
      </c>
      <c r="C142" t="s">
        <v>59</v>
      </c>
      <c r="D142" s="18" t="s">
        <v>29</v>
      </c>
      <c r="E142" s="18" t="s">
        <v>27</v>
      </c>
      <c r="F142" t="s">
        <v>25</v>
      </c>
      <c r="G142" s="18" t="s">
        <v>12</v>
      </c>
      <c r="H142">
        <v>100</v>
      </c>
      <c r="I142" s="18" t="s">
        <v>13</v>
      </c>
      <c r="J142" s="18">
        <v>2.3084906666626899</v>
      </c>
    </row>
    <row r="143" spans="1:10" x14ac:dyDescent="0.55000000000000004">
      <c r="A143" s="18" t="s">
        <v>58</v>
      </c>
      <c r="B143" t="s">
        <v>64</v>
      </c>
      <c r="C143" t="s">
        <v>59</v>
      </c>
      <c r="D143" s="18" t="s">
        <v>29</v>
      </c>
      <c r="E143" s="18" t="s">
        <v>27</v>
      </c>
      <c r="F143" t="s">
        <v>25</v>
      </c>
      <c r="G143" s="18" t="s">
        <v>12</v>
      </c>
      <c r="H143">
        <v>100</v>
      </c>
      <c r="I143" s="18" t="s">
        <v>15</v>
      </c>
      <c r="J143" s="18">
        <v>1.28063802469114</v>
      </c>
    </row>
    <row r="144" spans="1:10" x14ac:dyDescent="0.55000000000000004">
      <c r="A144" s="18" t="s">
        <v>58</v>
      </c>
      <c r="B144" t="s">
        <v>64</v>
      </c>
      <c r="C144" t="s">
        <v>59</v>
      </c>
      <c r="D144" s="18" t="s">
        <v>29</v>
      </c>
      <c r="E144" s="18" t="s">
        <v>27</v>
      </c>
      <c r="F144" t="s">
        <v>25</v>
      </c>
      <c r="G144" s="18" t="s">
        <v>12</v>
      </c>
      <c r="H144">
        <v>100</v>
      </c>
      <c r="I144" s="18" t="s">
        <v>9</v>
      </c>
      <c r="J144" s="18">
        <v>2.4241062716173398</v>
      </c>
    </row>
    <row r="145" spans="1:10" x14ac:dyDescent="0.55000000000000004">
      <c r="A145" s="18" t="s">
        <v>58</v>
      </c>
      <c r="B145" t="s">
        <v>64</v>
      </c>
      <c r="C145" t="s">
        <v>59</v>
      </c>
      <c r="D145" s="18" t="s">
        <v>29</v>
      </c>
      <c r="E145" s="18" t="s">
        <v>27</v>
      </c>
      <c r="F145" t="s">
        <v>25</v>
      </c>
      <c r="G145" s="18" t="s">
        <v>12</v>
      </c>
      <c r="H145">
        <v>100</v>
      </c>
      <c r="I145" s="18" t="s">
        <v>11</v>
      </c>
      <c r="J145" s="18">
        <v>1.2487454814836301</v>
      </c>
    </row>
    <row r="146" spans="1:10" x14ac:dyDescent="0.55000000000000004">
      <c r="A146" s="18" t="s">
        <v>58</v>
      </c>
      <c r="B146" t="s">
        <v>64</v>
      </c>
      <c r="C146" t="s">
        <v>59</v>
      </c>
      <c r="D146" s="18" t="s">
        <v>29</v>
      </c>
      <c r="E146" s="18" t="s">
        <v>27</v>
      </c>
      <c r="F146" t="s">
        <v>25</v>
      </c>
      <c r="G146" s="18" t="s">
        <v>14</v>
      </c>
      <c r="H146">
        <v>100</v>
      </c>
      <c r="I146" s="18" t="s">
        <v>13</v>
      </c>
      <c r="J146" s="18">
        <v>2.3084906666626899</v>
      </c>
    </row>
    <row r="147" spans="1:10" x14ac:dyDescent="0.55000000000000004">
      <c r="A147" s="18" t="s">
        <v>58</v>
      </c>
      <c r="B147" t="s">
        <v>64</v>
      </c>
      <c r="C147" t="s">
        <v>59</v>
      </c>
      <c r="D147" s="18" t="s">
        <v>29</v>
      </c>
      <c r="E147" s="18" t="s">
        <v>27</v>
      </c>
      <c r="F147" t="s">
        <v>25</v>
      </c>
      <c r="G147" s="18" t="s">
        <v>14</v>
      </c>
      <c r="H147">
        <v>100</v>
      </c>
      <c r="I147" s="18" t="s">
        <v>15</v>
      </c>
      <c r="J147" s="18">
        <v>1.28063802469114</v>
      </c>
    </row>
    <row r="148" spans="1:10" x14ac:dyDescent="0.55000000000000004">
      <c r="A148" s="18" t="s">
        <v>58</v>
      </c>
      <c r="B148" t="s">
        <v>64</v>
      </c>
      <c r="C148" t="s">
        <v>59</v>
      </c>
      <c r="D148" s="18" t="s">
        <v>29</v>
      </c>
      <c r="E148" s="18" t="s">
        <v>27</v>
      </c>
      <c r="F148" t="s">
        <v>25</v>
      </c>
      <c r="G148" s="18" t="s">
        <v>14</v>
      </c>
      <c r="H148">
        <v>100</v>
      </c>
      <c r="I148" s="18" t="s">
        <v>9</v>
      </c>
      <c r="J148" s="18">
        <v>2.4241062716173398</v>
      </c>
    </row>
    <row r="149" spans="1:10" x14ac:dyDescent="0.55000000000000004">
      <c r="A149" s="18" t="s">
        <v>58</v>
      </c>
      <c r="B149" t="s">
        <v>64</v>
      </c>
      <c r="C149" t="s">
        <v>59</v>
      </c>
      <c r="D149" s="18" t="s">
        <v>29</v>
      </c>
      <c r="E149" s="18" t="s">
        <v>27</v>
      </c>
      <c r="F149" t="s">
        <v>25</v>
      </c>
      <c r="G149" s="18" t="s">
        <v>14</v>
      </c>
      <c r="H149">
        <v>100</v>
      </c>
      <c r="I149" s="18" t="s">
        <v>11</v>
      </c>
      <c r="J149" s="18">
        <v>1.2487454814836301</v>
      </c>
    </row>
    <row r="150" spans="1:10" x14ac:dyDescent="0.55000000000000004">
      <c r="A150" s="18" t="s">
        <v>58</v>
      </c>
      <c r="B150" t="s">
        <v>64</v>
      </c>
      <c r="C150" t="s">
        <v>59</v>
      </c>
      <c r="D150" s="18" t="s">
        <v>29</v>
      </c>
      <c r="E150" s="18" t="s">
        <v>27</v>
      </c>
      <c r="F150" t="s">
        <v>25</v>
      </c>
      <c r="G150" s="18" t="s">
        <v>8</v>
      </c>
      <c r="H150">
        <v>100</v>
      </c>
      <c r="I150" s="18" t="s">
        <v>13</v>
      </c>
      <c r="J150" s="18">
        <v>2.3084906666626899</v>
      </c>
    </row>
    <row r="151" spans="1:10" x14ac:dyDescent="0.55000000000000004">
      <c r="A151" s="18" t="s">
        <v>58</v>
      </c>
      <c r="B151" t="s">
        <v>64</v>
      </c>
      <c r="C151" t="s">
        <v>59</v>
      </c>
      <c r="D151" s="18" t="s">
        <v>29</v>
      </c>
      <c r="E151" s="18" t="s">
        <v>27</v>
      </c>
      <c r="F151" t="s">
        <v>25</v>
      </c>
      <c r="G151" s="18" t="s">
        <v>8</v>
      </c>
      <c r="H151">
        <v>100</v>
      </c>
      <c r="I151" s="18" t="s">
        <v>15</v>
      </c>
      <c r="J151" s="18">
        <v>1.28063802469114</v>
      </c>
    </row>
    <row r="152" spans="1:10" x14ac:dyDescent="0.55000000000000004">
      <c r="A152" s="18" t="s">
        <v>58</v>
      </c>
      <c r="B152" t="s">
        <v>64</v>
      </c>
      <c r="C152" t="s">
        <v>59</v>
      </c>
      <c r="D152" s="18" t="s">
        <v>29</v>
      </c>
      <c r="E152" s="18" t="s">
        <v>27</v>
      </c>
      <c r="F152" t="s">
        <v>25</v>
      </c>
      <c r="G152" s="18" t="s">
        <v>8</v>
      </c>
      <c r="H152">
        <v>100</v>
      </c>
      <c r="I152" s="18" t="s">
        <v>9</v>
      </c>
      <c r="J152" s="18">
        <v>2.4241062716173398</v>
      </c>
    </row>
    <row r="153" spans="1:10" x14ac:dyDescent="0.55000000000000004">
      <c r="A153" s="18" t="s">
        <v>58</v>
      </c>
      <c r="B153" t="s">
        <v>64</v>
      </c>
      <c r="C153" t="s">
        <v>59</v>
      </c>
      <c r="D153" s="18" t="s">
        <v>29</v>
      </c>
      <c r="E153" s="18" t="s">
        <v>27</v>
      </c>
      <c r="F153" t="s">
        <v>25</v>
      </c>
      <c r="G153" s="18" t="s">
        <v>8</v>
      </c>
      <c r="H153">
        <v>100</v>
      </c>
      <c r="I153" s="18" t="s">
        <v>11</v>
      </c>
      <c r="J153" s="18">
        <v>1.2487454814836301</v>
      </c>
    </row>
    <row r="154" spans="1:10" x14ac:dyDescent="0.55000000000000004">
      <c r="A154" s="18" t="s">
        <v>58</v>
      </c>
      <c r="B154" t="s">
        <v>64</v>
      </c>
      <c r="C154" t="s">
        <v>59</v>
      </c>
      <c r="D154" s="18" t="s">
        <v>29</v>
      </c>
      <c r="E154" s="18" t="s">
        <v>27</v>
      </c>
      <c r="F154" t="s">
        <v>25</v>
      </c>
      <c r="G154" s="18" t="s">
        <v>10</v>
      </c>
      <c r="H154">
        <v>100</v>
      </c>
      <c r="I154" s="18" t="s">
        <v>13</v>
      </c>
      <c r="J154" s="18">
        <v>2.3084906666626899</v>
      </c>
    </row>
    <row r="155" spans="1:10" x14ac:dyDescent="0.55000000000000004">
      <c r="A155" s="18" t="s">
        <v>58</v>
      </c>
      <c r="B155" t="s">
        <v>64</v>
      </c>
      <c r="C155" t="s">
        <v>59</v>
      </c>
      <c r="D155" s="18" t="s">
        <v>29</v>
      </c>
      <c r="E155" s="18" t="s">
        <v>27</v>
      </c>
      <c r="F155" t="s">
        <v>25</v>
      </c>
      <c r="G155" s="18" t="s">
        <v>10</v>
      </c>
      <c r="H155">
        <v>100</v>
      </c>
      <c r="I155" s="18" t="s">
        <v>15</v>
      </c>
      <c r="J155" s="18">
        <v>1.28063802469114</v>
      </c>
    </row>
    <row r="156" spans="1:10" x14ac:dyDescent="0.55000000000000004">
      <c r="A156" s="18" t="s">
        <v>58</v>
      </c>
      <c r="B156" t="s">
        <v>64</v>
      </c>
      <c r="C156" t="s">
        <v>59</v>
      </c>
      <c r="D156" s="18" t="s">
        <v>29</v>
      </c>
      <c r="E156" s="18" t="s">
        <v>27</v>
      </c>
      <c r="F156" t="s">
        <v>25</v>
      </c>
      <c r="G156" s="18" t="s">
        <v>10</v>
      </c>
      <c r="H156">
        <v>100</v>
      </c>
      <c r="I156" s="18" t="s">
        <v>9</v>
      </c>
      <c r="J156" s="18">
        <v>2.4241062716173398</v>
      </c>
    </row>
    <row r="157" spans="1:10" x14ac:dyDescent="0.55000000000000004">
      <c r="A157" s="18" t="s">
        <v>58</v>
      </c>
      <c r="B157" t="s">
        <v>64</v>
      </c>
      <c r="C157" t="s">
        <v>59</v>
      </c>
      <c r="D157" s="18" t="s">
        <v>29</v>
      </c>
      <c r="E157" s="18" t="s">
        <v>27</v>
      </c>
      <c r="F157" t="s">
        <v>25</v>
      </c>
      <c r="G157" s="18" t="s">
        <v>10</v>
      </c>
      <c r="H157">
        <v>100</v>
      </c>
      <c r="I157" s="18" t="s">
        <v>11</v>
      </c>
      <c r="J157" s="18">
        <v>1.2487454814836301</v>
      </c>
    </row>
    <row r="158" spans="1:10" x14ac:dyDescent="0.55000000000000004">
      <c r="A158" s="18" t="s">
        <v>58</v>
      </c>
      <c r="B158" t="s">
        <v>64</v>
      </c>
      <c r="C158" t="s">
        <v>59</v>
      </c>
      <c r="D158" s="18" t="s">
        <v>27</v>
      </c>
      <c r="E158" s="18" t="s">
        <v>29</v>
      </c>
      <c r="F158" t="s">
        <v>25</v>
      </c>
      <c r="G158" s="18" t="s">
        <v>12</v>
      </c>
      <c r="H158">
        <v>100</v>
      </c>
      <c r="I158" s="18" t="s">
        <v>13</v>
      </c>
      <c r="J158" s="18">
        <v>2.0047853827127202</v>
      </c>
    </row>
    <row r="159" spans="1:10" x14ac:dyDescent="0.55000000000000004">
      <c r="A159" s="18" t="s">
        <v>58</v>
      </c>
      <c r="B159" t="s">
        <v>64</v>
      </c>
      <c r="C159" t="s">
        <v>59</v>
      </c>
      <c r="D159" s="18" t="s">
        <v>27</v>
      </c>
      <c r="E159" s="18" t="s">
        <v>29</v>
      </c>
      <c r="F159" t="s">
        <v>25</v>
      </c>
      <c r="G159" s="18" t="s">
        <v>12</v>
      </c>
      <c r="H159">
        <v>100</v>
      </c>
      <c r="I159" s="18" t="s">
        <v>15</v>
      </c>
      <c r="J159" s="18">
        <v>0.93654202469042502</v>
      </c>
    </row>
    <row r="160" spans="1:10" x14ac:dyDescent="0.55000000000000004">
      <c r="A160" s="18" t="s">
        <v>58</v>
      </c>
      <c r="B160" t="s">
        <v>64</v>
      </c>
      <c r="C160" t="s">
        <v>59</v>
      </c>
      <c r="D160" s="18" t="s">
        <v>27</v>
      </c>
      <c r="E160" s="18" t="s">
        <v>29</v>
      </c>
      <c r="F160" t="s">
        <v>25</v>
      </c>
      <c r="G160" s="18" t="s">
        <v>12</v>
      </c>
      <c r="H160">
        <v>100</v>
      </c>
      <c r="I160" s="18" t="s">
        <v>9</v>
      </c>
      <c r="J160" s="18">
        <v>2.1752375308715202</v>
      </c>
    </row>
    <row r="161" spans="1:10" x14ac:dyDescent="0.55000000000000004">
      <c r="A161" s="18" t="s">
        <v>58</v>
      </c>
      <c r="B161" t="s">
        <v>64</v>
      </c>
      <c r="C161" t="s">
        <v>59</v>
      </c>
      <c r="D161" s="18" t="s">
        <v>27</v>
      </c>
      <c r="E161" s="18" t="s">
        <v>29</v>
      </c>
      <c r="F161" t="s">
        <v>25</v>
      </c>
      <c r="G161" s="18" t="s">
        <v>12</v>
      </c>
      <c r="H161">
        <v>100</v>
      </c>
      <c r="I161" s="18" t="s">
        <v>11</v>
      </c>
      <c r="J161" s="18">
        <v>1.7909052839531701</v>
      </c>
    </row>
    <row r="162" spans="1:10" x14ac:dyDescent="0.55000000000000004">
      <c r="A162" s="18" t="s">
        <v>58</v>
      </c>
      <c r="B162" t="s">
        <v>64</v>
      </c>
      <c r="C162" t="s">
        <v>59</v>
      </c>
      <c r="D162" s="18" t="s">
        <v>27</v>
      </c>
      <c r="E162" s="18" t="s">
        <v>29</v>
      </c>
      <c r="F162" t="s">
        <v>25</v>
      </c>
      <c r="G162" s="18" t="s">
        <v>14</v>
      </c>
      <c r="H162">
        <v>100</v>
      </c>
      <c r="I162" s="18" t="s">
        <v>13</v>
      </c>
      <c r="J162" s="18">
        <v>2.0047853827127202</v>
      </c>
    </row>
    <row r="163" spans="1:10" x14ac:dyDescent="0.55000000000000004">
      <c r="A163" s="18" t="s">
        <v>58</v>
      </c>
      <c r="B163" t="s">
        <v>64</v>
      </c>
      <c r="C163" t="s">
        <v>59</v>
      </c>
      <c r="D163" s="18" t="s">
        <v>27</v>
      </c>
      <c r="E163" s="18" t="s">
        <v>29</v>
      </c>
      <c r="F163" t="s">
        <v>25</v>
      </c>
      <c r="G163" s="18" t="s">
        <v>14</v>
      </c>
      <c r="H163">
        <v>100</v>
      </c>
      <c r="I163" s="18" t="s">
        <v>15</v>
      </c>
      <c r="J163" s="18">
        <v>0.93654202469042502</v>
      </c>
    </row>
    <row r="164" spans="1:10" x14ac:dyDescent="0.55000000000000004">
      <c r="A164" s="18" t="s">
        <v>58</v>
      </c>
      <c r="B164" t="s">
        <v>64</v>
      </c>
      <c r="C164" t="s">
        <v>59</v>
      </c>
      <c r="D164" s="18" t="s">
        <v>27</v>
      </c>
      <c r="E164" s="18" t="s">
        <v>29</v>
      </c>
      <c r="F164" t="s">
        <v>25</v>
      </c>
      <c r="G164" s="18" t="s">
        <v>14</v>
      </c>
      <c r="H164">
        <v>100</v>
      </c>
      <c r="I164" s="18" t="s">
        <v>9</v>
      </c>
      <c r="J164" s="18">
        <v>2.1752375308715202</v>
      </c>
    </row>
    <row r="165" spans="1:10" x14ac:dyDescent="0.55000000000000004">
      <c r="A165" s="18" t="s">
        <v>58</v>
      </c>
      <c r="B165" t="s">
        <v>64</v>
      </c>
      <c r="C165" t="s">
        <v>59</v>
      </c>
      <c r="D165" s="18" t="s">
        <v>27</v>
      </c>
      <c r="E165" s="18" t="s">
        <v>29</v>
      </c>
      <c r="F165" t="s">
        <v>25</v>
      </c>
      <c r="G165" s="18" t="s">
        <v>14</v>
      </c>
      <c r="H165">
        <v>100</v>
      </c>
      <c r="I165" s="18" t="s">
        <v>11</v>
      </c>
      <c r="J165" s="18">
        <v>1.7909052839531701</v>
      </c>
    </row>
    <row r="166" spans="1:10" x14ac:dyDescent="0.55000000000000004">
      <c r="A166" s="18" t="s">
        <v>58</v>
      </c>
      <c r="B166" t="s">
        <v>64</v>
      </c>
      <c r="C166" t="s">
        <v>59</v>
      </c>
      <c r="D166" s="18" t="s">
        <v>27</v>
      </c>
      <c r="E166" s="18" t="s">
        <v>29</v>
      </c>
      <c r="F166" t="s">
        <v>25</v>
      </c>
      <c r="G166" s="18" t="s">
        <v>8</v>
      </c>
      <c r="H166">
        <v>100</v>
      </c>
      <c r="I166" s="18" t="s">
        <v>13</v>
      </c>
      <c r="J166" s="18">
        <v>2.0047853827127202</v>
      </c>
    </row>
    <row r="167" spans="1:10" x14ac:dyDescent="0.55000000000000004">
      <c r="A167" s="18" t="s">
        <v>58</v>
      </c>
      <c r="B167" t="s">
        <v>64</v>
      </c>
      <c r="C167" t="s">
        <v>59</v>
      </c>
      <c r="D167" s="18" t="s">
        <v>27</v>
      </c>
      <c r="E167" s="18" t="s">
        <v>29</v>
      </c>
      <c r="F167" t="s">
        <v>25</v>
      </c>
      <c r="G167" s="18" t="s">
        <v>8</v>
      </c>
      <c r="H167">
        <v>100</v>
      </c>
      <c r="I167" s="18" t="s">
        <v>15</v>
      </c>
      <c r="J167" s="18">
        <v>0.93654202469042502</v>
      </c>
    </row>
    <row r="168" spans="1:10" x14ac:dyDescent="0.55000000000000004">
      <c r="A168" s="18" t="s">
        <v>58</v>
      </c>
      <c r="B168" t="s">
        <v>64</v>
      </c>
      <c r="C168" t="s">
        <v>59</v>
      </c>
      <c r="D168" s="18" t="s">
        <v>27</v>
      </c>
      <c r="E168" s="18" t="s">
        <v>29</v>
      </c>
      <c r="F168" t="s">
        <v>25</v>
      </c>
      <c r="G168" s="18" t="s">
        <v>8</v>
      </c>
      <c r="H168">
        <v>100</v>
      </c>
      <c r="I168" s="18" t="s">
        <v>9</v>
      </c>
      <c r="J168" s="18">
        <v>2.1752375308715202</v>
      </c>
    </row>
    <row r="169" spans="1:10" x14ac:dyDescent="0.55000000000000004">
      <c r="A169" s="18" t="s">
        <v>58</v>
      </c>
      <c r="B169" t="s">
        <v>64</v>
      </c>
      <c r="C169" t="s">
        <v>59</v>
      </c>
      <c r="D169" s="18" t="s">
        <v>27</v>
      </c>
      <c r="E169" s="18" t="s">
        <v>29</v>
      </c>
      <c r="F169" t="s">
        <v>25</v>
      </c>
      <c r="G169" s="18" t="s">
        <v>8</v>
      </c>
      <c r="H169">
        <v>100</v>
      </c>
      <c r="I169" s="18" t="s">
        <v>11</v>
      </c>
      <c r="J169" s="18">
        <v>1.7909052839531701</v>
      </c>
    </row>
    <row r="170" spans="1:10" x14ac:dyDescent="0.55000000000000004">
      <c r="A170" s="18" t="s">
        <v>58</v>
      </c>
      <c r="B170" t="s">
        <v>64</v>
      </c>
      <c r="C170" t="s">
        <v>59</v>
      </c>
      <c r="D170" s="18" t="s">
        <v>27</v>
      </c>
      <c r="E170" s="18" t="s">
        <v>29</v>
      </c>
      <c r="F170" t="s">
        <v>25</v>
      </c>
      <c r="G170" s="18" t="s">
        <v>10</v>
      </c>
      <c r="H170">
        <v>100</v>
      </c>
      <c r="I170" s="18" t="s">
        <v>13</v>
      </c>
      <c r="J170" s="18">
        <v>2.0047853827127202</v>
      </c>
    </row>
    <row r="171" spans="1:10" x14ac:dyDescent="0.55000000000000004">
      <c r="A171" s="18" t="s">
        <v>58</v>
      </c>
      <c r="B171" t="s">
        <v>64</v>
      </c>
      <c r="C171" t="s">
        <v>59</v>
      </c>
      <c r="D171" s="18" t="s">
        <v>27</v>
      </c>
      <c r="E171" s="18" t="s">
        <v>29</v>
      </c>
      <c r="F171" t="s">
        <v>25</v>
      </c>
      <c r="G171" s="18" t="s">
        <v>10</v>
      </c>
      <c r="H171">
        <v>100</v>
      </c>
      <c r="I171" s="18" t="s">
        <v>15</v>
      </c>
      <c r="J171" s="18">
        <v>0.93654202469042502</v>
      </c>
    </row>
    <row r="172" spans="1:10" x14ac:dyDescent="0.55000000000000004">
      <c r="A172" s="18" t="s">
        <v>58</v>
      </c>
      <c r="B172" t="s">
        <v>64</v>
      </c>
      <c r="C172" t="s">
        <v>59</v>
      </c>
      <c r="D172" s="18" t="s">
        <v>27</v>
      </c>
      <c r="E172" s="18" t="s">
        <v>29</v>
      </c>
      <c r="F172" t="s">
        <v>25</v>
      </c>
      <c r="G172" s="18" t="s">
        <v>10</v>
      </c>
      <c r="H172">
        <v>100</v>
      </c>
      <c r="I172" s="18" t="s">
        <v>9</v>
      </c>
      <c r="J172" s="18">
        <v>2.1752375308715202</v>
      </c>
    </row>
    <row r="173" spans="1:10" x14ac:dyDescent="0.55000000000000004">
      <c r="A173" s="18" t="s">
        <v>58</v>
      </c>
      <c r="B173" t="s">
        <v>64</v>
      </c>
      <c r="C173" t="s">
        <v>59</v>
      </c>
      <c r="D173" s="18" t="s">
        <v>27</v>
      </c>
      <c r="E173" s="18" t="s">
        <v>29</v>
      </c>
      <c r="F173" t="s">
        <v>25</v>
      </c>
      <c r="G173" s="18" t="s">
        <v>10</v>
      </c>
      <c r="H173">
        <v>100</v>
      </c>
      <c r="I173" s="18" t="s">
        <v>11</v>
      </c>
      <c r="J173" s="18">
        <v>1.7909052839531701</v>
      </c>
    </row>
    <row r="174" spans="1:10" x14ac:dyDescent="0.55000000000000004">
      <c r="A174" s="18" t="s">
        <v>58</v>
      </c>
      <c r="B174" t="s">
        <v>64</v>
      </c>
      <c r="C174" t="s">
        <v>59</v>
      </c>
      <c r="D174" s="18" t="s">
        <v>29</v>
      </c>
      <c r="E174" s="18" t="s">
        <v>29</v>
      </c>
      <c r="F174" t="s">
        <v>25</v>
      </c>
      <c r="G174" s="18" t="s">
        <v>12</v>
      </c>
      <c r="H174">
        <v>100</v>
      </c>
      <c r="I174" s="18" t="s">
        <v>13</v>
      </c>
      <c r="J174" s="18">
        <v>2.1290319012332399</v>
      </c>
    </row>
    <row r="175" spans="1:10" x14ac:dyDescent="0.55000000000000004">
      <c r="A175" s="18" t="s">
        <v>58</v>
      </c>
      <c r="B175" t="s">
        <v>64</v>
      </c>
      <c r="C175" t="s">
        <v>59</v>
      </c>
      <c r="D175" s="18" t="s">
        <v>29</v>
      </c>
      <c r="E175" s="18" t="s">
        <v>29</v>
      </c>
      <c r="F175" t="s">
        <v>25</v>
      </c>
      <c r="G175" s="18" t="s">
        <v>12</v>
      </c>
      <c r="H175">
        <v>100</v>
      </c>
      <c r="I175" s="18" t="s">
        <v>15</v>
      </c>
      <c r="J175" s="18">
        <v>1.23670241975924</v>
      </c>
    </row>
    <row r="176" spans="1:10" x14ac:dyDescent="0.55000000000000004">
      <c r="A176" s="18" t="s">
        <v>58</v>
      </c>
      <c r="B176" t="s">
        <v>64</v>
      </c>
      <c r="C176" t="s">
        <v>59</v>
      </c>
      <c r="D176" s="18" t="s">
        <v>29</v>
      </c>
      <c r="E176" s="18" t="s">
        <v>29</v>
      </c>
      <c r="F176" t="s">
        <v>25</v>
      </c>
      <c r="G176" s="18" t="s">
        <v>12</v>
      </c>
      <c r="H176">
        <v>100</v>
      </c>
      <c r="I176" s="18" t="s">
        <v>9</v>
      </c>
      <c r="J176" s="18">
        <v>1.9001382716087301</v>
      </c>
    </row>
    <row r="177" spans="1:10" x14ac:dyDescent="0.55000000000000004">
      <c r="A177" s="18" t="s">
        <v>58</v>
      </c>
      <c r="B177" t="s">
        <v>64</v>
      </c>
      <c r="C177" t="s">
        <v>59</v>
      </c>
      <c r="D177" s="18" t="s">
        <v>29</v>
      </c>
      <c r="E177" s="18" t="s">
        <v>29</v>
      </c>
      <c r="F177" t="s">
        <v>25</v>
      </c>
      <c r="G177" s="18" t="s">
        <v>12</v>
      </c>
      <c r="H177">
        <v>100</v>
      </c>
      <c r="I177" s="18" t="s">
        <v>11</v>
      </c>
      <c r="J177" s="18">
        <v>1.0486625185149001</v>
      </c>
    </row>
    <row r="178" spans="1:10" x14ac:dyDescent="0.55000000000000004">
      <c r="A178" s="18" t="s">
        <v>58</v>
      </c>
      <c r="B178" t="s">
        <v>64</v>
      </c>
      <c r="C178" t="s">
        <v>59</v>
      </c>
      <c r="D178" s="18" t="s">
        <v>29</v>
      </c>
      <c r="E178" s="18" t="s">
        <v>29</v>
      </c>
      <c r="F178" t="s">
        <v>25</v>
      </c>
      <c r="G178" s="18" t="s">
        <v>14</v>
      </c>
      <c r="H178">
        <v>100</v>
      </c>
      <c r="I178" s="18" t="s">
        <v>13</v>
      </c>
      <c r="J178" s="18">
        <v>2.1290319012332399</v>
      </c>
    </row>
    <row r="179" spans="1:10" x14ac:dyDescent="0.55000000000000004">
      <c r="A179" s="18" t="s">
        <v>58</v>
      </c>
      <c r="B179" t="s">
        <v>64</v>
      </c>
      <c r="C179" t="s">
        <v>59</v>
      </c>
      <c r="D179" s="18" t="s">
        <v>29</v>
      </c>
      <c r="E179" s="18" t="s">
        <v>29</v>
      </c>
      <c r="F179" t="s">
        <v>25</v>
      </c>
      <c r="G179" s="18" t="s">
        <v>14</v>
      </c>
      <c r="H179">
        <v>100</v>
      </c>
      <c r="I179" s="18" t="s">
        <v>15</v>
      </c>
      <c r="J179" s="18">
        <v>1.23670241975924</v>
      </c>
    </row>
    <row r="180" spans="1:10" x14ac:dyDescent="0.55000000000000004">
      <c r="A180" s="18" t="s">
        <v>58</v>
      </c>
      <c r="B180" t="s">
        <v>64</v>
      </c>
      <c r="C180" t="s">
        <v>59</v>
      </c>
      <c r="D180" s="18" t="s">
        <v>29</v>
      </c>
      <c r="E180" s="18" t="s">
        <v>29</v>
      </c>
      <c r="F180" t="s">
        <v>25</v>
      </c>
      <c r="G180" s="18" t="s">
        <v>14</v>
      </c>
      <c r="H180">
        <v>100</v>
      </c>
      <c r="I180" s="18" t="s">
        <v>9</v>
      </c>
      <c r="J180" s="18">
        <v>1.9001382716087301</v>
      </c>
    </row>
    <row r="181" spans="1:10" x14ac:dyDescent="0.55000000000000004">
      <c r="A181" s="18" t="s">
        <v>58</v>
      </c>
      <c r="B181" t="s">
        <v>64</v>
      </c>
      <c r="C181" t="s">
        <v>59</v>
      </c>
      <c r="D181" s="18" t="s">
        <v>29</v>
      </c>
      <c r="E181" s="18" t="s">
        <v>29</v>
      </c>
      <c r="F181" t="s">
        <v>25</v>
      </c>
      <c r="G181" s="18" t="s">
        <v>14</v>
      </c>
      <c r="H181">
        <v>100</v>
      </c>
      <c r="I181" s="18" t="s">
        <v>11</v>
      </c>
      <c r="J181" s="18">
        <v>1.0486625185149001</v>
      </c>
    </row>
    <row r="182" spans="1:10" x14ac:dyDescent="0.55000000000000004">
      <c r="A182" s="18" t="s">
        <v>58</v>
      </c>
      <c r="B182" t="s">
        <v>64</v>
      </c>
      <c r="C182" t="s">
        <v>59</v>
      </c>
      <c r="D182" s="18" t="s">
        <v>29</v>
      </c>
      <c r="E182" s="18" t="s">
        <v>29</v>
      </c>
      <c r="F182" t="s">
        <v>25</v>
      </c>
      <c r="G182" s="18" t="s">
        <v>8</v>
      </c>
      <c r="H182">
        <v>100</v>
      </c>
      <c r="I182" s="18" t="s">
        <v>13</v>
      </c>
      <c r="J182" s="18">
        <v>2.1290319012332399</v>
      </c>
    </row>
    <row r="183" spans="1:10" x14ac:dyDescent="0.55000000000000004">
      <c r="A183" s="18" t="s">
        <v>58</v>
      </c>
      <c r="B183" t="s">
        <v>64</v>
      </c>
      <c r="C183" t="s">
        <v>59</v>
      </c>
      <c r="D183" s="18" t="s">
        <v>29</v>
      </c>
      <c r="E183" s="18" t="s">
        <v>29</v>
      </c>
      <c r="F183" t="s">
        <v>25</v>
      </c>
      <c r="G183" s="18" t="s">
        <v>8</v>
      </c>
      <c r="H183">
        <v>100</v>
      </c>
      <c r="I183" s="18" t="s">
        <v>15</v>
      </c>
      <c r="J183" s="18">
        <v>1.23670241975924</v>
      </c>
    </row>
    <row r="184" spans="1:10" x14ac:dyDescent="0.55000000000000004">
      <c r="A184" s="18" t="s">
        <v>58</v>
      </c>
      <c r="B184" t="s">
        <v>64</v>
      </c>
      <c r="C184" t="s">
        <v>59</v>
      </c>
      <c r="D184" s="18" t="s">
        <v>29</v>
      </c>
      <c r="E184" s="18" t="s">
        <v>29</v>
      </c>
      <c r="F184" t="s">
        <v>25</v>
      </c>
      <c r="G184" s="18" t="s">
        <v>8</v>
      </c>
      <c r="H184">
        <v>100</v>
      </c>
      <c r="I184" s="18" t="s">
        <v>9</v>
      </c>
      <c r="J184" s="18">
        <v>1.9001382716087301</v>
      </c>
    </row>
    <row r="185" spans="1:10" x14ac:dyDescent="0.55000000000000004">
      <c r="A185" s="18" t="s">
        <v>58</v>
      </c>
      <c r="B185" t="s">
        <v>64</v>
      </c>
      <c r="C185" t="s">
        <v>59</v>
      </c>
      <c r="D185" s="18" t="s">
        <v>29</v>
      </c>
      <c r="E185" s="18" t="s">
        <v>29</v>
      </c>
      <c r="F185" t="s">
        <v>25</v>
      </c>
      <c r="G185" s="18" t="s">
        <v>8</v>
      </c>
      <c r="H185">
        <v>100</v>
      </c>
      <c r="I185" s="18" t="s">
        <v>11</v>
      </c>
      <c r="J185" s="18">
        <v>1.0486625185149001</v>
      </c>
    </row>
    <row r="186" spans="1:10" x14ac:dyDescent="0.55000000000000004">
      <c r="A186" s="18" t="s">
        <v>58</v>
      </c>
      <c r="B186" t="s">
        <v>64</v>
      </c>
      <c r="C186" t="s">
        <v>59</v>
      </c>
      <c r="D186" s="18" t="s">
        <v>29</v>
      </c>
      <c r="E186" s="18" t="s">
        <v>29</v>
      </c>
      <c r="F186" t="s">
        <v>25</v>
      </c>
      <c r="G186" s="18" t="s">
        <v>10</v>
      </c>
      <c r="H186">
        <v>100</v>
      </c>
      <c r="I186" s="18" t="s">
        <v>13</v>
      </c>
      <c r="J186" s="18">
        <v>2.1290319012332399</v>
      </c>
    </row>
    <row r="187" spans="1:10" x14ac:dyDescent="0.55000000000000004">
      <c r="A187" s="18" t="s">
        <v>58</v>
      </c>
      <c r="B187" t="s">
        <v>64</v>
      </c>
      <c r="C187" t="s">
        <v>59</v>
      </c>
      <c r="D187" s="18" t="s">
        <v>29</v>
      </c>
      <c r="E187" s="18" t="s">
        <v>29</v>
      </c>
      <c r="F187" t="s">
        <v>25</v>
      </c>
      <c r="G187" s="18" t="s">
        <v>10</v>
      </c>
      <c r="H187">
        <v>100</v>
      </c>
      <c r="I187" s="18" t="s">
        <v>15</v>
      </c>
      <c r="J187" s="18">
        <v>1.23670241975924</v>
      </c>
    </row>
    <row r="188" spans="1:10" x14ac:dyDescent="0.55000000000000004">
      <c r="A188" s="18" t="s">
        <v>58</v>
      </c>
      <c r="B188" t="s">
        <v>64</v>
      </c>
      <c r="C188" t="s">
        <v>59</v>
      </c>
      <c r="D188" s="18" t="s">
        <v>29</v>
      </c>
      <c r="E188" s="18" t="s">
        <v>29</v>
      </c>
      <c r="F188" t="s">
        <v>25</v>
      </c>
      <c r="G188" s="18" t="s">
        <v>10</v>
      </c>
      <c r="H188">
        <v>100</v>
      </c>
      <c r="I188" s="18" t="s">
        <v>9</v>
      </c>
      <c r="J188" s="18">
        <v>1.9001382716087301</v>
      </c>
    </row>
    <row r="189" spans="1:10" x14ac:dyDescent="0.55000000000000004">
      <c r="A189" s="18" t="s">
        <v>58</v>
      </c>
      <c r="B189" t="s">
        <v>64</v>
      </c>
      <c r="C189" t="s">
        <v>59</v>
      </c>
      <c r="D189" s="18" t="s">
        <v>29</v>
      </c>
      <c r="E189" s="18" t="s">
        <v>29</v>
      </c>
      <c r="F189" t="s">
        <v>25</v>
      </c>
      <c r="G189" s="18" t="s">
        <v>10</v>
      </c>
      <c r="H189">
        <v>100</v>
      </c>
      <c r="I189" s="18" t="s">
        <v>11</v>
      </c>
      <c r="J189" s="18">
        <v>1.0486625185149001</v>
      </c>
    </row>
    <row r="190" spans="1:10" x14ac:dyDescent="0.55000000000000004">
      <c r="A190" s="18" t="s">
        <v>58</v>
      </c>
      <c r="B190" t="s">
        <v>64</v>
      </c>
      <c r="C190" t="s">
        <v>59</v>
      </c>
      <c r="D190" s="18" t="s">
        <v>28</v>
      </c>
      <c r="E190" s="18" t="s">
        <v>29</v>
      </c>
      <c r="F190" t="s">
        <v>25</v>
      </c>
      <c r="G190" s="18" t="s">
        <v>12</v>
      </c>
      <c r="H190">
        <v>0</v>
      </c>
      <c r="I190" s="18" t="s">
        <v>13</v>
      </c>
      <c r="J190" s="18">
        <v>3.1381392592593298</v>
      </c>
    </row>
    <row r="191" spans="1:10" x14ac:dyDescent="0.55000000000000004">
      <c r="A191" s="18" t="s">
        <v>58</v>
      </c>
      <c r="B191" t="s">
        <v>64</v>
      </c>
      <c r="C191" t="s">
        <v>59</v>
      </c>
      <c r="D191" s="18" t="s">
        <v>28</v>
      </c>
      <c r="E191" s="18" t="s">
        <v>29</v>
      </c>
      <c r="F191" t="s">
        <v>25</v>
      </c>
      <c r="G191" s="18" t="s">
        <v>12</v>
      </c>
      <c r="H191">
        <v>0</v>
      </c>
      <c r="I191" s="18" t="s">
        <v>15</v>
      </c>
      <c r="J191" s="18">
        <v>1.8265588148206</v>
      </c>
    </row>
    <row r="192" spans="1:10" x14ac:dyDescent="0.55000000000000004">
      <c r="A192" s="18" t="s">
        <v>58</v>
      </c>
      <c r="B192" t="s">
        <v>64</v>
      </c>
      <c r="C192" t="s">
        <v>59</v>
      </c>
      <c r="D192" s="18" t="s">
        <v>28</v>
      </c>
      <c r="E192" s="18" t="s">
        <v>29</v>
      </c>
      <c r="F192" t="s">
        <v>25</v>
      </c>
      <c r="G192" s="18" t="s">
        <v>12</v>
      </c>
      <c r="H192">
        <v>0</v>
      </c>
      <c r="I192" s="18" t="s">
        <v>9</v>
      </c>
      <c r="J192" s="18">
        <v>1.10328059259336</v>
      </c>
    </row>
    <row r="193" spans="1:10" x14ac:dyDescent="0.55000000000000004">
      <c r="A193" s="18" t="s">
        <v>58</v>
      </c>
      <c r="B193" t="s">
        <v>64</v>
      </c>
      <c r="C193" t="s">
        <v>59</v>
      </c>
      <c r="D193" s="18" t="s">
        <v>28</v>
      </c>
      <c r="E193" s="18" t="s">
        <v>29</v>
      </c>
      <c r="F193" t="s">
        <v>25</v>
      </c>
      <c r="G193" s="18" t="s">
        <v>12</v>
      </c>
      <c r="H193">
        <v>0</v>
      </c>
      <c r="I193" s="18" t="s">
        <v>11</v>
      </c>
      <c r="J193" s="18">
        <v>1.3497631604986899</v>
      </c>
    </row>
    <row r="194" spans="1:10" x14ac:dyDescent="0.55000000000000004">
      <c r="A194" s="18" t="s">
        <v>58</v>
      </c>
      <c r="B194" t="s">
        <v>64</v>
      </c>
      <c r="C194" t="s">
        <v>59</v>
      </c>
      <c r="D194" s="18" t="s">
        <v>28</v>
      </c>
      <c r="E194" s="18" t="s">
        <v>29</v>
      </c>
      <c r="F194" t="s">
        <v>25</v>
      </c>
      <c r="G194" s="18" t="s">
        <v>14</v>
      </c>
      <c r="H194">
        <v>0</v>
      </c>
      <c r="I194" s="18" t="s">
        <v>13</v>
      </c>
      <c r="J194" s="18">
        <v>3.1381392592593298</v>
      </c>
    </row>
    <row r="195" spans="1:10" x14ac:dyDescent="0.55000000000000004">
      <c r="A195" s="18" t="s">
        <v>58</v>
      </c>
      <c r="B195" t="s">
        <v>64</v>
      </c>
      <c r="C195" t="s">
        <v>59</v>
      </c>
      <c r="D195" s="18" t="s">
        <v>28</v>
      </c>
      <c r="E195" s="18" t="s">
        <v>29</v>
      </c>
      <c r="F195" t="s">
        <v>25</v>
      </c>
      <c r="G195" s="18" t="s">
        <v>14</v>
      </c>
      <c r="H195">
        <v>0</v>
      </c>
      <c r="I195" s="18" t="s">
        <v>15</v>
      </c>
      <c r="J195" s="18">
        <v>1.8265588148206</v>
      </c>
    </row>
    <row r="196" spans="1:10" x14ac:dyDescent="0.55000000000000004">
      <c r="A196" s="18" t="s">
        <v>58</v>
      </c>
      <c r="B196" t="s">
        <v>64</v>
      </c>
      <c r="C196" t="s">
        <v>59</v>
      </c>
      <c r="D196" s="18" t="s">
        <v>28</v>
      </c>
      <c r="E196" s="18" t="s">
        <v>29</v>
      </c>
      <c r="F196" t="s">
        <v>25</v>
      </c>
      <c r="G196" s="18" t="s">
        <v>14</v>
      </c>
      <c r="H196">
        <v>0</v>
      </c>
      <c r="I196" s="18" t="s">
        <v>9</v>
      </c>
      <c r="J196" s="18">
        <v>1.10328059259336</v>
      </c>
    </row>
    <row r="197" spans="1:10" x14ac:dyDescent="0.55000000000000004">
      <c r="A197" s="18" t="s">
        <v>58</v>
      </c>
      <c r="B197" t="s">
        <v>64</v>
      </c>
      <c r="C197" t="s">
        <v>59</v>
      </c>
      <c r="D197" s="18" t="s">
        <v>28</v>
      </c>
      <c r="E197" s="18" t="s">
        <v>29</v>
      </c>
      <c r="F197" t="s">
        <v>25</v>
      </c>
      <c r="G197" s="18" t="s">
        <v>14</v>
      </c>
      <c r="H197">
        <v>0</v>
      </c>
      <c r="I197" s="18" t="s">
        <v>11</v>
      </c>
      <c r="J197" s="18">
        <v>1.3497631604986899</v>
      </c>
    </row>
    <row r="198" spans="1:10" x14ac:dyDescent="0.55000000000000004">
      <c r="A198" s="18" t="s">
        <v>58</v>
      </c>
      <c r="B198" t="s">
        <v>64</v>
      </c>
      <c r="C198" t="s">
        <v>59</v>
      </c>
      <c r="D198" s="18" t="s">
        <v>28</v>
      </c>
      <c r="E198" s="18" t="s">
        <v>29</v>
      </c>
      <c r="F198" t="s">
        <v>25</v>
      </c>
      <c r="G198" s="18" t="s">
        <v>8</v>
      </c>
      <c r="H198">
        <v>100</v>
      </c>
      <c r="I198" s="18" t="s">
        <v>13</v>
      </c>
      <c r="J198" s="18">
        <v>3.1381392592593298</v>
      </c>
    </row>
    <row r="199" spans="1:10" x14ac:dyDescent="0.55000000000000004">
      <c r="A199" s="18" t="s">
        <v>58</v>
      </c>
      <c r="B199" t="s">
        <v>64</v>
      </c>
      <c r="C199" t="s">
        <v>59</v>
      </c>
      <c r="D199" s="18" t="s">
        <v>28</v>
      </c>
      <c r="E199" s="18" t="s">
        <v>29</v>
      </c>
      <c r="F199" t="s">
        <v>25</v>
      </c>
      <c r="G199" s="18" t="s">
        <v>8</v>
      </c>
      <c r="H199">
        <v>100</v>
      </c>
      <c r="I199" s="18" t="s">
        <v>15</v>
      </c>
      <c r="J199" s="18">
        <v>1.8265588148206</v>
      </c>
    </row>
    <row r="200" spans="1:10" x14ac:dyDescent="0.55000000000000004">
      <c r="A200" s="18" t="s">
        <v>58</v>
      </c>
      <c r="B200" t="s">
        <v>64</v>
      </c>
      <c r="C200" t="s">
        <v>59</v>
      </c>
      <c r="D200" s="18" t="s">
        <v>28</v>
      </c>
      <c r="E200" s="18" t="s">
        <v>29</v>
      </c>
      <c r="F200" t="s">
        <v>25</v>
      </c>
      <c r="G200" s="18" t="s">
        <v>8</v>
      </c>
      <c r="H200">
        <v>100</v>
      </c>
      <c r="I200" s="18" t="s">
        <v>9</v>
      </c>
      <c r="J200" s="18">
        <v>1.10328059259336</v>
      </c>
    </row>
    <row r="201" spans="1:10" x14ac:dyDescent="0.55000000000000004">
      <c r="A201" s="18" t="s">
        <v>58</v>
      </c>
      <c r="B201" t="s">
        <v>64</v>
      </c>
      <c r="C201" t="s">
        <v>59</v>
      </c>
      <c r="D201" s="18" t="s">
        <v>28</v>
      </c>
      <c r="E201" s="18" t="s">
        <v>29</v>
      </c>
      <c r="F201" t="s">
        <v>25</v>
      </c>
      <c r="G201" s="18" t="s">
        <v>8</v>
      </c>
      <c r="H201">
        <v>100</v>
      </c>
      <c r="I201" s="18" t="s">
        <v>11</v>
      </c>
      <c r="J201" s="18">
        <v>1.3497631604986899</v>
      </c>
    </row>
    <row r="202" spans="1:10" x14ac:dyDescent="0.55000000000000004">
      <c r="A202" s="18" t="s">
        <v>58</v>
      </c>
      <c r="B202" t="s">
        <v>64</v>
      </c>
      <c r="C202" t="s">
        <v>59</v>
      </c>
      <c r="D202" s="18" t="s">
        <v>28</v>
      </c>
      <c r="E202" s="18" t="s">
        <v>29</v>
      </c>
      <c r="F202" t="s">
        <v>25</v>
      </c>
      <c r="G202" s="18" t="s">
        <v>10</v>
      </c>
      <c r="H202">
        <v>100</v>
      </c>
      <c r="I202" s="18" t="s">
        <v>13</v>
      </c>
      <c r="J202" s="18">
        <v>3.1381392592593298</v>
      </c>
    </row>
    <row r="203" spans="1:10" x14ac:dyDescent="0.55000000000000004">
      <c r="A203" s="18" t="s">
        <v>58</v>
      </c>
      <c r="B203" t="s">
        <v>64</v>
      </c>
      <c r="C203" t="s">
        <v>59</v>
      </c>
      <c r="D203" s="18" t="s">
        <v>28</v>
      </c>
      <c r="E203" s="18" t="s">
        <v>29</v>
      </c>
      <c r="F203" t="s">
        <v>25</v>
      </c>
      <c r="G203" s="18" t="s">
        <v>10</v>
      </c>
      <c r="H203">
        <v>100</v>
      </c>
      <c r="I203" s="18" t="s">
        <v>15</v>
      </c>
      <c r="J203" s="18">
        <v>1.8265588148206</v>
      </c>
    </row>
    <row r="204" spans="1:10" x14ac:dyDescent="0.55000000000000004">
      <c r="A204" s="18" t="s">
        <v>58</v>
      </c>
      <c r="B204" t="s">
        <v>64</v>
      </c>
      <c r="C204" t="s">
        <v>59</v>
      </c>
      <c r="D204" s="18" t="s">
        <v>28</v>
      </c>
      <c r="E204" s="18" t="s">
        <v>29</v>
      </c>
      <c r="F204" t="s">
        <v>25</v>
      </c>
      <c r="G204" s="18" t="s">
        <v>10</v>
      </c>
      <c r="H204">
        <v>100</v>
      </c>
      <c r="I204" s="18" t="s">
        <v>9</v>
      </c>
      <c r="J204" s="18">
        <v>1.10328059259336</v>
      </c>
    </row>
    <row r="205" spans="1:10" x14ac:dyDescent="0.55000000000000004">
      <c r="A205" s="18" t="s">
        <v>58</v>
      </c>
      <c r="B205" t="s">
        <v>64</v>
      </c>
      <c r="C205" t="s">
        <v>59</v>
      </c>
      <c r="D205" s="18" t="s">
        <v>28</v>
      </c>
      <c r="E205" s="18" t="s">
        <v>29</v>
      </c>
      <c r="F205" t="s">
        <v>25</v>
      </c>
      <c r="G205" s="18" t="s">
        <v>10</v>
      </c>
      <c r="H205">
        <v>100</v>
      </c>
      <c r="I205" s="18" t="s">
        <v>11</v>
      </c>
      <c r="J205" s="18">
        <v>1.3497631604986899</v>
      </c>
    </row>
    <row r="206" spans="1:10" x14ac:dyDescent="0.55000000000000004">
      <c r="A206" s="18" t="s">
        <v>58</v>
      </c>
      <c r="B206" t="s">
        <v>64</v>
      </c>
      <c r="C206" t="s">
        <v>59</v>
      </c>
      <c r="D206" s="18" t="s">
        <v>27</v>
      </c>
      <c r="E206" s="18" t="s">
        <v>28</v>
      </c>
      <c r="F206" t="s">
        <v>25</v>
      </c>
      <c r="G206" s="18" t="s">
        <v>12</v>
      </c>
      <c r="H206">
        <v>100</v>
      </c>
      <c r="I206" s="18" t="s">
        <v>13</v>
      </c>
      <c r="J206" s="18">
        <v>2.5526210370444402</v>
      </c>
    </row>
    <row r="207" spans="1:10" x14ac:dyDescent="0.55000000000000004">
      <c r="A207" s="18" t="s">
        <v>58</v>
      </c>
      <c r="B207" t="s">
        <v>64</v>
      </c>
      <c r="C207" t="s">
        <v>59</v>
      </c>
      <c r="D207" s="18" t="s">
        <v>27</v>
      </c>
      <c r="E207" s="18" t="s">
        <v>28</v>
      </c>
      <c r="F207" t="s">
        <v>25</v>
      </c>
      <c r="G207" s="18" t="s">
        <v>12</v>
      </c>
      <c r="H207">
        <v>100</v>
      </c>
      <c r="I207" s="18" t="s">
        <v>15</v>
      </c>
      <c r="J207" s="18">
        <v>0.97698567900806599</v>
      </c>
    </row>
    <row r="208" spans="1:10" x14ac:dyDescent="0.55000000000000004">
      <c r="A208" s="18" t="s">
        <v>58</v>
      </c>
      <c r="B208" t="s">
        <v>64</v>
      </c>
      <c r="C208" t="s">
        <v>59</v>
      </c>
      <c r="D208" s="18" t="s">
        <v>27</v>
      </c>
      <c r="E208" s="18" t="s">
        <v>28</v>
      </c>
      <c r="F208" t="s">
        <v>25</v>
      </c>
      <c r="G208" s="18" t="s">
        <v>12</v>
      </c>
      <c r="H208">
        <v>100</v>
      </c>
      <c r="I208" s="18" t="s">
        <v>9</v>
      </c>
      <c r="J208" s="18">
        <v>1.4767083456826999</v>
      </c>
    </row>
    <row r="209" spans="1:10" x14ac:dyDescent="0.55000000000000004">
      <c r="A209" s="18" t="s">
        <v>58</v>
      </c>
      <c r="B209" t="s">
        <v>64</v>
      </c>
      <c r="C209" t="s">
        <v>59</v>
      </c>
      <c r="D209" s="18" t="s">
        <v>27</v>
      </c>
      <c r="E209" s="18" t="s">
        <v>28</v>
      </c>
      <c r="F209" t="s">
        <v>25</v>
      </c>
      <c r="G209" s="18" t="s">
        <v>12</v>
      </c>
      <c r="H209">
        <v>100</v>
      </c>
      <c r="I209" s="18" t="s">
        <v>11</v>
      </c>
      <c r="J209" s="18">
        <v>1.05086854321416</v>
      </c>
    </row>
    <row r="210" spans="1:10" x14ac:dyDescent="0.55000000000000004">
      <c r="A210" s="18" t="s">
        <v>58</v>
      </c>
      <c r="B210" t="s">
        <v>64</v>
      </c>
      <c r="C210" t="s">
        <v>59</v>
      </c>
      <c r="D210" s="18" t="s">
        <v>27</v>
      </c>
      <c r="E210" s="18" t="s">
        <v>28</v>
      </c>
      <c r="F210" t="s">
        <v>25</v>
      </c>
      <c r="G210" s="18" t="s">
        <v>14</v>
      </c>
      <c r="H210">
        <v>100</v>
      </c>
      <c r="I210" s="18" t="s">
        <v>13</v>
      </c>
      <c r="J210" s="18">
        <v>2.5526210370444402</v>
      </c>
    </row>
    <row r="211" spans="1:10" x14ac:dyDescent="0.55000000000000004">
      <c r="A211" s="18" t="s">
        <v>58</v>
      </c>
      <c r="B211" t="s">
        <v>64</v>
      </c>
      <c r="C211" t="s">
        <v>59</v>
      </c>
      <c r="D211" s="18" t="s">
        <v>27</v>
      </c>
      <c r="E211" s="18" t="s">
        <v>28</v>
      </c>
      <c r="F211" t="s">
        <v>25</v>
      </c>
      <c r="G211" s="18" t="s">
        <v>14</v>
      </c>
      <c r="H211">
        <v>100</v>
      </c>
      <c r="I211" s="18" t="s">
        <v>15</v>
      </c>
      <c r="J211" s="18">
        <v>0.97698567900806599</v>
      </c>
    </row>
    <row r="212" spans="1:10" x14ac:dyDescent="0.55000000000000004">
      <c r="A212" s="18" t="s">
        <v>58</v>
      </c>
      <c r="B212" t="s">
        <v>64</v>
      </c>
      <c r="C212" t="s">
        <v>59</v>
      </c>
      <c r="D212" s="18" t="s">
        <v>27</v>
      </c>
      <c r="E212" s="18" t="s">
        <v>28</v>
      </c>
      <c r="F212" t="s">
        <v>25</v>
      </c>
      <c r="G212" s="18" t="s">
        <v>14</v>
      </c>
      <c r="H212">
        <v>100</v>
      </c>
      <c r="I212" s="18" t="s">
        <v>9</v>
      </c>
      <c r="J212" s="18">
        <v>1.4767083456826999</v>
      </c>
    </row>
    <row r="213" spans="1:10" x14ac:dyDescent="0.55000000000000004">
      <c r="A213" s="18" t="s">
        <v>58</v>
      </c>
      <c r="B213" t="s">
        <v>64</v>
      </c>
      <c r="C213" t="s">
        <v>59</v>
      </c>
      <c r="D213" s="18" t="s">
        <v>27</v>
      </c>
      <c r="E213" s="18" t="s">
        <v>28</v>
      </c>
      <c r="F213" t="s">
        <v>25</v>
      </c>
      <c r="G213" s="18" t="s">
        <v>14</v>
      </c>
      <c r="H213">
        <v>100</v>
      </c>
      <c r="I213" s="18" t="s">
        <v>11</v>
      </c>
      <c r="J213" s="18">
        <v>1.05086854321416</v>
      </c>
    </row>
    <row r="214" spans="1:10" x14ac:dyDescent="0.55000000000000004">
      <c r="A214" s="18" t="s">
        <v>58</v>
      </c>
      <c r="B214" t="s">
        <v>64</v>
      </c>
      <c r="C214" t="s">
        <v>59</v>
      </c>
      <c r="D214" s="18" t="s">
        <v>27</v>
      </c>
      <c r="E214" s="18" t="s">
        <v>28</v>
      </c>
      <c r="F214" t="s">
        <v>25</v>
      </c>
      <c r="G214" s="18" t="s">
        <v>8</v>
      </c>
      <c r="H214">
        <v>100</v>
      </c>
      <c r="I214" s="18" t="s">
        <v>13</v>
      </c>
      <c r="J214" s="18">
        <v>2.5526210370444402</v>
      </c>
    </row>
    <row r="215" spans="1:10" x14ac:dyDescent="0.55000000000000004">
      <c r="A215" s="18" t="s">
        <v>58</v>
      </c>
      <c r="B215" t="s">
        <v>64</v>
      </c>
      <c r="C215" t="s">
        <v>59</v>
      </c>
      <c r="D215" s="18" t="s">
        <v>27</v>
      </c>
      <c r="E215" s="18" t="s">
        <v>28</v>
      </c>
      <c r="F215" t="s">
        <v>25</v>
      </c>
      <c r="G215" s="18" t="s">
        <v>8</v>
      </c>
      <c r="H215">
        <v>100</v>
      </c>
      <c r="I215" s="18" t="s">
        <v>15</v>
      </c>
      <c r="J215" s="18">
        <v>0.97698567900806599</v>
      </c>
    </row>
    <row r="216" spans="1:10" x14ac:dyDescent="0.55000000000000004">
      <c r="A216" s="18" t="s">
        <v>58</v>
      </c>
      <c r="B216" t="s">
        <v>64</v>
      </c>
      <c r="C216" t="s">
        <v>59</v>
      </c>
      <c r="D216" s="18" t="s">
        <v>27</v>
      </c>
      <c r="E216" s="18" t="s">
        <v>28</v>
      </c>
      <c r="F216" t="s">
        <v>25</v>
      </c>
      <c r="G216" s="18" t="s">
        <v>8</v>
      </c>
      <c r="H216">
        <v>100</v>
      </c>
      <c r="I216" s="18" t="s">
        <v>9</v>
      </c>
      <c r="J216" s="18">
        <v>1.4767083456826999</v>
      </c>
    </row>
    <row r="217" spans="1:10" x14ac:dyDescent="0.55000000000000004">
      <c r="A217" s="18" t="s">
        <v>58</v>
      </c>
      <c r="B217" t="s">
        <v>64</v>
      </c>
      <c r="C217" t="s">
        <v>59</v>
      </c>
      <c r="D217" s="18" t="s">
        <v>27</v>
      </c>
      <c r="E217" s="18" t="s">
        <v>28</v>
      </c>
      <c r="F217" t="s">
        <v>25</v>
      </c>
      <c r="G217" s="18" t="s">
        <v>8</v>
      </c>
      <c r="H217">
        <v>100</v>
      </c>
      <c r="I217" s="18" t="s">
        <v>11</v>
      </c>
      <c r="J217" s="18">
        <v>1.05086854321416</v>
      </c>
    </row>
    <row r="218" spans="1:10" x14ac:dyDescent="0.55000000000000004">
      <c r="A218" s="18" t="s">
        <v>58</v>
      </c>
      <c r="B218" t="s">
        <v>64</v>
      </c>
      <c r="C218" t="s">
        <v>59</v>
      </c>
      <c r="D218" s="18" t="s">
        <v>27</v>
      </c>
      <c r="E218" s="18" t="s">
        <v>28</v>
      </c>
      <c r="F218" t="s">
        <v>25</v>
      </c>
      <c r="G218" s="18" t="s">
        <v>10</v>
      </c>
      <c r="H218">
        <v>100</v>
      </c>
      <c r="I218" s="18" t="s">
        <v>13</v>
      </c>
      <c r="J218" s="18">
        <v>2.5526210370444402</v>
      </c>
    </row>
    <row r="219" spans="1:10" x14ac:dyDescent="0.55000000000000004">
      <c r="A219" s="18" t="s">
        <v>58</v>
      </c>
      <c r="B219" t="s">
        <v>64</v>
      </c>
      <c r="C219" t="s">
        <v>59</v>
      </c>
      <c r="D219" s="18" t="s">
        <v>27</v>
      </c>
      <c r="E219" s="18" t="s">
        <v>28</v>
      </c>
      <c r="F219" t="s">
        <v>25</v>
      </c>
      <c r="G219" s="18" t="s">
        <v>10</v>
      </c>
      <c r="H219">
        <v>100</v>
      </c>
      <c r="I219" s="18" t="s">
        <v>15</v>
      </c>
      <c r="J219" s="18">
        <v>0.97698567900806599</v>
      </c>
    </row>
    <row r="220" spans="1:10" x14ac:dyDescent="0.55000000000000004">
      <c r="A220" s="18" t="s">
        <v>58</v>
      </c>
      <c r="B220" t="s">
        <v>64</v>
      </c>
      <c r="C220" t="s">
        <v>59</v>
      </c>
      <c r="D220" s="18" t="s">
        <v>27</v>
      </c>
      <c r="E220" s="18" t="s">
        <v>28</v>
      </c>
      <c r="F220" t="s">
        <v>25</v>
      </c>
      <c r="G220" s="18" t="s">
        <v>10</v>
      </c>
      <c r="H220">
        <v>100</v>
      </c>
      <c r="I220" s="18" t="s">
        <v>9</v>
      </c>
      <c r="J220" s="18">
        <v>1.4767083456826999</v>
      </c>
    </row>
    <row r="221" spans="1:10" x14ac:dyDescent="0.55000000000000004">
      <c r="A221" s="18" t="s">
        <v>58</v>
      </c>
      <c r="B221" t="s">
        <v>64</v>
      </c>
      <c r="C221" t="s">
        <v>59</v>
      </c>
      <c r="D221" s="18" t="s">
        <v>27</v>
      </c>
      <c r="E221" s="18" t="s">
        <v>28</v>
      </c>
      <c r="F221" t="s">
        <v>25</v>
      </c>
      <c r="G221" s="18" t="s">
        <v>10</v>
      </c>
      <c r="H221">
        <v>100</v>
      </c>
      <c r="I221" s="18" t="s">
        <v>11</v>
      </c>
      <c r="J221" s="18">
        <v>1.05086854321416</v>
      </c>
    </row>
    <row r="222" spans="1:10" x14ac:dyDescent="0.55000000000000004">
      <c r="A222" s="18" t="s">
        <v>58</v>
      </c>
      <c r="B222" t="s">
        <v>64</v>
      </c>
      <c r="C222" t="s">
        <v>59</v>
      </c>
      <c r="D222" s="18" t="s">
        <v>28</v>
      </c>
      <c r="E222" s="18" t="s">
        <v>29</v>
      </c>
      <c r="F222" t="s">
        <v>25</v>
      </c>
      <c r="G222" s="18" t="s">
        <v>12</v>
      </c>
      <c r="H222">
        <v>0</v>
      </c>
      <c r="I222" s="18" t="s">
        <v>13</v>
      </c>
      <c r="J222" s="18">
        <v>2.5706066172861002</v>
      </c>
    </row>
    <row r="223" spans="1:10" x14ac:dyDescent="0.55000000000000004">
      <c r="A223" s="18" t="s">
        <v>58</v>
      </c>
      <c r="B223" t="s">
        <v>64</v>
      </c>
      <c r="C223" t="s">
        <v>59</v>
      </c>
      <c r="D223" s="18" t="s">
        <v>28</v>
      </c>
      <c r="E223" s="18" t="s">
        <v>29</v>
      </c>
      <c r="F223" t="s">
        <v>25</v>
      </c>
      <c r="G223" s="18" t="s">
        <v>12</v>
      </c>
      <c r="H223">
        <v>0</v>
      </c>
      <c r="I223" s="18" t="s">
        <v>15</v>
      </c>
      <c r="J223" s="18">
        <v>0</v>
      </c>
    </row>
    <row r="224" spans="1:10" x14ac:dyDescent="0.55000000000000004">
      <c r="A224" s="18" t="s">
        <v>58</v>
      </c>
      <c r="B224" t="s">
        <v>64</v>
      </c>
      <c r="C224" t="s">
        <v>59</v>
      </c>
      <c r="D224" s="18" t="s">
        <v>28</v>
      </c>
      <c r="E224" s="18" t="s">
        <v>29</v>
      </c>
      <c r="F224" t="s">
        <v>25</v>
      </c>
      <c r="G224" s="18" t="s">
        <v>12</v>
      </c>
      <c r="H224">
        <v>0</v>
      </c>
      <c r="I224" s="18" t="s">
        <v>9</v>
      </c>
      <c r="J224" s="18">
        <v>2.97249540740449</v>
      </c>
    </row>
    <row r="225" spans="1:10" x14ac:dyDescent="0.55000000000000004">
      <c r="A225" s="18" t="s">
        <v>58</v>
      </c>
      <c r="B225" t="s">
        <v>64</v>
      </c>
      <c r="C225" t="s">
        <v>59</v>
      </c>
      <c r="D225" s="18" t="s">
        <v>28</v>
      </c>
      <c r="E225" s="18" t="s">
        <v>29</v>
      </c>
      <c r="F225" t="s">
        <v>25</v>
      </c>
      <c r="G225" s="18" t="s">
        <v>12</v>
      </c>
      <c r="H225">
        <v>0</v>
      </c>
      <c r="I225" s="18" t="s">
        <v>11</v>
      </c>
      <c r="J225" s="18">
        <v>1.2498761481401699</v>
      </c>
    </row>
    <row r="226" spans="1:10" x14ac:dyDescent="0.55000000000000004">
      <c r="A226" s="18" t="s">
        <v>58</v>
      </c>
      <c r="B226" t="s">
        <v>64</v>
      </c>
      <c r="C226" t="s">
        <v>59</v>
      </c>
      <c r="D226" s="18" t="s">
        <v>28</v>
      </c>
      <c r="E226" s="18" t="s">
        <v>29</v>
      </c>
      <c r="F226" t="s">
        <v>25</v>
      </c>
      <c r="G226" s="18" t="s">
        <v>14</v>
      </c>
      <c r="H226">
        <v>0</v>
      </c>
      <c r="I226" s="18" t="s">
        <v>13</v>
      </c>
      <c r="J226" s="18">
        <v>2.5706066172861002</v>
      </c>
    </row>
    <row r="227" spans="1:10" x14ac:dyDescent="0.55000000000000004">
      <c r="A227" s="18" t="s">
        <v>58</v>
      </c>
      <c r="B227" t="s">
        <v>64</v>
      </c>
      <c r="C227" t="s">
        <v>59</v>
      </c>
      <c r="D227" s="18" t="s">
        <v>28</v>
      </c>
      <c r="E227" s="18" t="s">
        <v>29</v>
      </c>
      <c r="F227" t="s">
        <v>25</v>
      </c>
      <c r="G227" s="18" t="s">
        <v>14</v>
      </c>
      <c r="H227">
        <v>0</v>
      </c>
      <c r="I227" s="18" t="s">
        <v>15</v>
      </c>
      <c r="J227" s="18">
        <v>0</v>
      </c>
    </row>
    <row r="228" spans="1:10" x14ac:dyDescent="0.55000000000000004">
      <c r="A228" s="18" t="s">
        <v>58</v>
      </c>
      <c r="B228" t="s">
        <v>64</v>
      </c>
      <c r="C228" t="s">
        <v>59</v>
      </c>
      <c r="D228" s="18" t="s">
        <v>28</v>
      </c>
      <c r="E228" s="18" t="s">
        <v>29</v>
      </c>
      <c r="F228" t="s">
        <v>25</v>
      </c>
      <c r="G228" s="18" t="s">
        <v>14</v>
      </c>
      <c r="H228">
        <v>0</v>
      </c>
      <c r="I228" s="18" t="s">
        <v>9</v>
      </c>
      <c r="J228" s="18">
        <v>2.97249540740449</v>
      </c>
    </row>
    <row r="229" spans="1:10" x14ac:dyDescent="0.55000000000000004">
      <c r="A229" s="18" t="s">
        <v>58</v>
      </c>
      <c r="B229" t="s">
        <v>64</v>
      </c>
      <c r="C229" t="s">
        <v>59</v>
      </c>
      <c r="D229" s="18" t="s">
        <v>28</v>
      </c>
      <c r="E229" s="18" t="s">
        <v>29</v>
      </c>
      <c r="F229" t="s">
        <v>25</v>
      </c>
      <c r="G229" s="18" t="s">
        <v>14</v>
      </c>
      <c r="H229">
        <v>0</v>
      </c>
      <c r="I229" s="18" t="s">
        <v>11</v>
      </c>
      <c r="J229" s="18">
        <v>1.2498761481401699</v>
      </c>
    </row>
    <row r="230" spans="1:10" x14ac:dyDescent="0.55000000000000004">
      <c r="A230" s="18" t="s">
        <v>58</v>
      </c>
      <c r="B230" t="s">
        <v>64</v>
      </c>
      <c r="C230" t="s">
        <v>59</v>
      </c>
      <c r="D230" s="18" t="s">
        <v>28</v>
      </c>
      <c r="E230" s="18" t="s">
        <v>29</v>
      </c>
      <c r="F230" t="s">
        <v>25</v>
      </c>
      <c r="G230" s="18" t="s">
        <v>8</v>
      </c>
      <c r="H230">
        <v>100</v>
      </c>
      <c r="I230" s="18" t="s">
        <v>13</v>
      </c>
      <c r="J230" s="18">
        <v>2.5706066172861002</v>
      </c>
    </row>
    <row r="231" spans="1:10" x14ac:dyDescent="0.55000000000000004">
      <c r="A231" s="18" t="s">
        <v>58</v>
      </c>
      <c r="B231" t="s">
        <v>64</v>
      </c>
      <c r="C231" t="s">
        <v>59</v>
      </c>
      <c r="D231" s="18" t="s">
        <v>28</v>
      </c>
      <c r="E231" s="18" t="s">
        <v>29</v>
      </c>
      <c r="F231" t="s">
        <v>25</v>
      </c>
      <c r="G231" s="18" t="s">
        <v>8</v>
      </c>
      <c r="H231">
        <v>100</v>
      </c>
      <c r="I231" s="18" t="s">
        <v>15</v>
      </c>
      <c r="J231" s="18">
        <v>0</v>
      </c>
    </row>
    <row r="232" spans="1:10" x14ac:dyDescent="0.55000000000000004">
      <c r="A232" s="18" t="s">
        <v>58</v>
      </c>
      <c r="B232" t="s">
        <v>64</v>
      </c>
      <c r="C232" t="s">
        <v>59</v>
      </c>
      <c r="D232" s="18" t="s">
        <v>28</v>
      </c>
      <c r="E232" s="18" t="s">
        <v>29</v>
      </c>
      <c r="F232" t="s">
        <v>25</v>
      </c>
      <c r="G232" s="18" t="s">
        <v>8</v>
      </c>
      <c r="H232">
        <v>100</v>
      </c>
      <c r="I232" s="18" t="s">
        <v>9</v>
      </c>
      <c r="J232" s="18">
        <v>2.97249540740449</v>
      </c>
    </row>
    <row r="233" spans="1:10" x14ac:dyDescent="0.55000000000000004">
      <c r="A233" s="18" t="s">
        <v>58</v>
      </c>
      <c r="B233" t="s">
        <v>64</v>
      </c>
      <c r="C233" t="s">
        <v>59</v>
      </c>
      <c r="D233" s="18" t="s">
        <v>28</v>
      </c>
      <c r="E233" s="18" t="s">
        <v>29</v>
      </c>
      <c r="F233" t="s">
        <v>25</v>
      </c>
      <c r="G233" s="18" t="s">
        <v>8</v>
      </c>
      <c r="H233">
        <v>100</v>
      </c>
      <c r="I233" s="18" t="s">
        <v>11</v>
      </c>
      <c r="J233" s="18">
        <v>1.2498761481401699</v>
      </c>
    </row>
    <row r="234" spans="1:10" x14ac:dyDescent="0.55000000000000004">
      <c r="A234" s="18" t="s">
        <v>58</v>
      </c>
      <c r="B234" t="s">
        <v>64</v>
      </c>
      <c r="C234" t="s">
        <v>59</v>
      </c>
      <c r="D234" s="18" t="s">
        <v>28</v>
      </c>
      <c r="E234" s="18" t="s">
        <v>29</v>
      </c>
      <c r="F234" t="s">
        <v>25</v>
      </c>
      <c r="G234" s="18" t="s">
        <v>10</v>
      </c>
      <c r="H234">
        <v>100</v>
      </c>
      <c r="I234" s="18" t="s">
        <v>13</v>
      </c>
      <c r="J234" s="18">
        <v>2.5706066172861002</v>
      </c>
    </row>
    <row r="235" spans="1:10" x14ac:dyDescent="0.55000000000000004">
      <c r="A235" s="18" t="s">
        <v>58</v>
      </c>
      <c r="B235" t="s">
        <v>64</v>
      </c>
      <c r="C235" t="s">
        <v>59</v>
      </c>
      <c r="D235" s="18" t="s">
        <v>28</v>
      </c>
      <c r="E235" s="18" t="s">
        <v>29</v>
      </c>
      <c r="F235" t="s">
        <v>25</v>
      </c>
      <c r="G235" s="18" t="s">
        <v>10</v>
      </c>
      <c r="H235">
        <v>100</v>
      </c>
      <c r="I235" s="18" t="s">
        <v>15</v>
      </c>
      <c r="J235" s="18">
        <v>0</v>
      </c>
    </row>
    <row r="236" spans="1:10" x14ac:dyDescent="0.55000000000000004">
      <c r="A236" s="18" t="s">
        <v>58</v>
      </c>
      <c r="B236" t="s">
        <v>64</v>
      </c>
      <c r="C236" t="s">
        <v>59</v>
      </c>
      <c r="D236" s="18" t="s">
        <v>28</v>
      </c>
      <c r="E236" s="18" t="s">
        <v>29</v>
      </c>
      <c r="F236" t="s">
        <v>25</v>
      </c>
      <c r="G236" s="18" t="s">
        <v>10</v>
      </c>
      <c r="H236">
        <v>100</v>
      </c>
      <c r="I236" s="18" t="s">
        <v>9</v>
      </c>
      <c r="J236" s="18">
        <v>2.97249540740449</v>
      </c>
    </row>
    <row r="237" spans="1:10" x14ac:dyDescent="0.55000000000000004">
      <c r="A237" s="18" t="s">
        <v>58</v>
      </c>
      <c r="B237" t="s">
        <v>64</v>
      </c>
      <c r="C237" t="s">
        <v>59</v>
      </c>
      <c r="D237" s="18" t="s">
        <v>28</v>
      </c>
      <c r="E237" s="18" t="s">
        <v>29</v>
      </c>
      <c r="F237" t="s">
        <v>25</v>
      </c>
      <c r="G237" s="18" t="s">
        <v>10</v>
      </c>
      <c r="H237">
        <v>100</v>
      </c>
      <c r="I237" s="18" t="s">
        <v>11</v>
      </c>
      <c r="J237" s="18">
        <v>1.2498761481401699</v>
      </c>
    </row>
    <row r="238" spans="1:10" x14ac:dyDescent="0.55000000000000004">
      <c r="A238" s="18" t="s">
        <v>58</v>
      </c>
      <c r="B238" t="s">
        <v>64</v>
      </c>
      <c r="C238" t="s">
        <v>59</v>
      </c>
      <c r="D238" s="18" t="s">
        <v>29</v>
      </c>
      <c r="E238" s="18" t="s">
        <v>28</v>
      </c>
      <c r="F238" t="s">
        <v>25</v>
      </c>
      <c r="G238" s="18" t="s">
        <v>12</v>
      </c>
      <c r="H238">
        <v>100</v>
      </c>
      <c r="I238" s="18" t="s">
        <v>13</v>
      </c>
      <c r="J238" s="18">
        <v>2.3249394567828801</v>
      </c>
    </row>
    <row r="239" spans="1:10" x14ac:dyDescent="0.55000000000000004">
      <c r="A239" s="18" t="s">
        <v>58</v>
      </c>
      <c r="B239" t="s">
        <v>64</v>
      </c>
      <c r="C239" t="s">
        <v>59</v>
      </c>
      <c r="D239" s="18" t="s">
        <v>29</v>
      </c>
      <c r="E239" s="18" t="s">
        <v>28</v>
      </c>
      <c r="F239" t="s">
        <v>25</v>
      </c>
      <c r="G239" s="18" t="s">
        <v>12</v>
      </c>
      <c r="H239">
        <v>100</v>
      </c>
      <c r="I239" s="18" t="s">
        <v>15</v>
      </c>
      <c r="J239" s="18">
        <v>1.0160075061721701</v>
      </c>
    </row>
    <row r="240" spans="1:10" x14ac:dyDescent="0.55000000000000004">
      <c r="A240" s="18" t="s">
        <v>58</v>
      </c>
      <c r="B240" t="s">
        <v>64</v>
      </c>
      <c r="C240" t="s">
        <v>59</v>
      </c>
      <c r="D240" s="18" t="s">
        <v>29</v>
      </c>
      <c r="E240" s="18" t="s">
        <v>28</v>
      </c>
      <c r="F240" t="s">
        <v>25</v>
      </c>
      <c r="G240" s="18" t="s">
        <v>12</v>
      </c>
      <c r="H240">
        <v>100</v>
      </c>
      <c r="I240" s="18" t="s">
        <v>9</v>
      </c>
      <c r="J240" s="18">
        <v>2.1284246913564799</v>
      </c>
    </row>
    <row r="241" spans="1:10" x14ac:dyDescent="0.55000000000000004">
      <c r="A241" s="18" t="s">
        <v>58</v>
      </c>
      <c r="B241" t="s">
        <v>64</v>
      </c>
      <c r="C241" t="s">
        <v>59</v>
      </c>
      <c r="D241" s="18" t="s">
        <v>29</v>
      </c>
      <c r="E241" s="18" t="s">
        <v>28</v>
      </c>
      <c r="F241" t="s">
        <v>25</v>
      </c>
      <c r="G241" s="18" t="s">
        <v>12</v>
      </c>
      <c r="H241">
        <v>100</v>
      </c>
      <c r="I241" s="18" t="s">
        <v>11</v>
      </c>
      <c r="J241" s="18">
        <v>1.1762417777790599</v>
      </c>
    </row>
    <row r="242" spans="1:10" x14ac:dyDescent="0.55000000000000004">
      <c r="A242" s="18" t="s">
        <v>58</v>
      </c>
      <c r="B242" t="s">
        <v>64</v>
      </c>
      <c r="C242" t="s">
        <v>59</v>
      </c>
      <c r="D242" s="18" t="s">
        <v>29</v>
      </c>
      <c r="E242" s="18" t="s">
        <v>28</v>
      </c>
      <c r="F242" t="s">
        <v>25</v>
      </c>
      <c r="G242" s="18" t="s">
        <v>14</v>
      </c>
      <c r="H242">
        <v>100</v>
      </c>
      <c r="I242" s="18" t="s">
        <v>13</v>
      </c>
      <c r="J242" s="18">
        <v>2.3249394567828801</v>
      </c>
    </row>
    <row r="243" spans="1:10" x14ac:dyDescent="0.55000000000000004">
      <c r="A243" s="18" t="s">
        <v>58</v>
      </c>
      <c r="B243" t="s">
        <v>64</v>
      </c>
      <c r="C243" t="s">
        <v>59</v>
      </c>
      <c r="D243" s="18" t="s">
        <v>29</v>
      </c>
      <c r="E243" s="18" t="s">
        <v>28</v>
      </c>
      <c r="F243" t="s">
        <v>25</v>
      </c>
      <c r="G243" s="18" t="s">
        <v>14</v>
      </c>
      <c r="H243">
        <v>100</v>
      </c>
      <c r="I243" s="18" t="s">
        <v>15</v>
      </c>
      <c r="J243" s="18">
        <v>1.0160075061721701</v>
      </c>
    </row>
    <row r="244" spans="1:10" x14ac:dyDescent="0.55000000000000004">
      <c r="A244" s="18" t="s">
        <v>58</v>
      </c>
      <c r="B244" t="s">
        <v>64</v>
      </c>
      <c r="C244" t="s">
        <v>59</v>
      </c>
      <c r="D244" s="18" t="s">
        <v>29</v>
      </c>
      <c r="E244" s="18" t="s">
        <v>28</v>
      </c>
      <c r="F244" t="s">
        <v>25</v>
      </c>
      <c r="G244" s="18" t="s">
        <v>14</v>
      </c>
      <c r="H244">
        <v>100</v>
      </c>
      <c r="I244" s="18" t="s">
        <v>9</v>
      </c>
      <c r="J244" s="18">
        <v>2.1284246913564799</v>
      </c>
    </row>
    <row r="245" spans="1:10" x14ac:dyDescent="0.55000000000000004">
      <c r="A245" s="18" t="s">
        <v>58</v>
      </c>
      <c r="B245" t="s">
        <v>64</v>
      </c>
      <c r="C245" t="s">
        <v>59</v>
      </c>
      <c r="D245" s="18" t="s">
        <v>29</v>
      </c>
      <c r="E245" s="18" t="s">
        <v>28</v>
      </c>
      <c r="F245" t="s">
        <v>25</v>
      </c>
      <c r="G245" s="18" t="s">
        <v>14</v>
      </c>
      <c r="H245">
        <v>100</v>
      </c>
      <c r="I245" s="18" t="s">
        <v>11</v>
      </c>
      <c r="J245" s="18">
        <v>1.1762417777790599</v>
      </c>
    </row>
    <row r="246" spans="1:10" x14ac:dyDescent="0.55000000000000004">
      <c r="A246" s="18" t="s">
        <v>58</v>
      </c>
      <c r="B246" t="s">
        <v>64</v>
      </c>
      <c r="C246" t="s">
        <v>59</v>
      </c>
      <c r="D246" s="18" t="s">
        <v>29</v>
      </c>
      <c r="E246" s="18" t="s">
        <v>28</v>
      </c>
      <c r="F246" t="s">
        <v>25</v>
      </c>
      <c r="G246" s="18" t="s">
        <v>8</v>
      </c>
      <c r="H246">
        <v>100</v>
      </c>
      <c r="I246" s="18" t="s">
        <v>13</v>
      </c>
      <c r="J246" s="18">
        <v>2.3249394567828801</v>
      </c>
    </row>
    <row r="247" spans="1:10" x14ac:dyDescent="0.55000000000000004">
      <c r="A247" s="18" t="s">
        <v>58</v>
      </c>
      <c r="B247" t="s">
        <v>64</v>
      </c>
      <c r="C247" t="s">
        <v>59</v>
      </c>
      <c r="D247" s="18" t="s">
        <v>29</v>
      </c>
      <c r="E247" s="18" t="s">
        <v>28</v>
      </c>
      <c r="F247" t="s">
        <v>25</v>
      </c>
      <c r="G247" s="18" t="s">
        <v>8</v>
      </c>
      <c r="H247">
        <v>100</v>
      </c>
      <c r="I247" s="18" t="s">
        <v>15</v>
      </c>
      <c r="J247" s="18">
        <v>1.0160075061721701</v>
      </c>
    </row>
    <row r="248" spans="1:10" x14ac:dyDescent="0.55000000000000004">
      <c r="A248" s="18" t="s">
        <v>58</v>
      </c>
      <c r="B248" t="s">
        <v>64</v>
      </c>
      <c r="C248" t="s">
        <v>59</v>
      </c>
      <c r="D248" s="18" t="s">
        <v>29</v>
      </c>
      <c r="E248" s="18" t="s">
        <v>28</v>
      </c>
      <c r="F248" t="s">
        <v>25</v>
      </c>
      <c r="G248" s="18" t="s">
        <v>8</v>
      </c>
      <c r="H248">
        <v>100</v>
      </c>
      <c r="I248" s="18" t="s">
        <v>9</v>
      </c>
      <c r="J248" s="18">
        <v>2.1284246913564799</v>
      </c>
    </row>
    <row r="249" spans="1:10" x14ac:dyDescent="0.55000000000000004">
      <c r="A249" s="18" t="s">
        <v>58</v>
      </c>
      <c r="B249" t="s">
        <v>64</v>
      </c>
      <c r="C249" t="s">
        <v>59</v>
      </c>
      <c r="D249" s="18" t="s">
        <v>29</v>
      </c>
      <c r="E249" s="18" t="s">
        <v>28</v>
      </c>
      <c r="F249" t="s">
        <v>25</v>
      </c>
      <c r="G249" s="18" t="s">
        <v>8</v>
      </c>
      <c r="H249">
        <v>100</v>
      </c>
      <c r="I249" s="18" t="s">
        <v>11</v>
      </c>
      <c r="J249" s="18">
        <v>1.1762417777790599</v>
      </c>
    </row>
    <row r="250" spans="1:10" x14ac:dyDescent="0.55000000000000004">
      <c r="A250" s="18" t="s">
        <v>58</v>
      </c>
      <c r="B250" t="s">
        <v>64</v>
      </c>
      <c r="C250" t="s">
        <v>59</v>
      </c>
      <c r="D250" s="18" t="s">
        <v>29</v>
      </c>
      <c r="E250" s="18" t="s">
        <v>28</v>
      </c>
      <c r="F250" t="s">
        <v>25</v>
      </c>
      <c r="G250" s="18" t="s">
        <v>10</v>
      </c>
      <c r="H250">
        <v>100</v>
      </c>
      <c r="I250" s="18" t="s">
        <v>13</v>
      </c>
      <c r="J250" s="18">
        <v>2.3249394567828801</v>
      </c>
    </row>
    <row r="251" spans="1:10" x14ac:dyDescent="0.55000000000000004">
      <c r="A251" s="18" t="s">
        <v>58</v>
      </c>
      <c r="B251" t="s">
        <v>64</v>
      </c>
      <c r="C251" t="s">
        <v>59</v>
      </c>
      <c r="D251" s="18" t="s">
        <v>29</v>
      </c>
      <c r="E251" s="18" t="s">
        <v>28</v>
      </c>
      <c r="F251" t="s">
        <v>25</v>
      </c>
      <c r="G251" s="18" t="s">
        <v>10</v>
      </c>
      <c r="H251">
        <v>100</v>
      </c>
      <c r="I251" s="18" t="s">
        <v>15</v>
      </c>
      <c r="J251" s="18">
        <v>1.0160075061721701</v>
      </c>
    </row>
    <row r="252" spans="1:10" x14ac:dyDescent="0.55000000000000004">
      <c r="A252" s="18" t="s">
        <v>58</v>
      </c>
      <c r="B252" t="s">
        <v>64</v>
      </c>
      <c r="C252" t="s">
        <v>59</v>
      </c>
      <c r="D252" s="18" t="s">
        <v>29</v>
      </c>
      <c r="E252" s="18" t="s">
        <v>28</v>
      </c>
      <c r="F252" t="s">
        <v>25</v>
      </c>
      <c r="G252" s="18" t="s">
        <v>10</v>
      </c>
      <c r="H252">
        <v>100</v>
      </c>
      <c r="I252" s="18" t="s">
        <v>9</v>
      </c>
      <c r="J252" s="18">
        <v>2.1284246913564799</v>
      </c>
    </row>
    <row r="253" spans="1:10" x14ac:dyDescent="0.55000000000000004">
      <c r="A253" s="18" t="s">
        <v>58</v>
      </c>
      <c r="B253" t="s">
        <v>64</v>
      </c>
      <c r="C253" t="s">
        <v>59</v>
      </c>
      <c r="D253" s="18" t="s">
        <v>29</v>
      </c>
      <c r="E253" s="18" t="s">
        <v>28</v>
      </c>
      <c r="F253" t="s">
        <v>25</v>
      </c>
      <c r="G253" s="18" t="s">
        <v>10</v>
      </c>
      <c r="H253">
        <v>100</v>
      </c>
      <c r="I253" s="18" t="s">
        <v>11</v>
      </c>
      <c r="J253" s="18">
        <v>1.1762417777790599</v>
      </c>
    </row>
    <row r="254" spans="1:10" x14ac:dyDescent="0.55000000000000004">
      <c r="A254" s="18" t="s">
        <v>58</v>
      </c>
      <c r="B254" t="s">
        <v>64</v>
      </c>
      <c r="C254" t="s">
        <v>59</v>
      </c>
      <c r="D254" s="18" t="s">
        <v>28</v>
      </c>
      <c r="E254" s="18" t="s">
        <v>27</v>
      </c>
      <c r="F254" t="s">
        <v>25</v>
      </c>
      <c r="G254" s="18" t="s">
        <v>12</v>
      </c>
      <c r="H254">
        <v>0</v>
      </c>
      <c r="I254" s="18" t="s">
        <v>13</v>
      </c>
      <c r="J254" s="18">
        <v>3.60115950617182</v>
      </c>
    </row>
    <row r="255" spans="1:10" x14ac:dyDescent="0.55000000000000004">
      <c r="A255" s="18" t="s">
        <v>58</v>
      </c>
      <c r="B255" t="s">
        <v>64</v>
      </c>
      <c r="C255" t="s">
        <v>59</v>
      </c>
      <c r="D255" s="18" t="s">
        <v>28</v>
      </c>
      <c r="E255" s="18" t="s">
        <v>27</v>
      </c>
      <c r="F255" t="s">
        <v>25</v>
      </c>
      <c r="G255" s="18" t="s">
        <v>12</v>
      </c>
      <c r="H255">
        <v>0</v>
      </c>
      <c r="I255" s="18" t="s">
        <v>15</v>
      </c>
      <c r="J255" s="18">
        <v>1.1994868148176401</v>
      </c>
    </row>
    <row r="256" spans="1:10" x14ac:dyDescent="0.55000000000000004">
      <c r="A256" s="18" t="s">
        <v>58</v>
      </c>
      <c r="B256" t="s">
        <v>64</v>
      </c>
      <c r="C256" t="s">
        <v>59</v>
      </c>
      <c r="D256" s="18" t="s">
        <v>28</v>
      </c>
      <c r="E256" s="18" t="s">
        <v>27</v>
      </c>
      <c r="F256" t="s">
        <v>25</v>
      </c>
      <c r="G256" s="18" t="s">
        <v>12</v>
      </c>
      <c r="H256">
        <v>0</v>
      </c>
      <c r="I256" s="18" t="s">
        <v>9</v>
      </c>
      <c r="J256" s="18">
        <v>2.08320671605179</v>
      </c>
    </row>
    <row r="257" spans="1:10" x14ac:dyDescent="0.55000000000000004">
      <c r="A257" s="18" t="s">
        <v>58</v>
      </c>
      <c r="B257" t="s">
        <v>64</v>
      </c>
      <c r="C257" t="s">
        <v>59</v>
      </c>
      <c r="D257" s="18" t="s">
        <v>28</v>
      </c>
      <c r="E257" s="18" t="s">
        <v>27</v>
      </c>
      <c r="F257" t="s">
        <v>25</v>
      </c>
      <c r="G257" s="18" t="s">
        <v>12</v>
      </c>
      <c r="H257">
        <v>0</v>
      </c>
      <c r="I257" s="18" t="s">
        <v>11</v>
      </c>
      <c r="J257" s="18">
        <v>1.17383940742001</v>
      </c>
    </row>
    <row r="258" spans="1:10" x14ac:dyDescent="0.55000000000000004">
      <c r="A258" s="18" t="s">
        <v>58</v>
      </c>
      <c r="B258" t="s">
        <v>64</v>
      </c>
      <c r="C258" t="s">
        <v>59</v>
      </c>
      <c r="D258" s="18" t="s">
        <v>28</v>
      </c>
      <c r="E258" s="18" t="s">
        <v>27</v>
      </c>
      <c r="F258" t="s">
        <v>25</v>
      </c>
      <c r="G258" s="18" t="s">
        <v>14</v>
      </c>
      <c r="H258">
        <v>100</v>
      </c>
      <c r="I258" s="18" t="s">
        <v>13</v>
      </c>
      <c r="J258" s="18">
        <v>3.60115950617182</v>
      </c>
    </row>
    <row r="259" spans="1:10" x14ac:dyDescent="0.55000000000000004">
      <c r="A259" s="18" t="s">
        <v>58</v>
      </c>
      <c r="B259" t="s">
        <v>64</v>
      </c>
      <c r="C259" t="s">
        <v>59</v>
      </c>
      <c r="D259" s="18" t="s">
        <v>28</v>
      </c>
      <c r="E259" s="18" t="s">
        <v>27</v>
      </c>
      <c r="F259" t="s">
        <v>25</v>
      </c>
      <c r="G259" s="18" t="s">
        <v>14</v>
      </c>
      <c r="H259">
        <v>100</v>
      </c>
      <c r="I259" s="18" t="s">
        <v>15</v>
      </c>
      <c r="J259" s="18">
        <v>1.1994868148176401</v>
      </c>
    </row>
    <row r="260" spans="1:10" x14ac:dyDescent="0.55000000000000004">
      <c r="A260" s="18" t="s">
        <v>58</v>
      </c>
      <c r="B260" t="s">
        <v>64</v>
      </c>
      <c r="C260" t="s">
        <v>59</v>
      </c>
      <c r="D260" s="18" t="s">
        <v>28</v>
      </c>
      <c r="E260" s="18" t="s">
        <v>27</v>
      </c>
      <c r="F260" t="s">
        <v>25</v>
      </c>
      <c r="G260" s="18" t="s">
        <v>14</v>
      </c>
      <c r="H260">
        <v>100</v>
      </c>
      <c r="I260" s="18" t="s">
        <v>9</v>
      </c>
      <c r="J260" s="18">
        <v>2.08320671605179</v>
      </c>
    </row>
    <row r="261" spans="1:10" x14ac:dyDescent="0.55000000000000004">
      <c r="A261" s="18" t="s">
        <v>58</v>
      </c>
      <c r="B261" t="s">
        <v>64</v>
      </c>
      <c r="C261" t="s">
        <v>59</v>
      </c>
      <c r="D261" s="18" t="s">
        <v>28</v>
      </c>
      <c r="E261" s="18" t="s">
        <v>27</v>
      </c>
      <c r="F261" t="s">
        <v>25</v>
      </c>
      <c r="G261" s="18" t="s">
        <v>14</v>
      </c>
      <c r="H261">
        <v>100</v>
      </c>
      <c r="I261" s="18" t="s">
        <v>11</v>
      </c>
      <c r="J261" s="18">
        <v>1.17383940742001</v>
      </c>
    </row>
    <row r="262" spans="1:10" x14ac:dyDescent="0.55000000000000004">
      <c r="A262" s="18" t="s">
        <v>58</v>
      </c>
      <c r="B262" t="s">
        <v>64</v>
      </c>
      <c r="C262" t="s">
        <v>59</v>
      </c>
      <c r="D262" s="18" t="s">
        <v>28</v>
      </c>
      <c r="E262" s="18" t="s">
        <v>27</v>
      </c>
      <c r="F262" t="s">
        <v>25</v>
      </c>
      <c r="G262" s="18" t="s">
        <v>8</v>
      </c>
      <c r="H262">
        <v>100</v>
      </c>
      <c r="I262" s="18" t="s">
        <v>13</v>
      </c>
      <c r="J262" s="18">
        <v>3.60115950617182</v>
      </c>
    </row>
    <row r="263" spans="1:10" x14ac:dyDescent="0.55000000000000004">
      <c r="A263" s="18" t="s">
        <v>58</v>
      </c>
      <c r="B263" t="s">
        <v>64</v>
      </c>
      <c r="C263" t="s">
        <v>59</v>
      </c>
      <c r="D263" s="18" t="s">
        <v>28</v>
      </c>
      <c r="E263" s="18" t="s">
        <v>27</v>
      </c>
      <c r="F263" t="s">
        <v>25</v>
      </c>
      <c r="G263" s="18" t="s">
        <v>8</v>
      </c>
      <c r="H263">
        <v>100</v>
      </c>
      <c r="I263" s="18" t="s">
        <v>15</v>
      </c>
      <c r="J263" s="18">
        <v>1.1994868148176401</v>
      </c>
    </row>
    <row r="264" spans="1:10" x14ac:dyDescent="0.55000000000000004">
      <c r="A264" s="18" t="s">
        <v>58</v>
      </c>
      <c r="B264" t="s">
        <v>64</v>
      </c>
      <c r="C264" t="s">
        <v>59</v>
      </c>
      <c r="D264" s="18" t="s">
        <v>28</v>
      </c>
      <c r="E264" s="18" t="s">
        <v>27</v>
      </c>
      <c r="F264" t="s">
        <v>25</v>
      </c>
      <c r="G264" s="18" t="s">
        <v>8</v>
      </c>
      <c r="H264">
        <v>100</v>
      </c>
      <c r="I264" s="18" t="s">
        <v>9</v>
      </c>
      <c r="J264" s="18">
        <v>2.08320671605179</v>
      </c>
    </row>
    <row r="265" spans="1:10" x14ac:dyDescent="0.55000000000000004">
      <c r="A265" s="18" t="s">
        <v>58</v>
      </c>
      <c r="B265" t="s">
        <v>64</v>
      </c>
      <c r="C265" t="s">
        <v>59</v>
      </c>
      <c r="D265" s="18" t="s">
        <v>28</v>
      </c>
      <c r="E265" s="18" t="s">
        <v>27</v>
      </c>
      <c r="F265" t="s">
        <v>25</v>
      </c>
      <c r="G265" s="18" t="s">
        <v>8</v>
      </c>
      <c r="H265">
        <v>100</v>
      </c>
      <c r="I265" s="18" t="s">
        <v>11</v>
      </c>
      <c r="J265" s="18">
        <v>1.17383940742001</v>
      </c>
    </row>
    <row r="266" spans="1:10" x14ac:dyDescent="0.55000000000000004">
      <c r="A266" s="18" t="s">
        <v>58</v>
      </c>
      <c r="B266" t="s">
        <v>64</v>
      </c>
      <c r="C266" t="s">
        <v>59</v>
      </c>
      <c r="D266" s="18" t="s">
        <v>28</v>
      </c>
      <c r="E266" s="18" t="s">
        <v>27</v>
      </c>
      <c r="F266" t="s">
        <v>25</v>
      </c>
      <c r="G266" s="18" t="s">
        <v>10</v>
      </c>
      <c r="H266">
        <v>100</v>
      </c>
      <c r="I266" s="18" t="s">
        <v>13</v>
      </c>
      <c r="J266" s="18">
        <v>3.60115950617182</v>
      </c>
    </row>
    <row r="267" spans="1:10" x14ac:dyDescent="0.55000000000000004">
      <c r="A267" s="18" t="s">
        <v>58</v>
      </c>
      <c r="B267" t="s">
        <v>64</v>
      </c>
      <c r="C267" t="s">
        <v>59</v>
      </c>
      <c r="D267" s="18" t="s">
        <v>28</v>
      </c>
      <c r="E267" s="18" t="s">
        <v>27</v>
      </c>
      <c r="F267" t="s">
        <v>25</v>
      </c>
      <c r="G267" s="18" t="s">
        <v>10</v>
      </c>
      <c r="H267">
        <v>100</v>
      </c>
      <c r="I267" s="18" t="s">
        <v>15</v>
      </c>
      <c r="J267" s="18">
        <v>1.1994868148176401</v>
      </c>
    </row>
    <row r="268" spans="1:10" x14ac:dyDescent="0.55000000000000004">
      <c r="A268" s="18" t="s">
        <v>58</v>
      </c>
      <c r="B268" t="s">
        <v>64</v>
      </c>
      <c r="C268" t="s">
        <v>59</v>
      </c>
      <c r="D268" s="18" t="s">
        <v>28</v>
      </c>
      <c r="E268" s="18" t="s">
        <v>27</v>
      </c>
      <c r="F268" t="s">
        <v>25</v>
      </c>
      <c r="G268" s="18" t="s">
        <v>10</v>
      </c>
      <c r="H268">
        <v>100</v>
      </c>
      <c r="I268" s="18" t="s">
        <v>9</v>
      </c>
      <c r="J268" s="18">
        <v>2.08320671605179</v>
      </c>
    </row>
    <row r="269" spans="1:10" x14ac:dyDescent="0.55000000000000004">
      <c r="A269" s="18" t="s">
        <v>58</v>
      </c>
      <c r="B269" t="s">
        <v>64</v>
      </c>
      <c r="C269" t="s">
        <v>59</v>
      </c>
      <c r="D269" s="18" t="s">
        <v>28</v>
      </c>
      <c r="E269" s="18" t="s">
        <v>27</v>
      </c>
      <c r="F269" t="s">
        <v>25</v>
      </c>
      <c r="G269" s="18" t="s">
        <v>10</v>
      </c>
      <c r="H269">
        <v>100</v>
      </c>
      <c r="I269" s="18" t="s">
        <v>11</v>
      </c>
      <c r="J269" s="18">
        <v>1.17383940742001</v>
      </c>
    </row>
    <row r="270" spans="1:10" x14ac:dyDescent="0.55000000000000004">
      <c r="A270" s="18" t="s">
        <v>58</v>
      </c>
      <c r="B270" t="s">
        <v>64</v>
      </c>
      <c r="C270" t="s">
        <v>59</v>
      </c>
      <c r="D270" s="18" t="s">
        <v>28</v>
      </c>
      <c r="E270" s="18" t="s">
        <v>27</v>
      </c>
      <c r="F270" t="s">
        <v>25</v>
      </c>
      <c r="G270" s="18" t="s">
        <v>12</v>
      </c>
      <c r="H270">
        <v>100</v>
      </c>
      <c r="I270" s="18" t="s">
        <v>13</v>
      </c>
      <c r="J270" s="18">
        <v>3.3983928888919701</v>
      </c>
    </row>
    <row r="271" spans="1:10" x14ac:dyDescent="0.55000000000000004">
      <c r="A271" s="18" t="s">
        <v>58</v>
      </c>
      <c r="B271" t="s">
        <v>64</v>
      </c>
      <c r="C271" t="s">
        <v>59</v>
      </c>
      <c r="D271" s="18" t="s">
        <v>28</v>
      </c>
      <c r="E271" s="18" t="s">
        <v>27</v>
      </c>
      <c r="F271" t="s">
        <v>25</v>
      </c>
      <c r="G271" s="18" t="s">
        <v>12</v>
      </c>
      <c r="H271">
        <v>100</v>
      </c>
      <c r="I271" s="18" t="s">
        <v>15</v>
      </c>
      <c r="J271" s="18">
        <v>1.3238376296212599</v>
      </c>
    </row>
    <row r="272" spans="1:10" x14ac:dyDescent="0.55000000000000004">
      <c r="A272" s="18" t="s">
        <v>58</v>
      </c>
      <c r="B272" t="s">
        <v>64</v>
      </c>
      <c r="C272" t="s">
        <v>59</v>
      </c>
      <c r="D272" s="18" t="s">
        <v>28</v>
      </c>
      <c r="E272" s="18" t="s">
        <v>27</v>
      </c>
      <c r="F272" t="s">
        <v>25</v>
      </c>
      <c r="G272" s="18" t="s">
        <v>12</v>
      </c>
      <c r="H272">
        <v>100</v>
      </c>
      <c r="I272" s="18" t="s">
        <v>9</v>
      </c>
      <c r="J272" s="18">
        <v>2.3033133827120702</v>
      </c>
    </row>
    <row r="273" spans="1:10" x14ac:dyDescent="0.55000000000000004">
      <c r="A273" s="18" t="s">
        <v>58</v>
      </c>
      <c r="B273" t="s">
        <v>64</v>
      </c>
      <c r="C273" t="s">
        <v>59</v>
      </c>
      <c r="D273" s="18" t="s">
        <v>28</v>
      </c>
      <c r="E273" s="18" t="s">
        <v>27</v>
      </c>
      <c r="F273" t="s">
        <v>25</v>
      </c>
      <c r="G273" s="18" t="s">
        <v>14</v>
      </c>
      <c r="H273">
        <v>100</v>
      </c>
      <c r="I273" s="18" t="s">
        <v>13</v>
      </c>
      <c r="J273" s="18">
        <v>3.3983928888919701</v>
      </c>
    </row>
    <row r="274" spans="1:10" x14ac:dyDescent="0.55000000000000004">
      <c r="A274" s="18" t="s">
        <v>58</v>
      </c>
      <c r="B274" t="s">
        <v>64</v>
      </c>
      <c r="C274" t="s">
        <v>59</v>
      </c>
      <c r="D274" s="18" t="s">
        <v>28</v>
      </c>
      <c r="E274" s="18" t="s">
        <v>27</v>
      </c>
      <c r="F274" t="s">
        <v>25</v>
      </c>
      <c r="G274" s="18" t="s">
        <v>14</v>
      </c>
      <c r="H274">
        <v>100</v>
      </c>
      <c r="I274" s="18" t="s">
        <v>15</v>
      </c>
      <c r="J274" s="18">
        <v>1.3238376296212599</v>
      </c>
    </row>
    <row r="275" spans="1:10" x14ac:dyDescent="0.55000000000000004">
      <c r="A275" s="18" t="s">
        <v>58</v>
      </c>
      <c r="B275" t="s">
        <v>64</v>
      </c>
      <c r="C275" t="s">
        <v>59</v>
      </c>
      <c r="D275" s="18" t="s">
        <v>28</v>
      </c>
      <c r="E275" s="18" t="s">
        <v>27</v>
      </c>
      <c r="F275" t="s">
        <v>25</v>
      </c>
      <c r="G275" s="18" t="s">
        <v>14</v>
      </c>
      <c r="H275">
        <v>100</v>
      </c>
      <c r="I275" s="18" t="s">
        <v>9</v>
      </c>
      <c r="J275" s="18">
        <v>2.3033133827120702</v>
      </c>
    </row>
    <row r="276" spans="1:10" x14ac:dyDescent="0.55000000000000004">
      <c r="A276" s="18" t="s">
        <v>58</v>
      </c>
      <c r="B276" t="s">
        <v>64</v>
      </c>
      <c r="C276" t="s">
        <v>59</v>
      </c>
      <c r="D276" s="18" t="s">
        <v>28</v>
      </c>
      <c r="E276" s="18" t="s">
        <v>27</v>
      </c>
      <c r="F276" t="s">
        <v>25</v>
      </c>
      <c r="G276" s="18" t="s">
        <v>8</v>
      </c>
      <c r="H276">
        <v>100</v>
      </c>
      <c r="I276" s="18" t="s">
        <v>13</v>
      </c>
      <c r="J276" s="18">
        <v>3.3983928888919701</v>
      </c>
    </row>
    <row r="277" spans="1:10" x14ac:dyDescent="0.55000000000000004">
      <c r="A277" s="18" t="s">
        <v>58</v>
      </c>
      <c r="B277" t="s">
        <v>64</v>
      </c>
      <c r="C277" t="s">
        <v>59</v>
      </c>
      <c r="D277" s="18" t="s">
        <v>28</v>
      </c>
      <c r="E277" s="18" t="s">
        <v>27</v>
      </c>
      <c r="F277" t="s">
        <v>25</v>
      </c>
      <c r="G277" s="18" t="s">
        <v>8</v>
      </c>
      <c r="H277">
        <v>100</v>
      </c>
      <c r="I277" s="18" t="s">
        <v>15</v>
      </c>
      <c r="J277" s="18">
        <v>1.3238376296212599</v>
      </c>
    </row>
    <row r="278" spans="1:10" x14ac:dyDescent="0.55000000000000004">
      <c r="A278" s="18" t="s">
        <v>58</v>
      </c>
      <c r="B278" t="s">
        <v>64</v>
      </c>
      <c r="C278" t="s">
        <v>59</v>
      </c>
      <c r="D278" s="18" t="s">
        <v>28</v>
      </c>
      <c r="E278" s="18" t="s">
        <v>27</v>
      </c>
      <c r="F278" t="s">
        <v>25</v>
      </c>
      <c r="G278" s="18" t="s">
        <v>8</v>
      </c>
      <c r="H278">
        <v>100</v>
      </c>
      <c r="I278" s="18" t="s">
        <v>9</v>
      </c>
      <c r="J278" s="18">
        <v>2.3033133827120702</v>
      </c>
    </row>
    <row r="279" spans="1:10" x14ac:dyDescent="0.55000000000000004">
      <c r="A279" s="18" t="s">
        <v>58</v>
      </c>
      <c r="B279" t="s">
        <v>64</v>
      </c>
      <c r="C279" t="s">
        <v>59</v>
      </c>
      <c r="D279" s="18" t="s">
        <v>28</v>
      </c>
      <c r="E279" s="18" t="s">
        <v>27</v>
      </c>
      <c r="F279" t="s">
        <v>25</v>
      </c>
      <c r="G279" s="18" t="s">
        <v>10</v>
      </c>
      <c r="H279">
        <v>0</v>
      </c>
      <c r="I279" s="18" t="s">
        <v>13</v>
      </c>
      <c r="J279" s="18">
        <v>3.3983928888919701</v>
      </c>
    </row>
    <row r="280" spans="1:10" x14ac:dyDescent="0.55000000000000004">
      <c r="A280" s="18" t="s">
        <v>58</v>
      </c>
      <c r="B280" t="s">
        <v>64</v>
      </c>
      <c r="C280" t="s">
        <v>59</v>
      </c>
      <c r="D280" s="18" t="s">
        <v>28</v>
      </c>
      <c r="E280" s="18" t="s">
        <v>27</v>
      </c>
      <c r="F280" t="s">
        <v>25</v>
      </c>
      <c r="G280" s="18" t="s">
        <v>10</v>
      </c>
      <c r="H280">
        <v>0</v>
      </c>
      <c r="I280" s="18" t="s">
        <v>15</v>
      </c>
      <c r="J280" s="18">
        <v>1.3238376296212599</v>
      </c>
    </row>
    <row r="281" spans="1:10" x14ac:dyDescent="0.55000000000000004">
      <c r="A281" s="18" t="s">
        <v>58</v>
      </c>
      <c r="B281" t="s">
        <v>64</v>
      </c>
      <c r="C281" t="s">
        <v>59</v>
      </c>
      <c r="D281" s="18" t="s">
        <v>28</v>
      </c>
      <c r="E281" s="18" t="s">
        <v>27</v>
      </c>
      <c r="F281" t="s">
        <v>25</v>
      </c>
      <c r="G281" s="18" t="s">
        <v>10</v>
      </c>
      <c r="H281">
        <v>0</v>
      </c>
      <c r="I281" s="18" t="s">
        <v>9</v>
      </c>
      <c r="J281" s="18">
        <v>2.3033133827120702</v>
      </c>
    </row>
    <row r="282" spans="1:10" x14ac:dyDescent="0.55000000000000004">
      <c r="A282" s="18" t="s">
        <v>58</v>
      </c>
      <c r="B282" t="s">
        <v>64</v>
      </c>
      <c r="C282" t="s">
        <v>59</v>
      </c>
      <c r="D282" s="18" t="s">
        <v>27</v>
      </c>
      <c r="E282" s="18" t="s">
        <v>28</v>
      </c>
      <c r="F282" t="s">
        <v>25</v>
      </c>
      <c r="G282" s="18" t="s">
        <v>12</v>
      </c>
      <c r="H282">
        <v>100</v>
      </c>
      <c r="I282" s="18" t="s">
        <v>13</v>
      </c>
      <c r="J282" s="18">
        <v>2.0187160493806</v>
      </c>
    </row>
    <row r="283" spans="1:10" x14ac:dyDescent="0.55000000000000004">
      <c r="A283" s="18" t="s">
        <v>58</v>
      </c>
      <c r="B283" t="s">
        <v>64</v>
      </c>
      <c r="C283" t="s">
        <v>59</v>
      </c>
      <c r="D283" s="18" t="s">
        <v>27</v>
      </c>
      <c r="E283" s="18" t="s">
        <v>28</v>
      </c>
      <c r="F283" t="s">
        <v>25</v>
      </c>
      <c r="G283" s="18" t="s">
        <v>12</v>
      </c>
      <c r="H283">
        <v>100</v>
      </c>
      <c r="I283" s="18" t="s">
        <v>15</v>
      </c>
      <c r="J283" s="18">
        <v>0</v>
      </c>
    </row>
    <row r="284" spans="1:10" x14ac:dyDescent="0.55000000000000004">
      <c r="A284" s="18" t="s">
        <v>58</v>
      </c>
      <c r="B284" t="s">
        <v>64</v>
      </c>
      <c r="C284" t="s">
        <v>59</v>
      </c>
      <c r="D284" s="18" t="s">
        <v>27</v>
      </c>
      <c r="E284" s="18" t="s">
        <v>28</v>
      </c>
      <c r="F284" t="s">
        <v>25</v>
      </c>
      <c r="G284" s="18" t="s">
        <v>12</v>
      </c>
      <c r="H284">
        <v>100</v>
      </c>
      <c r="I284" s="18" t="s">
        <v>9</v>
      </c>
      <c r="J284" s="18">
        <v>2.4838862222241</v>
      </c>
    </row>
    <row r="285" spans="1:10" x14ac:dyDescent="0.55000000000000004">
      <c r="A285" s="18" t="s">
        <v>58</v>
      </c>
      <c r="B285" t="s">
        <v>64</v>
      </c>
      <c r="C285" t="s">
        <v>59</v>
      </c>
      <c r="D285" s="18" t="s">
        <v>27</v>
      </c>
      <c r="E285" s="18" t="s">
        <v>28</v>
      </c>
      <c r="F285" t="s">
        <v>25</v>
      </c>
      <c r="G285" s="18" t="s">
        <v>12</v>
      </c>
      <c r="H285">
        <v>100</v>
      </c>
      <c r="I285" s="18" t="s">
        <v>11</v>
      </c>
      <c r="J285" s="18">
        <v>1.2499587160418699</v>
      </c>
    </row>
    <row r="286" spans="1:10" x14ac:dyDescent="0.55000000000000004">
      <c r="A286" s="18" t="s">
        <v>58</v>
      </c>
      <c r="B286" t="s">
        <v>64</v>
      </c>
      <c r="C286" t="s">
        <v>59</v>
      </c>
      <c r="D286" s="18" t="s">
        <v>27</v>
      </c>
      <c r="E286" s="18" t="s">
        <v>28</v>
      </c>
      <c r="F286" t="s">
        <v>25</v>
      </c>
      <c r="G286" s="18" t="s">
        <v>14</v>
      </c>
      <c r="H286">
        <v>0</v>
      </c>
      <c r="I286" s="18" t="s">
        <v>13</v>
      </c>
      <c r="J286" s="18">
        <v>2.0187160493806</v>
      </c>
    </row>
    <row r="287" spans="1:10" x14ac:dyDescent="0.55000000000000004">
      <c r="A287" s="18" t="s">
        <v>58</v>
      </c>
      <c r="B287" t="s">
        <v>64</v>
      </c>
      <c r="C287" t="s">
        <v>59</v>
      </c>
      <c r="D287" s="18" t="s">
        <v>27</v>
      </c>
      <c r="E287" s="18" t="s">
        <v>28</v>
      </c>
      <c r="F287" t="s">
        <v>25</v>
      </c>
      <c r="G287" s="18" t="s">
        <v>14</v>
      </c>
      <c r="H287">
        <v>0</v>
      </c>
      <c r="I287" s="18" t="s">
        <v>15</v>
      </c>
      <c r="J287" s="18">
        <v>0</v>
      </c>
    </row>
    <row r="288" spans="1:10" x14ac:dyDescent="0.55000000000000004">
      <c r="A288" s="18" t="s">
        <v>58</v>
      </c>
      <c r="B288" t="s">
        <v>64</v>
      </c>
      <c r="C288" t="s">
        <v>59</v>
      </c>
      <c r="D288" s="18" t="s">
        <v>27</v>
      </c>
      <c r="E288" s="18" t="s">
        <v>28</v>
      </c>
      <c r="F288" t="s">
        <v>25</v>
      </c>
      <c r="G288" s="18" t="s">
        <v>14</v>
      </c>
      <c r="H288">
        <v>0</v>
      </c>
      <c r="I288" s="18" t="s">
        <v>9</v>
      </c>
      <c r="J288" s="18">
        <v>2.4838862222241</v>
      </c>
    </row>
    <row r="289" spans="1:10" x14ac:dyDescent="0.55000000000000004">
      <c r="A289" s="18" t="s">
        <v>58</v>
      </c>
      <c r="B289" t="s">
        <v>64</v>
      </c>
      <c r="C289" t="s">
        <v>59</v>
      </c>
      <c r="D289" s="18" t="s">
        <v>27</v>
      </c>
      <c r="E289" s="18" t="s">
        <v>28</v>
      </c>
      <c r="F289" t="s">
        <v>25</v>
      </c>
      <c r="G289" s="18" t="s">
        <v>14</v>
      </c>
      <c r="H289">
        <v>0</v>
      </c>
      <c r="I289" s="18" t="s">
        <v>11</v>
      </c>
      <c r="J289" s="18">
        <v>1.2499587160418699</v>
      </c>
    </row>
    <row r="290" spans="1:10" x14ac:dyDescent="0.55000000000000004">
      <c r="A290" s="18" t="s">
        <v>58</v>
      </c>
      <c r="B290" t="s">
        <v>64</v>
      </c>
      <c r="C290" t="s">
        <v>59</v>
      </c>
      <c r="D290" s="18" t="s">
        <v>27</v>
      </c>
      <c r="E290" s="18" t="s">
        <v>28</v>
      </c>
      <c r="F290" t="s">
        <v>25</v>
      </c>
      <c r="G290" s="18" t="s">
        <v>8</v>
      </c>
      <c r="H290">
        <v>100</v>
      </c>
      <c r="I290" s="18" t="s">
        <v>13</v>
      </c>
      <c r="J290" s="18">
        <v>2.0187160493806</v>
      </c>
    </row>
    <row r="291" spans="1:10" x14ac:dyDescent="0.55000000000000004">
      <c r="A291" s="18" t="s">
        <v>58</v>
      </c>
      <c r="B291" t="s">
        <v>64</v>
      </c>
      <c r="C291" t="s">
        <v>59</v>
      </c>
      <c r="D291" s="18" t="s">
        <v>27</v>
      </c>
      <c r="E291" s="18" t="s">
        <v>28</v>
      </c>
      <c r="F291" t="s">
        <v>25</v>
      </c>
      <c r="G291" s="18" t="s">
        <v>8</v>
      </c>
      <c r="H291">
        <v>100</v>
      </c>
      <c r="I291" s="18" t="s">
        <v>15</v>
      </c>
      <c r="J291" s="18">
        <v>0</v>
      </c>
    </row>
    <row r="292" spans="1:10" x14ac:dyDescent="0.55000000000000004">
      <c r="A292" s="18" t="s">
        <v>58</v>
      </c>
      <c r="B292" t="s">
        <v>64</v>
      </c>
      <c r="C292" t="s">
        <v>59</v>
      </c>
      <c r="D292" s="18" t="s">
        <v>27</v>
      </c>
      <c r="E292" s="18" t="s">
        <v>28</v>
      </c>
      <c r="F292" t="s">
        <v>25</v>
      </c>
      <c r="G292" s="18" t="s">
        <v>8</v>
      </c>
      <c r="H292">
        <v>100</v>
      </c>
      <c r="I292" s="18" t="s">
        <v>9</v>
      </c>
      <c r="J292" s="18">
        <v>2.4838862222241</v>
      </c>
    </row>
    <row r="293" spans="1:10" x14ac:dyDescent="0.55000000000000004">
      <c r="A293" s="18" t="s">
        <v>58</v>
      </c>
      <c r="B293" t="s">
        <v>64</v>
      </c>
      <c r="C293" t="s">
        <v>59</v>
      </c>
      <c r="D293" s="18" t="s">
        <v>27</v>
      </c>
      <c r="E293" s="18" t="s">
        <v>28</v>
      </c>
      <c r="F293" t="s">
        <v>25</v>
      </c>
      <c r="G293" s="18" t="s">
        <v>8</v>
      </c>
      <c r="H293">
        <v>100</v>
      </c>
      <c r="I293" s="18" t="s">
        <v>11</v>
      </c>
      <c r="J293" s="18">
        <v>1.2499587160418699</v>
      </c>
    </row>
    <row r="294" spans="1:10" x14ac:dyDescent="0.55000000000000004">
      <c r="A294" s="18" t="s">
        <v>58</v>
      </c>
      <c r="B294" t="s">
        <v>64</v>
      </c>
      <c r="C294" t="s">
        <v>59</v>
      </c>
      <c r="D294" s="18" t="s">
        <v>27</v>
      </c>
      <c r="E294" s="18" t="s">
        <v>28</v>
      </c>
      <c r="F294" t="s">
        <v>25</v>
      </c>
      <c r="G294" s="18" t="s">
        <v>10</v>
      </c>
      <c r="H294">
        <v>100</v>
      </c>
      <c r="I294" s="18" t="s">
        <v>13</v>
      </c>
      <c r="J294" s="18">
        <v>2.0187160493806</v>
      </c>
    </row>
    <row r="295" spans="1:10" x14ac:dyDescent="0.55000000000000004">
      <c r="A295" s="18" t="s">
        <v>58</v>
      </c>
      <c r="B295" t="s">
        <v>64</v>
      </c>
      <c r="C295" t="s">
        <v>59</v>
      </c>
      <c r="D295" s="18" t="s">
        <v>27</v>
      </c>
      <c r="E295" s="18" t="s">
        <v>28</v>
      </c>
      <c r="F295" t="s">
        <v>25</v>
      </c>
      <c r="G295" s="18" t="s">
        <v>10</v>
      </c>
      <c r="H295">
        <v>100</v>
      </c>
      <c r="I295" s="18" t="s">
        <v>15</v>
      </c>
      <c r="J295" s="18">
        <v>0</v>
      </c>
    </row>
    <row r="296" spans="1:10" x14ac:dyDescent="0.55000000000000004">
      <c r="A296" s="18" t="s">
        <v>58</v>
      </c>
      <c r="B296" t="s">
        <v>64</v>
      </c>
      <c r="C296" t="s">
        <v>59</v>
      </c>
      <c r="D296" s="18" t="s">
        <v>27</v>
      </c>
      <c r="E296" s="18" t="s">
        <v>28</v>
      </c>
      <c r="F296" t="s">
        <v>25</v>
      </c>
      <c r="G296" s="18" t="s">
        <v>10</v>
      </c>
      <c r="H296">
        <v>100</v>
      </c>
      <c r="I296" s="18" t="s">
        <v>9</v>
      </c>
      <c r="J296" s="18">
        <v>2.4838862222241</v>
      </c>
    </row>
    <row r="297" spans="1:10" x14ac:dyDescent="0.55000000000000004">
      <c r="A297" s="18" t="s">
        <v>58</v>
      </c>
      <c r="B297" t="s">
        <v>64</v>
      </c>
      <c r="C297" t="s">
        <v>59</v>
      </c>
      <c r="D297" s="18" t="s">
        <v>27</v>
      </c>
      <c r="E297" s="18" t="s">
        <v>28</v>
      </c>
      <c r="F297" t="s">
        <v>25</v>
      </c>
      <c r="G297" s="18" t="s">
        <v>10</v>
      </c>
      <c r="H297">
        <v>100</v>
      </c>
      <c r="I297" s="18" t="s">
        <v>11</v>
      </c>
      <c r="J297" s="18">
        <v>1.2499587160418699</v>
      </c>
    </row>
    <row r="298" spans="1:10" x14ac:dyDescent="0.55000000000000004">
      <c r="A298" s="18" t="s">
        <v>58</v>
      </c>
      <c r="B298" t="s">
        <v>64</v>
      </c>
      <c r="C298" t="s">
        <v>59</v>
      </c>
      <c r="D298" s="18" t="s">
        <v>28</v>
      </c>
      <c r="E298" s="18" t="s">
        <v>28</v>
      </c>
      <c r="F298" t="s">
        <v>25</v>
      </c>
      <c r="G298" s="18" t="s">
        <v>12</v>
      </c>
      <c r="H298">
        <v>0</v>
      </c>
      <c r="I298" s="18" t="s">
        <v>13</v>
      </c>
      <c r="J298" s="18">
        <v>3.4261274074087802</v>
      </c>
    </row>
    <row r="299" spans="1:10" x14ac:dyDescent="0.55000000000000004">
      <c r="A299" s="18" t="s">
        <v>58</v>
      </c>
      <c r="B299" t="s">
        <v>64</v>
      </c>
      <c r="C299" t="s">
        <v>59</v>
      </c>
      <c r="D299" s="18" t="s">
        <v>28</v>
      </c>
      <c r="E299" s="18" t="s">
        <v>28</v>
      </c>
      <c r="F299" t="s">
        <v>25</v>
      </c>
      <c r="G299" s="18" t="s">
        <v>12</v>
      </c>
      <c r="H299">
        <v>0</v>
      </c>
      <c r="I299" s="18" t="s">
        <v>15</v>
      </c>
      <c r="J299" s="18">
        <v>1.5986765432026</v>
      </c>
    </row>
    <row r="300" spans="1:10" x14ac:dyDescent="0.55000000000000004">
      <c r="A300" s="18" t="s">
        <v>58</v>
      </c>
      <c r="B300" t="s">
        <v>64</v>
      </c>
      <c r="C300" t="s">
        <v>59</v>
      </c>
      <c r="D300" s="18" t="s">
        <v>28</v>
      </c>
      <c r="E300" s="18" t="s">
        <v>28</v>
      </c>
      <c r="F300" t="s">
        <v>25</v>
      </c>
      <c r="G300" s="18" t="s">
        <v>12</v>
      </c>
      <c r="H300">
        <v>0</v>
      </c>
      <c r="I300" s="18" t="s">
        <v>11</v>
      </c>
      <c r="J300" s="18">
        <v>1.7503521975304399</v>
      </c>
    </row>
    <row r="301" spans="1:10" x14ac:dyDescent="0.55000000000000004">
      <c r="A301" s="18" t="s">
        <v>58</v>
      </c>
      <c r="B301" t="s">
        <v>64</v>
      </c>
      <c r="C301" t="s">
        <v>59</v>
      </c>
      <c r="D301" s="18" t="s">
        <v>28</v>
      </c>
      <c r="E301" s="18" t="s">
        <v>28</v>
      </c>
      <c r="F301" t="s">
        <v>25</v>
      </c>
      <c r="G301" s="18" t="s">
        <v>14</v>
      </c>
      <c r="H301">
        <v>0</v>
      </c>
      <c r="I301" s="18" t="s">
        <v>13</v>
      </c>
      <c r="J301" s="18">
        <v>3.4261274074087802</v>
      </c>
    </row>
    <row r="302" spans="1:10" x14ac:dyDescent="0.55000000000000004">
      <c r="A302" s="18" t="s">
        <v>58</v>
      </c>
      <c r="B302" t="s">
        <v>64</v>
      </c>
      <c r="C302" t="s">
        <v>59</v>
      </c>
      <c r="D302" s="18" t="s">
        <v>28</v>
      </c>
      <c r="E302" s="18" t="s">
        <v>28</v>
      </c>
      <c r="F302" t="s">
        <v>25</v>
      </c>
      <c r="G302" s="18" t="s">
        <v>14</v>
      </c>
      <c r="H302">
        <v>0</v>
      </c>
      <c r="I302" s="18" t="s">
        <v>15</v>
      </c>
      <c r="J302" s="18">
        <v>1.5986765432026</v>
      </c>
    </row>
    <row r="303" spans="1:10" x14ac:dyDescent="0.55000000000000004">
      <c r="A303" s="18" t="s">
        <v>58</v>
      </c>
      <c r="B303" t="s">
        <v>64</v>
      </c>
      <c r="C303" t="s">
        <v>59</v>
      </c>
      <c r="D303" s="18" t="s">
        <v>28</v>
      </c>
      <c r="E303" s="18" t="s">
        <v>28</v>
      </c>
      <c r="F303" t="s">
        <v>25</v>
      </c>
      <c r="G303" s="18" t="s">
        <v>14</v>
      </c>
      <c r="H303">
        <v>0</v>
      </c>
      <c r="I303" s="18" t="s">
        <v>11</v>
      </c>
      <c r="J303" s="18">
        <v>1.7503521975304399</v>
      </c>
    </row>
    <row r="304" spans="1:10" x14ac:dyDescent="0.55000000000000004">
      <c r="A304" s="18" t="s">
        <v>58</v>
      </c>
      <c r="B304" t="s">
        <v>64</v>
      </c>
      <c r="C304" t="s">
        <v>59</v>
      </c>
      <c r="D304" s="18" t="s">
        <v>28</v>
      </c>
      <c r="E304" s="18" t="s">
        <v>28</v>
      </c>
      <c r="F304" t="s">
        <v>25</v>
      </c>
      <c r="G304" s="18" t="s">
        <v>8</v>
      </c>
      <c r="H304">
        <v>0</v>
      </c>
      <c r="I304" s="18" t="s">
        <v>13</v>
      </c>
      <c r="J304" s="18">
        <v>3.4261274074087802</v>
      </c>
    </row>
    <row r="305" spans="1:10" x14ac:dyDescent="0.55000000000000004">
      <c r="A305" s="18" t="s">
        <v>58</v>
      </c>
      <c r="B305" t="s">
        <v>64</v>
      </c>
      <c r="C305" t="s">
        <v>59</v>
      </c>
      <c r="D305" s="18" t="s">
        <v>28</v>
      </c>
      <c r="E305" s="18" t="s">
        <v>28</v>
      </c>
      <c r="F305" t="s">
        <v>25</v>
      </c>
      <c r="G305" s="18" t="s">
        <v>8</v>
      </c>
      <c r="H305">
        <v>0</v>
      </c>
      <c r="I305" s="18" t="s">
        <v>15</v>
      </c>
      <c r="J305" s="18">
        <v>1.5986765432026</v>
      </c>
    </row>
    <row r="306" spans="1:10" x14ac:dyDescent="0.55000000000000004">
      <c r="A306" s="18" t="s">
        <v>58</v>
      </c>
      <c r="B306" t="s">
        <v>64</v>
      </c>
      <c r="C306" t="s">
        <v>59</v>
      </c>
      <c r="D306" s="18" t="s">
        <v>28</v>
      </c>
      <c r="E306" s="18" t="s">
        <v>28</v>
      </c>
      <c r="F306" t="s">
        <v>25</v>
      </c>
      <c r="G306" s="18" t="s">
        <v>8</v>
      </c>
      <c r="H306">
        <v>0</v>
      </c>
      <c r="I306" s="18" t="s">
        <v>11</v>
      </c>
      <c r="J306" s="18">
        <v>1.7503521975304399</v>
      </c>
    </row>
    <row r="307" spans="1:10" x14ac:dyDescent="0.55000000000000004">
      <c r="A307" s="18" t="s">
        <v>58</v>
      </c>
      <c r="B307" t="s">
        <v>64</v>
      </c>
      <c r="C307" t="s">
        <v>59</v>
      </c>
      <c r="D307" s="18" t="s">
        <v>28</v>
      </c>
      <c r="E307" s="18" t="s">
        <v>28</v>
      </c>
      <c r="F307" t="s">
        <v>25</v>
      </c>
      <c r="G307" s="18" t="s">
        <v>10</v>
      </c>
      <c r="H307">
        <v>100</v>
      </c>
      <c r="I307" s="18" t="s">
        <v>13</v>
      </c>
      <c r="J307" s="18">
        <v>3.4261274074087802</v>
      </c>
    </row>
    <row r="308" spans="1:10" x14ac:dyDescent="0.55000000000000004">
      <c r="A308" s="18" t="s">
        <v>58</v>
      </c>
      <c r="B308" t="s">
        <v>64</v>
      </c>
      <c r="C308" t="s">
        <v>59</v>
      </c>
      <c r="D308" s="18" t="s">
        <v>28</v>
      </c>
      <c r="E308" s="18" t="s">
        <v>28</v>
      </c>
      <c r="F308" t="s">
        <v>25</v>
      </c>
      <c r="G308" s="18" t="s">
        <v>10</v>
      </c>
      <c r="H308">
        <v>100</v>
      </c>
      <c r="I308" s="18" t="s">
        <v>15</v>
      </c>
      <c r="J308" s="18">
        <v>1.5986765432026</v>
      </c>
    </row>
    <row r="309" spans="1:10" x14ac:dyDescent="0.55000000000000004">
      <c r="A309" s="18" t="s">
        <v>58</v>
      </c>
      <c r="B309" t="s">
        <v>64</v>
      </c>
      <c r="C309" t="s">
        <v>59</v>
      </c>
      <c r="D309" s="18" t="s">
        <v>28</v>
      </c>
      <c r="E309" s="18" t="s">
        <v>28</v>
      </c>
      <c r="F309" t="s">
        <v>25</v>
      </c>
      <c r="G309" s="18" t="s">
        <v>10</v>
      </c>
      <c r="H309">
        <v>100</v>
      </c>
      <c r="I309" s="18" t="s">
        <v>11</v>
      </c>
      <c r="J309" s="18">
        <v>1.7503521975304399</v>
      </c>
    </row>
    <row r="310" spans="1:10" x14ac:dyDescent="0.55000000000000004">
      <c r="A310" s="18" t="s">
        <v>58</v>
      </c>
      <c r="B310" t="s">
        <v>64</v>
      </c>
      <c r="C310" t="s">
        <v>59</v>
      </c>
      <c r="D310" s="18" t="s">
        <v>27</v>
      </c>
      <c r="E310" s="18" t="s">
        <v>28</v>
      </c>
      <c r="F310" t="s">
        <v>25</v>
      </c>
      <c r="G310" s="18" t="s">
        <v>12</v>
      </c>
      <c r="H310">
        <v>0</v>
      </c>
      <c r="I310" s="18" t="s">
        <v>13</v>
      </c>
      <c r="J310" s="18">
        <v>0</v>
      </c>
    </row>
    <row r="311" spans="1:10" x14ac:dyDescent="0.55000000000000004">
      <c r="A311" s="18" t="s">
        <v>58</v>
      </c>
      <c r="B311" t="s">
        <v>64</v>
      </c>
      <c r="C311" t="s">
        <v>59</v>
      </c>
      <c r="D311" s="18" t="s">
        <v>27</v>
      </c>
      <c r="E311" s="18" t="s">
        <v>28</v>
      </c>
      <c r="F311" t="s">
        <v>25</v>
      </c>
      <c r="G311" s="18" t="s">
        <v>12</v>
      </c>
      <c r="H311">
        <v>0</v>
      </c>
      <c r="I311" s="18" t="s">
        <v>15</v>
      </c>
      <c r="J311" s="18">
        <v>1.2821625679061901</v>
      </c>
    </row>
    <row r="312" spans="1:10" x14ac:dyDescent="0.55000000000000004">
      <c r="A312" s="18" t="s">
        <v>58</v>
      </c>
      <c r="B312" t="s">
        <v>64</v>
      </c>
      <c r="C312" t="s">
        <v>59</v>
      </c>
      <c r="D312" s="18" t="s">
        <v>27</v>
      </c>
      <c r="E312" s="18" t="s">
        <v>28</v>
      </c>
      <c r="F312" t="s">
        <v>25</v>
      </c>
      <c r="G312" s="18" t="s">
        <v>12</v>
      </c>
      <c r="H312">
        <v>0</v>
      </c>
      <c r="I312" s="18" t="s">
        <v>9</v>
      </c>
      <c r="J312" s="18">
        <v>2.4927024197531802</v>
      </c>
    </row>
    <row r="313" spans="1:10" x14ac:dyDescent="0.55000000000000004">
      <c r="A313" s="18" t="s">
        <v>58</v>
      </c>
      <c r="B313" t="s">
        <v>64</v>
      </c>
      <c r="C313" t="s">
        <v>59</v>
      </c>
      <c r="D313" s="18" t="s">
        <v>27</v>
      </c>
      <c r="E313" s="18" t="s">
        <v>28</v>
      </c>
      <c r="F313" t="s">
        <v>25</v>
      </c>
      <c r="G313" s="18" t="s">
        <v>12</v>
      </c>
      <c r="H313">
        <v>0</v>
      </c>
      <c r="I313" s="18" t="s">
        <v>11</v>
      </c>
      <c r="J313" s="18">
        <v>1.10043417284032</v>
      </c>
    </row>
    <row r="314" spans="1:10" x14ac:dyDescent="0.55000000000000004">
      <c r="A314" s="18" t="s">
        <v>58</v>
      </c>
      <c r="B314" t="s">
        <v>64</v>
      </c>
      <c r="C314" t="s">
        <v>59</v>
      </c>
      <c r="D314" s="18" t="s">
        <v>27</v>
      </c>
      <c r="E314" s="18" t="s">
        <v>28</v>
      </c>
      <c r="F314" t="s">
        <v>25</v>
      </c>
      <c r="G314" s="18" t="s">
        <v>14</v>
      </c>
      <c r="H314">
        <v>100</v>
      </c>
      <c r="I314" s="18" t="s">
        <v>13</v>
      </c>
      <c r="J314" s="18">
        <v>0</v>
      </c>
    </row>
    <row r="315" spans="1:10" x14ac:dyDescent="0.55000000000000004">
      <c r="A315" s="18" t="s">
        <v>58</v>
      </c>
      <c r="B315" t="s">
        <v>64</v>
      </c>
      <c r="C315" t="s">
        <v>59</v>
      </c>
      <c r="D315" s="18" t="s">
        <v>27</v>
      </c>
      <c r="E315" s="18" t="s">
        <v>28</v>
      </c>
      <c r="F315" t="s">
        <v>25</v>
      </c>
      <c r="G315" s="18" t="s">
        <v>14</v>
      </c>
      <c r="H315">
        <v>100</v>
      </c>
      <c r="I315" s="18" t="s">
        <v>15</v>
      </c>
      <c r="J315" s="18">
        <v>1.2821625679061901</v>
      </c>
    </row>
    <row r="316" spans="1:10" x14ac:dyDescent="0.55000000000000004">
      <c r="A316" s="18" t="s">
        <v>58</v>
      </c>
      <c r="B316" t="s">
        <v>64</v>
      </c>
      <c r="C316" t="s">
        <v>59</v>
      </c>
      <c r="D316" s="18" t="s">
        <v>27</v>
      </c>
      <c r="E316" s="18" t="s">
        <v>28</v>
      </c>
      <c r="F316" t="s">
        <v>25</v>
      </c>
      <c r="G316" s="18" t="s">
        <v>14</v>
      </c>
      <c r="H316">
        <v>100</v>
      </c>
      <c r="I316" s="18" t="s">
        <v>9</v>
      </c>
      <c r="J316" s="18">
        <v>2.4927024197531802</v>
      </c>
    </row>
    <row r="317" spans="1:10" x14ac:dyDescent="0.55000000000000004">
      <c r="A317" s="18" t="s">
        <v>58</v>
      </c>
      <c r="B317" t="s">
        <v>64</v>
      </c>
      <c r="C317" t="s">
        <v>59</v>
      </c>
      <c r="D317" s="18" t="s">
        <v>27</v>
      </c>
      <c r="E317" s="18" t="s">
        <v>28</v>
      </c>
      <c r="F317" t="s">
        <v>25</v>
      </c>
      <c r="G317" s="18" t="s">
        <v>14</v>
      </c>
      <c r="H317">
        <v>100</v>
      </c>
      <c r="I317" s="18" t="s">
        <v>11</v>
      </c>
      <c r="J317" s="18">
        <v>1.10043417284032</v>
      </c>
    </row>
    <row r="318" spans="1:10" x14ac:dyDescent="0.55000000000000004">
      <c r="A318" s="18" t="s">
        <v>58</v>
      </c>
      <c r="B318" t="s">
        <v>64</v>
      </c>
      <c r="C318" t="s">
        <v>59</v>
      </c>
      <c r="D318" s="18" t="s">
        <v>27</v>
      </c>
      <c r="E318" s="18" t="s">
        <v>28</v>
      </c>
      <c r="F318" t="s">
        <v>25</v>
      </c>
      <c r="G318" s="18" t="s">
        <v>8</v>
      </c>
      <c r="H318">
        <v>100</v>
      </c>
      <c r="I318" s="18" t="s">
        <v>13</v>
      </c>
      <c r="J318" s="18">
        <v>0</v>
      </c>
    </row>
    <row r="319" spans="1:10" x14ac:dyDescent="0.55000000000000004">
      <c r="A319" s="18" t="s">
        <v>58</v>
      </c>
      <c r="B319" t="s">
        <v>64</v>
      </c>
      <c r="C319" t="s">
        <v>59</v>
      </c>
      <c r="D319" s="18" t="s">
        <v>27</v>
      </c>
      <c r="E319" s="18" t="s">
        <v>28</v>
      </c>
      <c r="F319" t="s">
        <v>25</v>
      </c>
      <c r="G319" s="18" t="s">
        <v>8</v>
      </c>
      <c r="H319">
        <v>100</v>
      </c>
      <c r="I319" s="18" t="s">
        <v>15</v>
      </c>
      <c r="J319" s="18">
        <v>1.2821625679061901</v>
      </c>
    </row>
    <row r="320" spans="1:10" x14ac:dyDescent="0.55000000000000004">
      <c r="A320" s="18" t="s">
        <v>58</v>
      </c>
      <c r="B320" t="s">
        <v>64</v>
      </c>
      <c r="C320" t="s">
        <v>59</v>
      </c>
      <c r="D320" s="18" t="s">
        <v>27</v>
      </c>
      <c r="E320" s="18" t="s">
        <v>28</v>
      </c>
      <c r="F320" t="s">
        <v>25</v>
      </c>
      <c r="G320" s="18" t="s">
        <v>8</v>
      </c>
      <c r="H320">
        <v>100</v>
      </c>
      <c r="I320" s="18" t="s">
        <v>9</v>
      </c>
      <c r="J320" s="18">
        <v>2.4927024197531802</v>
      </c>
    </row>
    <row r="321" spans="1:10" x14ac:dyDescent="0.55000000000000004">
      <c r="A321" s="18" t="s">
        <v>58</v>
      </c>
      <c r="B321" t="s">
        <v>64</v>
      </c>
      <c r="C321" t="s">
        <v>59</v>
      </c>
      <c r="D321" s="18" t="s">
        <v>27</v>
      </c>
      <c r="E321" s="18" t="s">
        <v>28</v>
      </c>
      <c r="F321" t="s">
        <v>25</v>
      </c>
      <c r="G321" s="18" t="s">
        <v>8</v>
      </c>
      <c r="H321">
        <v>100</v>
      </c>
      <c r="I321" s="18" t="s">
        <v>11</v>
      </c>
      <c r="J321" s="18">
        <v>1.10043417284032</v>
      </c>
    </row>
    <row r="322" spans="1:10" x14ac:dyDescent="0.55000000000000004">
      <c r="A322" s="18" t="s">
        <v>58</v>
      </c>
      <c r="B322" t="s">
        <v>64</v>
      </c>
      <c r="C322" t="s">
        <v>59</v>
      </c>
      <c r="D322" s="18" t="s">
        <v>27</v>
      </c>
      <c r="E322" s="18" t="s">
        <v>28</v>
      </c>
      <c r="F322" t="s">
        <v>25</v>
      </c>
      <c r="G322" s="18" t="s">
        <v>10</v>
      </c>
      <c r="H322">
        <v>100</v>
      </c>
      <c r="I322" s="18" t="s">
        <v>13</v>
      </c>
      <c r="J322" s="18">
        <v>0</v>
      </c>
    </row>
    <row r="323" spans="1:10" x14ac:dyDescent="0.55000000000000004">
      <c r="A323" s="18" t="s">
        <v>58</v>
      </c>
      <c r="B323" t="s">
        <v>64</v>
      </c>
      <c r="C323" t="s">
        <v>59</v>
      </c>
      <c r="D323" s="18" t="s">
        <v>27</v>
      </c>
      <c r="E323" s="18" t="s">
        <v>28</v>
      </c>
      <c r="F323" t="s">
        <v>25</v>
      </c>
      <c r="G323" s="18" t="s">
        <v>10</v>
      </c>
      <c r="H323">
        <v>100</v>
      </c>
      <c r="I323" s="18" t="s">
        <v>15</v>
      </c>
      <c r="J323" s="18">
        <v>1.2821625679061901</v>
      </c>
    </row>
    <row r="324" spans="1:10" x14ac:dyDescent="0.55000000000000004">
      <c r="A324" s="18" t="s">
        <v>58</v>
      </c>
      <c r="B324" t="s">
        <v>64</v>
      </c>
      <c r="C324" t="s">
        <v>59</v>
      </c>
      <c r="D324" s="18" t="s">
        <v>27</v>
      </c>
      <c r="E324" s="18" t="s">
        <v>28</v>
      </c>
      <c r="F324" t="s">
        <v>25</v>
      </c>
      <c r="G324" s="18" t="s">
        <v>10</v>
      </c>
      <c r="H324">
        <v>100</v>
      </c>
      <c r="I324" s="18" t="s">
        <v>9</v>
      </c>
      <c r="J324" s="18">
        <v>2.4927024197531802</v>
      </c>
    </row>
    <row r="325" spans="1:10" x14ac:dyDescent="0.55000000000000004">
      <c r="A325" s="18" t="s">
        <v>58</v>
      </c>
      <c r="B325" t="s">
        <v>64</v>
      </c>
      <c r="C325" t="s">
        <v>59</v>
      </c>
      <c r="D325" s="18" t="s">
        <v>27</v>
      </c>
      <c r="E325" s="18" t="s">
        <v>28</v>
      </c>
      <c r="F325" t="s">
        <v>25</v>
      </c>
      <c r="G325" s="18" t="s">
        <v>10</v>
      </c>
      <c r="H325">
        <v>100</v>
      </c>
      <c r="I325" s="18" t="s">
        <v>11</v>
      </c>
      <c r="J325" s="18">
        <v>1.10043417284032</v>
      </c>
    </row>
    <row r="326" spans="1:10" x14ac:dyDescent="0.55000000000000004">
      <c r="A326" s="18" t="s">
        <v>58</v>
      </c>
      <c r="B326" t="s">
        <v>64</v>
      </c>
      <c r="C326" t="s">
        <v>59</v>
      </c>
      <c r="D326" s="18" t="s">
        <v>27</v>
      </c>
      <c r="E326" s="18" t="s">
        <v>27</v>
      </c>
      <c r="F326" t="s">
        <v>25</v>
      </c>
      <c r="G326" s="18" t="s">
        <v>12</v>
      </c>
      <c r="H326">
        <v>100</v>
      </c>
      <c r="I326" s="18" t="s">
        <v>13</v>
      </c>
      <c r="J326" s="18">
        <v>2.9809039012325198</v>
      </c>
    </row>
    <row r="327" spans="1:10" x14ac:dyDescent="0.55000000000000004">
      <c r="A327" s="18" t="s">
        <v>58</v>
      </c>
      <c r="B327" t="s">
        <v>64</v>
      </c>
      <c r="C327" t="s">
        <v>59</v>
      </c>
      <c r="D327" s="18" t="s">
        <v>27</v>
      </c>
      <c r="E327" s="18" t="s">
        <v>27</v>
      </c>
      <c r="F327" t="s">
        <v>25</v>
      </c>
      <c r="G327" s="18" t="s">
        <v>12</v>
      </c>
      <c r="H327">
        <v>100</v>
      </c>
      <c r="I327" s="18" t="s">
        <v>15</v>
      </c>
      <c r="J327" s="18">
        <v>0</v>
      </c>
    </row>
    <row r="328" spans="1:10" x14ac:dyDescent="0.55000000000000004">
      <c r="A328" s="18" t="s">
        <v>58</v>
      </c>
      <c r="B328" t="s">
        <v>64</v>
      </c>
      <c r="C328" t="s">
        <v>59</v>
      </c>
      <c r="D328" s="18" t="s">
        <v>27</v>
      </c>
      <c r="E328" s="18" t="s">
        <v>27</v>
      </c>
      <c r="F328" t="s">
        <v>25</v>
      </c>
      <c r="G328" s="18" t="s">
        <v>12</v>
      </c>
      <c r="H328">
        <v>100</v>
      </c>
      <c r="I328" s="18" t="s">
        <v>9</v>
      </c>
      <c r="J328" s="18">
        <v>3.7853147654241099</v>
      </c>
    </row>
    <row r="329" spans="1:10" x14ac:dyDescent="0.55000000000000004">
      <c r="A329" s="18" t="s">
        <v>58</v>
      </c>
      <c r="B329" t="s">
        <v>64</v>
      </c>
      <c r="C329" t="s">
        <v>59</v>
      </c>
      <c r="D329" s="18" t="s">
        <v>27</v>
      </c>
      <c r="E329" s="18" t="s">
        <v>27</v>
      </c>
      <c r="F329" t="s">
        <v>25</v>
      </c>
      <c r="G329" s="18" t="s">
        <v>12</v>
      </c>
      <c r="H329">
        <v>100</v>
      </c>
      <c r="I329" s="18" t="s">
        <v>11</v>
      </c>
      <c r="J329" s="18">
        <v>0.924875456781592</v>
      </c>
    </row>
    <row r="330" spans="1:10" x14ac:dyDescent="0.55000000000000004">
      <c r="A330" s="18" t="s">
        <v>58</v>
      </c>
      <c r="B330" t="s">
        <v>64</v>
      </c>
      <c r="C330" t="s">
        <v>59</v>
      </c>
      <c r="D330" s="18" t="s">
        <v>27</v>
      </c>
      <c r="E330" s="18" t="s">
        <v>27</v>
      </c>
      <c r="F330" t="s">
        <v>25</v>
      </c>
      <c r="G330" s="18" t="s">
        <v>14</v>
      </c>
      <c r="H330">
        <v>0</v>
      </c>
      <c r="I330" s="18" t="s">
        <v>13</v>
      </c>
      <c r="J330" s="18">
        <v>2.9809039012325198</v>
      </c>
    </row>
    <row r="331" spans="1:10" x14ac:dyDescent="0.55000000000000004">
      <c r="A331" s="18" t="s">
        <v>58</v>
      </c>
      <c r="B331" t="s">
        <v>64</v>
      </c>
      <c r="C331" t="s">
        <v>59</v>
      </c>
      <c r="D331" s="18" t="s">
        <v>27</v>
      </c>
      <c r="E331" s="18" t="s">
        <v>27</v>
      </c>
      <c r="F331" t="s">
        <v>25</v>
      </c>
      <c r="G331" s="18" t="s">
        <v>14</v>
      </c>
      <c r="H331">
        <v>0</v>
      </c>
      <c r="I331" s="18" t="s">
        <v>15</v>
      </c>
      <c r="J331" s="18">
        <v>0</v>
      </c>
    </row>
    <row r="332" spans="1:10" x14ac:dyDescent="0.55000000000000004">
      <c r="A332" s="18" t="s">
        <v>58</v>
      </c>
      <c r="B332" t="s">
        <v>64</v>
      </c>
      <c r="C332" t="s">
        <v>59</v>
      </c>
      <c r="D332" s="18" t="s">
        <v>27</v>
      </c>
      <c r="E332" s="18" t="s">
        <v>27</v>
      </c>
      <c r="F332" t="s">
        <v>25</v>
      </c>
      <c r="G332" s="18" t="s">
        <v>14</v>
      </c>
      <c r="H332">
        <v>0</v>
      </c>
      <c r="I332" s="18" t="s">
        <v>9</v>
      </c>
      <c r="J332" s="18">
        <v>3.7853147654241099</v>
      </c>
    </row>
    <row r="333" spans="1:10" x14ac:dyDescent="0.55000000000000004">
      <c r="A333" s="18" t="s">
        <v>58</v>
      </c>
      <c r="B333" t="s">
        <v>64</v>
      </c>
      <c r="C333" t="s">
        <v>59</v>
      </c>
      <c r="D333" s="18" t="s">
        <v>27</v>
      </c>
      <c r="E333" s="18" t="s">
        <v>27</v>
      </c>
      <c r="F333" t="s">
        <v>25</v>
      </c>
      <c r="G333" s="18" t="s">
        <v>14</v>
      </c>
      <c r="H333">
        <v>0</v>
      </c>
      <c r="I333" s="18" t="s">
        <v>11</v>
      </c>
      <c r="J333" s="18">
        <v>0.924875456781592</v>
      </c>
    </row>
    <row r="334" spans="1:10" x14ac:dyDescent="0.55000000000000004">
      <c r="A334" s="18" t="s">
        <v>58</v>
      </c>
      <c r="B334" t="s">
        <v>64</v>
      </c>
      <c r="C334" t="s">
        <v>59</v>
      </c>
      <c r="D334" s="18" t="s">
        <v>27</v>
      </c>
      <c r="E334" s="18" t="s">
        <v>27</v>
      </c>
      <c r="F334" t="s">
        <v>25</v>
      </c>
      <c r="G334" s="18" t="s">
        <v>8</v>
      </c>
      <c r="H334">
        <v>100</v>
      </c>
      <c r="I334" s="18" t="s">
        <v>13</v>
      </c>
      <c r="J334" s="18">
        <v>2.9809039012325198</v>
      </c>
    </row>
    <row r="335" spans="1:10" x14ac:dyDescent="0.55000000000000004">
      <c r="A335" s="18" t="s">
        <v>58</v>
      </c>
      <c r="B335" t="s">
        <v>64</v>
      </c>
      <c r="C335" t="s">
        <v>59</v>
      </c>
      <c r="D335" s="18" t="s">
        <v>27</v>
      </c>
      <c r="E335" s="18" t="s">
        <v>27</v>
      </c>
      <c r="F335" t="s">
        <v>25</v>
      </c>
      <c r="G335" s="18" t="s">
        <v>8</v>
      </c>
      <c r="H335">
        <v>100</v>
      </c>
      <c r="I335" s="18" t="s">
        <v>15</v>
      </c>
      <c r="J335" s="18">
        <v>0</v>
      </c>
    </row>
    <row r="336" spans="1:10" x14ac:dyDescent="0.55000000000000004">
      <c r="A336" s="18" t="s">
        <v>58</v>
      </c>
      <c r="B336" t="s">
        <v>64</v>
      </c>
      <c r="C336" t="s">
        <v>59</v>
      </c>
      <c r="D336" s="18" t="s">
        <v>27</v>
      </c>
      <c r="E336" s="18" t="s">
        <v>27</v>
      </c>
      <c r="F336" t="s">
        <v>25</v>
      </c>
      <c r="G336" s="18" t="s">
        <v>8</v>
      </c>
      <c r="H336">
        <v>100</v>
      </c>
      <c r="I336" s="18" t="s">
        <v>9</v>
      </c>
      <c r="J336" s="18">
        <v>3.7853147654241099</v>
      </c>
    </row>
    <row r="337" spans="1:10" x14ac:dyDescent="0.55000000000000004">
      <c r="A337" s="18" t="s">
        <v>58</v>
      </c>
      <c r="B337" t="s">
        <v>64</v>
      </c>
      <c r="C337" t="s">
        <v>59</v>
      </c>
      <c r="D337" s="18" t="s">
        <v>27</v>
      </c>
      <c r="E337" s="18" t="s">
        <v>27</v>
      </c>
      <c r="F337" t="s">
        <v>25</v>
      </c>
      <c r="G337" s="18" t="s">
        <v>8</v>
      </c>
      <c r="H337">
        <v>100</v>
      </c>
      <c r="I337" s="18" t="s">
        <v>11</v>
      </c>
      <c r="J337" s="18">
        <v>0.924875456781592</v>
      </c>
    </row>
    <row r="338" spans="1:10" x14ac:dyDescent="0.55000000000000004">
      <c r="A338" s="18" t="s">
        <v>58</v>
      </c>
      <c r="B338" t="s">
        <v>64</v>
      </c>
      <c r="C338" t="s">
        <v>59</v>
      </c>
      <c r="D338" s="18" t="s">
        <v>27</v>
      </c>
      <c r="E338" s="18" t="s">
        <v>27</v>
      </c>
      <c r="F338" t="s">
        <v>25</v>
      </c>
      <c r="G338" s="18" t="s">
        <v>10</v>
      </c>
      <c r="H338">
        <v>100</v>
      </c>
      <c r="I338" s="18" t="s">
        <v>13</v>
      </c>
      <c r="J338" s="18">
        <v>2.9809039012325198</v>
      </c>
    </row>
    <row r="339" spans="1:10" x14ac:dyDescent="0.55000000000000004">
      <c r="A339" s="18" t="s">
        <v>58</v>
      </c>
      <c r="B339" t="s">
        <v>64</v>
      </c>
      <c r="C339" t="s">
        <v>59</v>
      </c>
      <c r="D339" s="18" t="s">
        <v>27</v>
      </c>
      <c r="E339" s="18" t="s">
        <v>27</v>
      </c>
      <c r="F339" t="s">
        <v>25</v>
      </c>
      <c r="G339" s="18" t="s">
        <v>10</v>
      </c>
      <c r="H339">
        <v>100</v>
      </c>
      <c r="I339" s="18" t="s">
        <v>15</v>
      </c>
      <c r="J339" s="18">
        <v>0</v>
      </c>
    </row>
    <row r="340" spans="1:10" x14ac:dyDescent="0.55000000000000004">
      <c r="A340" s="18" t="s">
        <v>58</v>
      </c>
      <c r="B340" t="s">
        <v>64</v>
      </c>
      <c r="C340" t="s">
        <v>59</v>
      </c>
      <c r="D340" s="18" t="s">
        <v>27</v>
      </c>
      <c r="E340" s="18" t="s">
        <v>27</v>
      </c>
      <c r="F340" t="s">
        <v>25</v>
      </c>
      <c r="G340" s="18" t="s">
        <v>10</v>
      </c>
      <c r="H340">
        <v>100</v>
      </c>
      <c r="I340" s="18" t="s">
        <v>9</v>
      </c>
      <c r="J340" s="18">
        <v>3.7853147654241099</v>
      </c>
    </row>
    <row r="341" spans="1:10" x14ac:dyDescent="0.55000000000000004">
      <c r="A341" s="18" t="s">
        <v>58</v>
      </c>
      <c r="B341" t="s">
        <v>64</v>
      </c>
      <c r="C341" t="s">
        <v>59</v>
      </c>
      <c r="D341" s="18" t="s">
        <v>27</v>
      </c>
      <c r="E341" s="18" t="s">
        <v>27</v>
      </c>
      <c r="F341" t="s">
        <v>25</v>
      </c>
      <c r="G341" s="18" t="s">
        <v>10</v>
      </c>
      <c r="H341">
        <v>100</v>
      </c>
      <c r="I341" s="18" t="s">
        <v>11</v>
      </c>
      <c r="J341" s="18">
        <v>0.924875456781592</v>
      </c>
    </row>
    <row r="342" spans="1:10" x14ac:dyDescent="0.55000000000000004">
      <c r="A342" s="18" t="s">
        <v>58</v>
      </c>
      <c r="B342" t="s">
        <v>64</v>
      </c>
      <c r="C342" t="s">
        <v>59</v>
      </c>
      <c r="D342" s="18" t="s">
        <v>27</v>
      </c>
      <c r="E342" s="18" t="s">
        <v>28</v>
      </c>
      <c r="F342" t="s">
        <v>25</v>
      </c>
      <c r="G342" s="18" t="s">
        <v>12</v>
      </c>
      <c r="H342">
        <v>100</v>
      </c>
      <c r="I342" s="18" t="s">
        <v>13</v>
      </c>
      <c r="J342" s="18">
        <v>3.3561781728349098</v>
      </c>
    </row>
    <row r="343" spans="1:10" x14ac:dyDescent="0.55000000000000004">
      <c r="A343" s="18" t="s">
        <v>58</v>
      </c>
      <c r="B343" t="s">
        <v>64</v>
      </c>
      <c r="C343" t="s">
        <v>59</v>
      </c>
      <c r="D343" s="18" t="s">
        <v>27</v>
      </c>
      <c r="E343" s="18" t="s">
        <v>28</v>
      </c>
      <c r="F343" t="s">
        <v>25</v>
      </c>
      <c r="G343" s="18" t="s">
        <v>12</v>
      </c>
      <c r="H343">
        <v>100</v>
      </c>
      <c r="I343" s="18" t="s">
        <v>15</v>
      </c>
      <c r="J343" s="18">
        <v>1.57109214815136</v>
      </c>
    </row>
    <row r="344" spans="1:10" x14ac:dyDescent="0.55000000000000004">
      <c r="A344" s="18" t="s">
        <v>58</v>
      </c>
      <c r="B344" t="s">
        <v>64</v>
      </c>
      <c r="C344" t="s">
        <v>59</v>
      </c>
      <c r="D344" s="18" t="s">
        <v>27</v>
      </c>
      <c r="E344" s="18" t="s">
        <v>28</v>
      </c>
      <c r="F344" t="s">
        <v>25</v>
      </c>
      <c r="G344" s="18" t="s">
        <v>12</v>
      </c>
      <c r="H344">
        <v>100</v>
      </c>
      <c r="I344" s="18" t="s">
        <v>9</v>
      </c>
      <c r="J344" s="18">
        <v>1.9217169382754899</v>
      </c>
    </row>
    <row r="345" spans="1:10" x14ac:dyDescent="0.55000000000000004">
      <c r="A345" s="18" t="s">
        <v>58</v>
      </c>
      <c r="B345" t="s">
        <v>64</v>
      </c>
      <c r="C345" t="s">
        <v>59</v>
      </c>
      <c r="D345" s="18" t="s">
        <v>27</v>
      </c>
      <c r="E345" s="18" t="s">
        <v>28</v>
      </c>
      <c r="F345" t="s">
        <v>25</v>
      </c>
      <c r="G345" s="18" t="s">
        <v>12</v>
      </c>
      <c r="H345">
        <v>100</v>
      </c>
      <c r="I345" s="18" t="s">
        <v>11</v>
      </c>
      <c r="J345" s="18">
        <v>1.3249631604994601</v>
      </c>
    </row>
    <row r="346" spans="1:10" x14ac:dyDescent="0.55000000000000004">
      <c r="A346" s="18" t="s">
        <v>58</v>
      </c>
      <c r="B346" t="s">
        <v>64</v>
      </c>
      <c r="C346" t="s">
        <v>59</v>
      </c>
      <c r="D346" s="18" t="s">
        <v>27</v>
      </c>
      <c r="E346" s="18" t="s">
        <v>28</v>
      </c>
      <c r="F346" t="s">
        <v>25</v>
      </c>
      <c r="G346" s="18" t="s">
        <v>14</v>
      </c>
      <c r="H346">
        <v>100</v>
      </c>
      <c r="I346" s="18" t="s">
        <v>13</v>
      </c>
      <c r="J346" s="18">
        <v>3.3561781728349098</v>
      </c>
    </row>
    <row r="347" spans="1:10" x14ac:dyDescent="0.55000000000000004">
      <c r="A347" s="18" t="s">
        <v>58</v>
      </c>
      <c r="B347" t="s">
        <v>64</v>
      </c>
      <c r="C347" t="s">
        <v>59</v>
      </c>
      <c r="D347" s="18" t="s">
        <v>27</v>
      </c>
      <c r="E347" s="18" t="s">
        <v>28</v>
      </c>
      <c r="F347" t="s">
        <v>25</v>
      </c>
      <c r="G347" s="18" t="s">
        <v>14</v>
      </c>
      <c r="H347">
        <v>100</v>
      </c>
      <c r="I347" s="18" t="s">
        <v>15</v>
      </c>
      <c r="J347" s="18">
        <v>1.57109214815136</v>
      </c>
    </row>
    <row r="348" spans="1:10" x14ac:dyDescent="0.55000000000000004">
      <c r="A348" s="18" t="s">
        <v>58</v>
      </c>
      <c r="B348" t="s">
        <v>64</v>
      </c>
      <c r="C348" t="s">
        <v>59</v>
      </c>
      <c r="D348" s="18" t="s">
        <v>27</v>
      </c>
      <c r="E348" s="18" t="s">
        <v>28</v>
      </c>
      <c r="F348" t="s">
        <v>25</v>
      </c>
      <c r="G348" s="18" t="s">
        <v>14</v>
      </c>
      <c r="H348">
        <v>100</v>
      </c>
      <c r="I348" s="18" t="s">
        <v>9</v>
      </c>
      <c r="J348" s="18">
        <v>1.9217169382754899</v>
      </c>
    </row>
    <row r="349" spans="1:10" x14ac:dyDescent="0.55000000000000004">
      <c r="A349" s="18" t="s">
        <v>58</v>
      </c>
      <c r="B349" t="s">
        <v>64</v>
      </c>
      <c r="C349" t="s">
        <v>59</v>
      </c>
      <c r="D349" s="18" t="s">
        <v>27</v>
      </c>
      <c r="E349" s="18" t="s">
        <v>28</v>
      </c>
      <c r="F349" t="s">
        <v>25</v>
      </c>
      <c r="G349" s="18" t="s">
        <v>14</v>
      </c>
      <c r="H349">
        <v>100</v>
      </c>
      <c r="I349" s="18" t="s">
        <v>11</v>
      </c>
      <c r="J349" s="18">
        <v>1.3249631604994601</v>
      </c>
    </row>
    <row r="350" spans="1:10" x14ac:dyDescent="0.55000000000000004">
      <c r="A350" s="18" t="s">
        <v>58</v>
      </c>
      <c r="B350" t="s">
        <v>64</v>
      </c>
      <c r="C350" t="s">
        <v>59</v>
      </c>
      <c r="D350" s="18" t="s">
        <v>27</v>
      </c>
      <c r="E350" s="18" t="s">
        <v>28</v>
      </c>
      <c r="F350" t="s">
        <v>25</v>
      </c>
      <c r="G350" s="18" t="s">
        <v>8</v>
      </c>
      <c r="H350">
        <v>100</v>
      </c>
      <c r="I350" s="18" t="s">
        <v>13</v>
      </c>
      <c r="J350" s="18">
        <v>3.3561781728349098</v>
      </c>
    </row>
    <row r="351" spans="1:10" x14ac:dyDescent="0.55000000000000004">
      <c r="A351" s="18" t="s">
        <v>58</v>
      </c>
      <c r="B351" t="s">
        <v>64</v>
      </c>
      <c r="C351" t="s">
        <v>59</v>
      </c>
      <c r="D351" s="18" t="s">
        <v>27</v>
      </c>
      <c r="E351" s="18" t="s">
        <v>28</v>
      </c>
      <c r="F351" t="s">
        <v>25</v>
      </c>
      <c r="G351" s="18" t="s">
        <v>8</v>
      </c>
      <c r="H351">
        <v>100</v>
      </c>
      <c r="I351" s="18" t="s">
        <v>15</v>
      </c>
      <c r="J351" s="18">
        <v>1.57109214815136</v>
      </c>
    </row>
    <row r="352" spans="1:10" x14ac:dyDescent="0.55000000000000004">
      <c r="A352" s="18" t="s">
        <v>58</v>
      </c>
      <c r="B352" t="s">
        <v>64</v>
      </c>
      <c r="C352" t="s">
        <v>59</v>
      </c>
      <c r="D352" s="18" t="s">
        <v>27</v>
      </c>
      <c r="E352" s="18" t="s">
        <v>28</v>
      </c>
      <c r="F352" t="s">
        <v>25</v>
      </c>
      <c r="G352" s="18" t="s">
        <v>8</v>
      </c>
      <c r="H352">
        <v>100</v>
      </c>
      <c r="I352" s="18" t="s">
        <v>9</v>
      </c>
      <c r="J352" s="18">
        <v>1.9217169382754899</v>
      </c>
    </row>
    <row r="353" spans="1:10" x14ac:dyDescent="0.55000000000000004">
      <c r="A353" s="18" t="s">
        <v>58</v>
      </c>
      <c r="B353" t="s">
        <v>64</v>
      </c>
      <c r="C353" t="s">
        <v>59</v>
      </c>
      <c r="D353" s="18" t="s">
        <v>27</v>
      </c>
      <c r="E353" s="18" t="s">
        <v>28</v>
      </c>
      <c r="F353" t="s">
        <v>25</v>
      </c>
      <c r="G353" s="18" t="s">
        <v>8</v>
      </c>
      <c r="H353">
        <v>100</v>
      </c>
      <c r="I353" s="18" t="s">
        <v>11</v>
      </c>
      <c r="J353" s="18">
        <v>1.3249631604994601</v>
      </c>
    </row>
    <row r="354" spans="1:10" x14ac:dyDescent="0.55000000000000004">
      <c r="A354" s="18" t="s">
        <v>58</v>
      </c>
      <c r="B354" t="s">
        <v>64</v>
      </c>
      <c r="C354" t="s">
        <v>59</v>
      </c>
      <c r="D354" s="18" t="s">
        <v>27</v>
      </c>
      <c r="E354" s="18" t="s">
        <v>28</v>
      </c>
      <c r="F354" t="s">
        <v>25</v>
      </c>
      <c r="G354" s="18" t="s">
        <v>10</v>
      </c>
      <c r="H354">
        <v>100</v>
      </c>
      <c r="I354" s="18" t="s">
        <v>13</v>
      </c>
      <c r="J354" s="18">
        <v>3.3561781728349098</v>
      </c>
    </row>
    <row r="355" spans="1:10" x14ac:dyDescent="0.55000000000000004">
      <c r="A355" s="18" t="s">
        <v>58</v>
      </c>
      <c r="B355" t="s">
        <v>64</v>
      </c>
      <c r="C355" t="s">
        <v>59</v>
      </c>
      <c r="D355" s="18" t="s">
        <v>27</v>
      </c>
      <c r="E355" s="18" t="s">
        <v>28</v>
      </c>
      <c r="F355" t="s">
        <v>25</v>
      </c>
      <c r="G355" s="18" t="s">
        <v>10</v>
      </c>
      <c r="H355">
        <v>100</v>
      </c>
      <c r="I355" s="18" t="s">
        <v>15</v>
      </c>
      <c r="J355" s="18">
        <v>1.57109214815136</v>
      </c>
    </row>
    <row r="356" spans="1:10" x14ac:dyDescent="0.55000000000000004">
      <c r="A356" s="18" t="s">
        <v>58</v>
      </c>
      <c r="B356" t="s">
        <v>64</v>
      </c>
      <c r="C356" t="s">
        <v>59</v>
      </c>
      <c r="D356" s="18" t="s">
        <v>27</v>
      </c>
      <c r="E356" s="18" t="s">
        <v>28</v>
      </c>
      <c r="F356" t="s">
        <v>25</v>
      </c>
      <c r="G356" s="18" t="s">
        <v>10</v>
      </c>
      <c r="H356">
        <v>100</v>
      </c>
      <c r="I356" s="18" t="s">
        <v>9</v>
      </c>
      <c r="J356" s="18">
        <v>1.9217169382754899</v>
      </c>
    </row>
    <row r="357" spans="1:10" x14ac:dyDescent="0.55000000000000004">
      <c r="A357" s="18" t="s">
        <v>58</v>
      </c>
      <c r="B357" t="s">
        <v>64</v>
      </c>
      <c r="C357" t="s">
        <v>59</v>
      </c>
      <c r="D357" s="18" t="s">
        <v>27</v>
      </c>
      <c r="E357" s="18" t="s">
        <v>28</v>
      </c>
      <c r="F357" t="s">
        <v>25</v>
      </c>
      <c r="G357" s="18" t="s">
        <v>10</v>
      </c>
      <c r="H357">
        <v>100</v>
      </c>
      <c r="I357" s="18" t="s">
        <v>11</v>
      </c>
      <c r="J357" s="18">
        <v>1.3249631604994601</v>
      </c>
    </row>
    <row r="358" spans="1:10" x14ac:dyDescent="0.55000000000000004">
      <c r="A358" s="18" t="s">
        <v>58</v>
      </c>
      <c r="B358" t="s">
        <v>64</v>
      </c>
      <c r="C358" t="s">
        <v>59</v>
      </c>
      <c r="D358" s="18" t="s">
        <v>29</v>
      </c>
      <c r="E358" s="18" t="s">
        <v>29</v>
      </c>
      <c r="F358" t="s">
        <v>25</v>
      </c>
      <c r="G358" s="18" t="s">
        <v>12</v>
      </c>
      <c r="H358">
        <v>0</v>
      </c>
      <c r="I358" s="18" t="s">
        <v>13</v>
      </c>
      <c r="J358" s="18">
        <v>0</v>
      </c>
    </row>
    <row r="359" spans="1:10" x14ac:dyDescent="0.55000000000000004">
      <c r="A359" s="18" t="s">
        <v>58</v>
      </c>
      <c r="B359" t="s">
        <v>64</v>
      </c>
      <c r="C359" t="s">
        <v>59</v>
      </c>
      <c r="D359" s="18" t="s">
        <v>29</v>
      </c>
      <c r="E359" s="18" t="s">
        <v>29</v>
      </c>
      <c r="F359" t="s">
        <v>25</v>
      </c>
      <c r="G359" s="18" t="s">
        <v>12</v>
      </c>
      <c r="H359">
        <v>0</v>
      </c>
      <c r="I359" s="18" t="s">
        <v>15</v>
      </c>
      <c r="J359" s="18">
        <v>1.3008521481533499</v>
      </c>
    </row>
    <row r="360" spans="1:10" x14ac:dyDescent="0.55000000000000004">
      <c r="A360" s="18" t="s">
        <v>58</v>
      </c>
      <c r="B360" t="s">
        <v>64</v>
      </c>
      <c r="C360" t="s">
        <v>59</v>
      </c>
      <c r="D360" s="18" t="s">
        <v>29</v>
      </c>
      <c r="E360" s="18" t="s">
        <v>29</v>
      </c>
      <c r="F360" t="s">
        <v>25</v>
      </c>
      <c r="G360" s="18" t="s">
        <v>12</v>
      </c>
      <c r="H360">
        <v>0</v>
      </c>
      <c r="I360" s="18" t="s">
        <v>9</v>
      </c>
      <c r="J360" s="18">
        <v>1.74928513579652</v>
      </c>
    </row>
    <row r="361" spans="1:10" x14ac:dyDescent="0.55000000000000004">
      <c r="A361" s="18" t="s">
        <v>58</v>
      </c>
      <c r="B361" t="s">
        <v>64</v>
      </c>
      <c r="C361" t="s">
        <v>59</v>
      </c>
      <c r="D361" s="18" t="s">
        <v>29</v>
      </c>
      <c r="E361" s="18" t="s">
        <v>29</v>
      </c>
      <c r="F361" t="s">
        <v>25</v>
      </c>
      <c r="G361" s="18" t="s">
        <v>12</v>
      </c>
      <c r="H361">
        <v>0</v>
      </c>
      <c r="I361" s="18" t="s">
        <v>11</v>
      </c>
      <c r="J361" s="18">
        <v>1.5737884444388299</v>
      </c>
    </row>
    <row r="362" spans="1:10" x14ac:dyDescent="0.55000000000000004">
      <c r="A362" s="18" t="s">
        <v>58</v>
      </c>
      <c r="B362" t="s">
        <v>64</v>
      </c>
      <c r="C362" t="s">
        <v>59</v>
      </c>
      <c r="D362" s="18" t="s">
        <v>29</v>
      </c>
      <c r="E362" s="18" t="s">
        <v>29</v>
      </c>
      <c r="F362" t="s">
        <v>25</v>
      </c>
      <c r="G362" s="18" t="s">
        <v>14</v>
      </c>
      <c r="H362">
        <v>100</v>
      </c>
      <c r="I362" s="18" t="s">
        <v>13</v>
      </c>
      <c r="J362" s="18">
        <v>0</v>
      </c>
    </row>
    <row r="363" spans="1:10" x14ac:dyDescent="0.55000000000000004">
      <c r="A363" s="18" t="s">
        <v>58</v>
      </c>
      <c r="B363" t="s">
        <v>64</v>
      </c>
      <c r="C363" t="s">
        <v>59</v>
      </c>
      <c r="D363" s="18" t="s">
        <v>29</v>
      </c>
      <c r="E363" s="18" t="s">
        <v>29</v>
      </c>
      <c r="F363" t="s">
        <v>25</v>
      </c>
      <c r="G363" s="18" t="s">
        <v>14</v>
      </c>
      <c r="H363">
        <v>100</v>
      </c>
      <c r="I363" s="18" t="s">
        <v>15</v>
      </c>
      <c r="J363" s="18">
        <v>1.3008521481533499</v>
      </c>
    </row>
    <row r="364" spans="1:10" x14ac:dyDescent="0.55000000000000004">
      <c r="A364" s="18" t="s">
        <v>58</v>
      </c>
      <c r="B364" t="s">
        <v>64</v>
      </c>
      <c r="C364" t="s">
        <v>59</v>
      </c>
      <c r="D364" s="18" t="s">
        <v>29</v>
      </c>
      <c r="E364" s="18" t="s">
        <v>29</v>
      </c>
      <c r="F364" t="s">
        <v>25</v>
      </c>
      <c r="G364" s="18" t="s">
        <v>14</v>
      </c>
      <c r="H364">
        <v>100</v>
      </c>
      <c r="I364" s="18" t="s">
        <v>9</v>
      </c>
      <c r="J364" s="18">
        <v>1.74928513579652</v>
      </c>
    </row>
    <row r="365" spans="1:10" x14ac:dyDescent="0.55000000000000004">
      <c r="A365" s="18" t="s">
        <v>58</v>
      </c>
      <c r="B365" t="s">
        <v>64</v>
      </c>
      <c r="C365" t="s">
        <v>59</v>
      </c>
      <c r="D365" s="18" t="s">
        <v>29</v>
      </c>
      <c r="E365" s="18" t="s">
        <v>29</v>
      </c>
      <c r="F365" t="s">
        <v>25</v>
      </c>
      <c r="G365" s="18" t="s">
        <v>14</v>
      </c>
      <c r="H365">
        <v>100</v>
      </c>
      <c r="I365" s="18" t="s">
        <v>11</v>
      </c>
      <c r="J365" s="18">
        <v>1.5737884444388299</v>
      </c>
    </row>
    <row r="366" spans="1:10" x14ac:dyDescent="0.55000000000000004">
      <c r="A366" s="18" t="s">
        <v>58</v>
      </c>
      <c r="B366" t="s">
        <v>64</v>
      </c>
      <c r="C366" t="s">
        <v>59</v>
      </c>
      <c r="D366" s="18" t="s">
        <v>29</v>
      </c>
      <c r="E366" s="18" t="s">
        <v>29</v>
      </c>
      <c r="F366" t="s">
        <v>25</v>
      </c>
      <c r="G366" s="18" t="s">
        <v>8</v>
      </c>
      <c r="H366">
        <v>100</v>
      </c>
      <c r="I366" s="18" t="s">
        <v>13</v>
      </c>
      <c r="J366" s="18">
        <v>0</v>
      </c>
    </row>
    <row r="367" spans="1:10" x14ac:dyDescent="0.55000000000000004">
      <c r="A367" s="18" t="s">
        <v>58</v>
      </c>
      <c r="B367" t="s">
        <v>64</v>
      </c>
      <c r="C367" t="s">
        <v>59</v>
      </c>
      <c r="D367" s="18" t="s">
        <v>29</v>
      </c>
      <c r="E367" s="18" t="s">
        <v>29</v>
      </c>
      <c r="F367" t="s">
        <v>25</v>
      </c>
      <c r="G367" s="18" t="s">
        <v>8</v>
      </c>
      <c r="H367">
        <v>100</v>
      </c>
      <c r="I367" s="18" t="s">
        <v>15</v>
      </c>
      <c r="J367" s="18">
        <v>1.3008521481533499</v>
      </c>
    </row>
    <row r="368" spans="1:10" x14ac:dyDescent="0.55000000000000004">
      <c r="A368" s="18" t="s">
        <v>58</v>
      </c>
      <c r="B368" t="s">
        <v>64</v>
      </c>
      <c r="C368" t="s">
        <v>59</v>
      </c>
      <c r="D368" s="18" t="s">
        <v>29</v>
      </c>
      <c r="E368" s="18" t="s">
        <v>29</v>
      </c>
      <c r="F368" t="s">
        <v>25</v>
      </c>
      <c r="G368" s="18" t="s">
        <v>8</v>
      </c>
      <c r="H368">
        <v>100</v>
      </c>
      <c r="I368" s="18" t="s">
        <v>9</v>
      </c>
      <c r="J368" s="18">
        <v>1.74928513579652</v>
      </c>
    </row>
    <row r="369" spans="1:10" x14ac:dyDescent="0.55000000000000004">
      <c r="A369" s="18" t="s">
        <v>58</v>
      </c>
      <c r="B369" t="s">
        <v>64</v>
      </c>
      <c r="C369" t="s">
        <v>59</v>
      </c>
      <c r="D369" s="18" t="s">
        <v>29</v>
      </c>
      <c r="E369" s="18" t="s">
        <v>29</v>
      </c>
      <c r="F369" t="s">
        <v>25</v>
      </c>
      <c r="G369" s="18" t="s">
        <v>8</v>
      </c>
      <c r="H369">
        <v>100</v>
      </c>
      <c r="I369" s="18" t="s">
        <v>11</v>
      </c>
      <c r="J369" s="18">
        <v>1.5737884444388299</v>
      </c>
    </row>
    <row r="370" spans="1:10" x14ac:dyDescent="0.55000000000000004">
      <c r="A370" s="18" t="s">
        <v>58</v>
      </c>
      <c r="B370" t="s">
        <v>64</v>
      </c>
      <c r="C370" t="s">
        <v>59</v>
      </c>
      <c r="D370" s="18" t="s">
        <v>29</v>
      </c>
      <c r="E370" s="18" t="s">
        <v>29</v>
      </c>
      <c r="F370" t="s">
        <v>25</v>
      </c>
      <c r="G370" s="18" t="s">
        <v>10</v>
      </c>
      <c r="H370">
        <v>100</v>
      </c>
      <c r="I370" s="18" t="s">
        <v>13</v>
      </c>
      <c r="J370" s="18">
        <v>0</v>
      </c>
    </row>
    <row r="371" spans="1:10" x14ac:dyDescent="0.55000000000000004">
      <c r="A371" s="18" t="s">
        <v>58</v>
      </c>
      <c r="B371" t="s">
        <v>64</v>
      </c>
      <c r="C371" t="s">
        <v>59</v>
      </c>
      <c r="D371" s="18" t="s">
        <v>29</v>
      </c>
      <c r="E371" s="18" t="s">
        <v>29</v>
      </c>
      <c r="F371" t="s">
        <v>25</v>
      </c>
      <c r="G371" s="18" t="s">
        <v>10</v>
      </c>
      <c r="H371">
        <v>100</v>
      </c>
      <c r="I371" s="18" t="s">
        <v>15</v>
      </c>
      <c r="J371" s="18">
        <v>1.3008521481533499</v>
      </c>
    </row>
    <row r="372" spans="1:10" x14ac:dyDescent="0.55000000000000004">
      <c r="A372" s="18" t="s">
        <v>58</v>
      </c>
      <c r="B372" t="s">
        <v>64</v>
      </c>
      <c r="C372" t="s">
        <v>59</v>
      </c>
      <c r="D372" s="18" t="s">
        <v>29</v>
      </c>
      <c r="E372" s="18" t="s">
        <v>29</v>
      </c>
      <c r="F372" t="s">
        <v>25</v>
      </c>
      <c r="G372" s="18" t="s">
        <v>10</v>
      </c>
      <c r="H372">
        <v>100</v>
      </c>
      <c r="I372" s="18" t="s">
        <v>9</v>
      </c>
      <c r="J372" s="18">
        <v>1.74928513579652</v>
      </c>
    </row>
    <row r="373" spans="1:10" x14ac:dyDescent="0.55000000000000004">
      <c r="A373" s="18" t="s">
        <v>58</v>
      </c>
      <c r="B373" t="s">
        <v>64</v>
      </c>
      <c r="C373" t="s">
        <v>59</v>
      </c>
      <c r="D373" s="18" t="s">
        <v>29</v>
      </c>
      <c r="E373" s="18" t="s">
        <v>29</v>
      </c>
      <c r="F373" t="s">
        <v>25</v>
      </c>
      <c r="G373" s="18" t="s">
        <v>10</v>
      </c>
      <c r="H373">
        <v>100</v>
      </c>
      <c r="I373" s="18" t="s">
        <v>11</v>
      </c>
      <c r="J373" s="18">
        <v>1.5737884444388299</v>
      </c>
    </row>
    <row r="374" spans="1:10" x14ac:dyDescent="0.55000000000000004">
      <c r="A374" s="18" t="s">
        <v>58</v>
      </c>
      <c r="B374" t="s">
        <v>64</v>
      </c>
      <c r="C374" t="s">
        <v>59</v>
      </c>
      <c r="D374" s="18" t="s">
        <v>28</v>
      </c>
      <c r="E374" s="18" t="s">
        <v>27</v>
      </c>
      <c r="F374" t="s">
        <v>25</v>
      </c>
      <c r="G374" s="18" t="s">
        <v>12</v>
      </c>
      <c r="H374">
        <v>0</v>
      </c>
      <c r="I374" s="18" t="s">
        <v>13</v>
      </c>
      <c r="J374" s="18">
        <v>3.36464671604335</v>
      </c>
    </row>
    <row r="375" spans="1:10" x14ac:dyDescent="0.55000000000000004">
      <c r="A375" s="18" t="s">
        <v>58</v>
      </c>
      <c r="B375" t="s">
        <v>64</v>
      </c>
      <c r="C375" t="s">
        <v>59</v>
      </c>
      <c r="D375" s="18" t="s">
        <v>28</v>
      </c>
      <c r="E375" s="18" t="s">
        <v>27</v>
      </c>
      <c r="F375" t="s">
        <v>25</v>
      </c>
      <c r="G375" s="18" t="s">
        <v>12</v>
      </c>
      <c r="H375">
        <v>0</v>
      </c>
      <c r="I375" s="18" t="s">
        <v>15</v>
      </c>
      <c r="J375" s="18">
        <v>0</v>
      </c>
    </row>
    <row r="376" spans="1:10" x14ac:dyDescent="0.55000000000000004">
      <c r="A376" s="18" t="s">
        <v>58</v>
      </c>
      <c r="B376" t="s">
        <v>64</v>
      </c>
      <c r="C376" t="s">
        <v>59</v>
      </c>
      <c r="D376" s="18" t="s">
        <v>28</v>
      </c>
      <c r="E376" s="18" t="s">
        <v>27</v>
      </c>
      <c r="F376" t="s">
        <v>25</v>
      </c>
      <c r="G376" s="18" t="s">
        <v>12</v>
      </c>
      <c r="H376">
        <v>0</v>
      </c>
      <c r="I376" s="18" t="s">
        <v>9</v>
      </c>
      <c r="J376" s="18">
        <v>1.58875377778895</v>
      </c>
    </row>
    <row r="377" spans="1:10" x14ac:dyDescent="0.55000000000000004">
      <c r="A377" s="18" t="s">
        <v>58</v>
      </c>
      <c r="B377" t="s">
        <v>64</v>
      </c>
      <c r="C377" t="s">
        <v>59</v>
      </c>
      <c r="D377" s="18" t="s">
        <v>28</v>
      </c>
      <c r="E377" s="18" t="s">
        <v>27</v>
      </c>
      <c r="F377" t="s">
        <v>25</v>
      </c>
      <c r="G377" s="18" t="s">
        <v>12</v>
      </c>
      <c r="H377">
        <v>0</v>
      </c>
      <c r="I377" s="18" t="s">
        <v>11</v>
      </c>
      <c r="J377" s="18">
        <v>0.90039703703951002</v>
      </c>
    </row>
    <row r="378" spans="1:10" x14ac:dyDescent="0.55000000000000004">
      <c r="A378" s="18" t="s">
        <v>58</v>
      </c>
      <c r="B378" t="s">
        <v>64</v>
      </c>
      <c r="C378" t="s">
        <v>59</v>
      </c>
      <c r="D378" s="18" t="s">
        <v>28</v>
      </c>
      <c r="E378" s="18" t="s">
        <v>27</v>
      </c>
      <c r="F378" t="s">
        <v>25</v>
      </c>
      <c r="G378" s="18" t="s">
        <v>14</v>
      </c>
      <c r="H378">
        <v>0</v>
      </c>
      <c r="I378" s="18" t="s">
        <v>13</v>
      </c>
      <c r="J378" s="18">
        <v>3.36464671604335</v>
      </c>
    </row>
    <row r="379" spans="1:10" x14ac:dyDescent="0.55000000000000004">
      <c r="A379" s="18" t="s">
        <v>58</v>
      </c>
      <c r="B379" t="s">
        <v>64</v>
      </c>
      <c r="C379" t="s">
        <v>59</v>
      </c>
      <c r="D379" s="18" t="s">
        <v>28</v>
      </c>
      <c r="E379" s="18" t="s">
        <v>27</v>
      </c>
      <c r="F379" t="s">
        <v>25</v>
      </c>
      <c r="G379" s="18" t="s">
        <v>14</v>
      </c>
      <c r="H379">
        <v>0</v>
      </c>
      <c r="I379" s="18" t="s">
        <v>15</v>
      </c>
      <c r="J379" s="18">
        <v>0</v>
      </c>
    </row>
    <row r="380" spans="1:10" x14ac:dyDescent="0.55000000000000004">
      <c r="A380" s="18" t="s">
        <v>58</v>
      </c>
      <c r="B380" t="s">
        <v>64</v>
      </c>
      <c r="C380" t="s">
        <v>59</v>
      </c>
      <c r="D380" s="18" t="s">
        <v>28</v>
      </c>
      <c r="E380" s="18" t="s">
        <v>27</v>
      </c>
      <c r="F380" t="s">
        <v>25</v>
      </c>
      <c r="G380" s="18" t="s">
        <v>14</v>
      </c>
      <c r="H380">
        <v>0</v>
      </c>
      <c r="I380" s="18" t="s">
        <v>9</v>
      </c>
      <c r="J380" s="18">
        <v>1.58875377778895</v>
      </c>
    </row>
    <row r="381" spans="1:10" x14ac:dyDescent="0.55000000000000004">
      <c r="A381" s="18" t="s">
        <v>58</v>
      </c>
      <c r="B381" t="s">
        <v>64</v>
      </c>
      <c r="C381" t="s">
        <v>59</v>
      </c>
      <c r="D381" s="18" t="s">
        <v>28</v>
      </c>
      <c r="E381" s="18" t="s">
        <v>27</v>
      </c>
      <c r="F381" t="s">
        <v>25</v>
      </c>
      <c r="G381" s="18" t="s">
        <v>14</v>
      </c>
      <c r="H381">
        <v>0</v>
      </c>
      <c r="I381" s="18" t="s">
        <v>11</v>
      </c>
      <c r="J381" s="18">
        <v>0.90039703703951002</v>
      </c>
    </row>
    <row r="382" spans="1:10" x14ac:dyDescent="0.55000000000000004">
      <c r="A382" s="18" t="s">
        <v>58</v>
      </c>
      <c r="B382" t="s">
        <v>64</v>
      </c>
      <c r="C382" t="s">
        <v>59</v>
      </c>
      <c r="D382" s="18" t="s">
        <v>28</v>
      </c>
      <c r="E382" s="18" t="s">
        <v>27</v>
      </c>
      <c r="F382" t="s">
        <v>25</v>
      </c>
      <c r="G382" s="18" t="s">
        <v>8</v>
      </c>
      <c r="H382">
        <v>100</v>
      </c>
      <c r="I382" s="18" t="s">
        <v>13</v>
      </c>
      <c r="J382" s="18">
        <v>3.36464671604335</v>
      </c>
    </row>
    <row r="383" spans="1:10" x14ac:dyDescent="0.55000000000000004">
      <c r="A383" s="18" t="s">
        <v>58</v>
      </c>
      <c r="B383" t="s">
        <v>64</v>
      </c>
      <c r="C383" t="s">
        <v>59</v>
      </c>
      <c r="D383" s="18" t="s">
        <v>28</v>
      </c>
      <c r="E383" s="18" t="s">
        <v>27</v>
      </c>
      <c r="F383" t="s">
        <v>25</v>
      </c>
      <c r="G383" s="18" t="s">
        <v>8</v>
      </c>
      <c r="H383">
        <v>100</v>
      </c>
      <c r="I383" s="18" t="s">
        <v>15</v>
      </c>
      <c r="J383" s="18">
        <v>0</v>
      </c>
    </row>
    <row r="384" spans="1:10" x14ac:dyDescent="0.55000000000000004">
      <c r="A384" s="18" t="s">
        <v>58</v>
      </c>
      <c r="B384" t="s">
        <v>64</v>
      </c>
      <c r="C384" t="s">
        <v>59</v>
      </c>
      <c r="D384" s="18" t="s">
        <v>28</v>
      </c>
      <c r="E384" s="18" t="s">
        <v>27</v>
      </c>
      <c r="F384" t="s">
        <v>25</v>
      </c>
      <c r="G384" s="18" t="s">
        <v>8</v>
      </c>
      <c r="H384">
        <v>100</v>
      </c>
      <c r="I384" s="18" t="s">
        <v>9</v>
      </c>
      <c r="J384" s="18">
        <v>1.58875377778895</v>
      </c>
    </row>
    <row r="385" spans="1:10" x14ac:dyDescent="0.55000000000000004">
      <c r="A385" s="18" t="s">
        <v>58</v>
      </c>
      <c r="B385" t="s">
        <v>64</v>
      </c>
      <c r="C385" t="s">
        <v>59</v>
      </c>
      <c r="D385" s="18" t="s">
        <v>28</v>
      </c>
      <c r="E385" s="18" t="s">
        <v>27</v>
      </c>
      <c r="F385" t="s">
        <v>25</v>
      </c>
      <c r="G385" s="18" t="s">
        <v>8</v>
      </c>
      <c r="H385">
        <v>100</v>
      </c>
      <c r="I385" s="18" t="s">
        <v>11</v>
      </c>
      <c r="J385" s="18">
        <v>0.90039703703951002</v>
      </c>
    </row>
    <row r="386" spans="1:10" x14ac:dyDescent="0.55000000000000004">
      <c r="A386" s="18" t="s">
        <v>58</v>
      </c>
      <c r="B386" t="s">
        <v>64</v>
      </c>
      <c r="C386" t="s">
        <v>59</v>
      </c>
      <c r="D386" s="18" t="s">
        <v>28</v>
      </c>
      <c r="E386" s="18" t="s">
        <v>27</v>
      </c>
      <c r="F386" t="s">
        <v>25</v>
      </c>
      <c r="G386" s="18" t="s">
        <v>10</v>
      </c>
      <c r="H386">
        <v>100</v>
      </c>
      <c r="I386" s="18" t="s">
        <v>13</v>
      </c>
      <c r="J386" s="18">
        <v>3.36464671604335</v>
      </c>
    </row>
    <row r="387" spans="1:10" x14ac:dyDescent="0.55000000000000004">
      <c r="A387" s="18" t="s">
        <v>58</v>
      </c>
      <c r="B387" t="s">
        <v>64</v>
      </c>
      <c r="C387" t="s">
        <v>59</v>
      </c>
      <c r="D387" s="18" t="s">
        <v>28</v>
      </c>
      <c r="E387" s="18" t="s">
        <v>27</v>
      </c>
      <c r="F387" t="s">
        <v>25</v>
      </c>
      <c r="G387" s="18" t="s">
        <v>10</v>
      </c>
      <c r="H387">
        <v>100</v>
      </c>
      <c r="I387" s="18" t="s">
        <v>15</v>
      </c>
      <c r="J387" s="18">
        <v>0</v>
      </c>
    </row>
    <row r="388" spans="1:10" x14ac:dyDescent="0.55000000000000004">
      <c r="A388" s="18" t="s">
        <v>58</v>
      </c>
      <c r="B388" t="s">
        <v>64</v>
      </c>
      <c r="C388" t="s">
        <v>59</v>
      </c>
      <c r="D388" s="18" t="s">
        <v>28</v>
      </c>
      <c r="E388" s="18" t="s">
        <v>27</v>
      </c>
      <c r="F388" t="s">
        <v>25</v>
      </c>
      <c r="G388" s="18" t="s">
        <v>10</v>
      </c>
      <c r="H388">
        <v>100</v>
      </c>
      <c r="I388" s="18" t="s">
        <v>9</v>
      </c>
      <c r="J388" s="18">
        <v>1.58875377778895</v>
      </c>
    </row>
    <row r="389" spans="1:10" x14ac:dyDescent="0.55000000000000004">
      <c r="A389" s="18" t="s">
        <v>58</v>
      </c>
      <c r="B389" t="s">
        <v>64</v>
      </c>
      <c r="C389" t="s">
        <v>59</v>
      </c>
      <c r="D389" s="18" t="s">
        <v>28</v>
      </c>
      <c r="E389" s="18" t="s">
        <v>27</v>
      </c>
      <c r="F389" t="s">
        <v>25</v>
      </c>
      <c r="G389" s="18" t="s">
        <v>10</v>
      </c>
      <c r="H389">
        <v>100</v>
      </c>
      <c r="I389" s="18" t="s">
        <v>11</v>
      </c>
      <c r="J389" s="18">
        <v>0.90039703703951002</v>
      </c>
    </row>
    <row r="390" spans="1:10" x14ac:dyDescent="0.55000000000000004">
      <c r="A390" s="18" t="s">
        <v>58</v>
      </c>
      <c r="B390" t="s">
        <v>64</v>
      </c>
      <c r="C390" t="s">
        <v>59</v>
      </c>
      <c r="D390" s="18" t="s">
        <v>29</v>
      </c>
      <c r="E390" s="18" t="s">
        <v>27</v>
      </c>
      <c r="F390" t="s">
        <v>25</v>
      </c>
      <c r="G390" s="18" t="s">
        <v>12</v>
      </c>
      <c r="H390">
        <v>0</v>
      </c>
      <c r="I390" s="18" t="s">
        <v>13</v>
      </c>
      <c r="J390" s="18">
        <v>0</v>
      </c>
    </row>
    <row r="391" spans="1:10" x14ac:dyDescent="0.55000000000000004">
      <c r="A391" s="18" t="s">
        <v>58</v>
      </c>
      <c r="B391" t="s">
        <v>64</v>
      </c>
      <c r="C391" t="s">
        <v>59</v>
      </c>
      <c r="D391" s="18" t="s">
        <v>29</v>
      </c>
      <c r="E391" s="18" t="s">
        <v>27</v>
      </c>
      <c r="F391" t="s">
        <v>25</v>
      </c>
      <c r="G391" s="18" t="s">
        <v>12</v>
      </c>
      <c r="H391">
        <v>0</v>
      </c>
      <c r="I391" s="18" t="s">
        <v>15</v>
      </c>
      <c r="J391" s="18">
        <v>1.3075816296331999</v>
      </c>
    </row>
    <row r="392" spans="1:10" x14ac:dyDescent="0.55000000000000004">
      <c r="A392" s="18" t="s">
        <v>58</v>
      </c>
      <c r="B392" t="s">
        <v>64</v>
      </c>
      <c r="C392" t="s">
        <v>59</v>
      </c>
      <c r="D392" s="18" t="s">
        <v>29</v>
      </c>
      <c r="E392" s="18" t="s">
        <v>27</v>
      </c>
      <c r="F392" t="s">
        <v>25</v>
      </c>
      <c r="G392" s="18" t="s">
        <v>12</v>
      </c>
      <c r="H392">
        <v>0</v>
      </c>
      <c r="I392" s="18" t="s">
        <v>9</v>
      </c>
      <c r="J392" s="18">
        <v>2.4749894320848398</v>
      </c>
    </row>
    <row r="393" spans="1:10" x14ac:dyDescent="0.55000000000000004">
      <c r="A393" s="18" t="s">
        <v>58</v>
      </c>
      <c r="B393" t="s">
        <v>64</v>
      </c>
      <c r="C393" t="s">
        <v>59</v>
      </c>
      <c r="D393" s="18" t="s">
        <v>29</v>
      </c>
      <c r="E393" s="18" t="s">
        <v>27</v>
      </c>
      <c r="F393" t="s">
        <v>25</v>
      </c>
      <c r="G393" s="18" t="s">
        <v>12</v>
      </c>
      <c r="H393">
        <v>0</v>
      </c>
      <c r="I393" s="18" t="s">
        <v>11</v>
      </c>
      <c r="J393" s="18">
        <v>1.1998016790166699</v>
      </c>
    </row>
    <row r="394" spans="1:10" x14ac:dyDescent="0.55000000000000004">
      <c r="A394" s="18" t="s">
        <v>58</v>
      </c>
      <c r="B394" t="s">
        <v>64</v>
      </c>
      <c r="C394" t="s">
        <v>59</v>
      </c>
      <c r="D394" s="18" t="s">
        <v>29</v>
      </c>
      <c r="E394" s="18" t="s">
        <v>27</v>
      </c>
      <c r="F394" t="s">
        <v>25</v>
      </c>
      <c r="G394" s="18" t="s">
        <v>14</v>
      </c>
      <c r="H394">
        <v>100</v>
      </c>
      <c r="I394" s="18" t="s">
        <v>13</v>
      </c>
      <c r="J394" s="18">
        <v>0</v>
      </c>
    </row>
    <row r="395" spans="1:10" x14ac:dyDescent="0.55000000000000004">
      <c r="A395" s="18" t="s">
        <v>58</v>
      </c>
      <c r="B395" t="s">
        <v>64</v>
      </c>
      <c r="C395" t="s">
        <v>59</v>
      </c>
      <c r="D395" s="18" t="s">
        <v>29</v>
      </c>
      <c r="E395" s="18" t="s">
        <v>27</v>
      </c>
      <c r="F395" t="s">
        <v>25</v>
      </c>
      <c r="G395" s="18" t="s">
        <v>14</v>
      </c>
      <c r="H395">
        <v>100</v>
      </c>
      <c r="I395" s="18" t="s">
        <v>15</v>
      </c>
      <c r="J395" s="18">
        <v>1.3075816296331999</v>
      </c>
    </row>
    <row r="396" spans="1:10" x14ac:dyDescent="0.55000000000000004">
      <c r="A396" s="18" t="s">
        <v>58</v>
      </c>
      <c r="B396" t="s">
        <v>64</v>
      </c>
      <c r="C396" t="s">
        <v>59</v>
      </c>
      <c r="D396" s="18" t="s">
        <v>29</v>
      </c>
      <c r="E396" s="18" t="s">
        <v>27</v>
      </c>
      <c r="F396" t="s">
        <v>25</v>
      </c>
      <c r="G396" s="18" t="s">
        <v>14</v>
      </c>
      <c r="H396">
        <v>100</v>
      </c>
      <c r="I396" s="18" t="s">
        <v>9</v>
      </c>
      <c r="J396" s="18">
        <v>2.4749894320848398</v>
      </c>
    </row>
    <row r="397" spans="1:10" x14ac:dyDescent="0.55000000000000004">
      <c r="A397" s="18" t="s">
        <v>58</v>
      </c>
      <c r="B397" t="s">
        <v>64</v>
      </c>
      <c r="C397" t="s">
        <v>59</v>
      </c>
      <c r="D397" s="18" t="s">
        <v>29</v>
      </c>
      <c r="E397" s="18" t="s">
        <v>27</v>
      </c>
      <c r="F397" t="s">
        <v>25</v>
      </c>
      <c r="G397" s="18" t="s">
        <v>14</v>
      </c>
      <c r="H397">
        <v>100</v>
      </c>
      <c r="I397" s="18" t="s">
        <v>11</v>
      </c>
      <c r="J397" s="18">
        <v>1.1998016790166699</v>
      </c>
    </row>
    <row r="398" spans="1:10" x14ac:dyDescent="0.55000000000000004">
      <c r="A398" s="18" t="s">
        <v>58</v>
      </c>
      <c r="B398" t="s">
        <v>64</v>
      </c>
      <c r="C398" t="s">
        <v>59</v>
      </c>
      <c r="D398" s="18" t="s">
        <v>29</v>
      </c>
      <c r="E398" s="18" t="s">
        <v>27</v>
      </c>
      <c r="F398" t="s">
        <v>25</v>
      </c>
      <c r="G398" s="18" t="s">
        <v>8</v>
      </c>
      <c r="H398">
        <v>100</v>
      </c>
      <c r="I398" s="18" t="s">
        <v>13</v>
      </c>
      <c r="J398" s="18">
        <v>0</v>
      </c>
    </row>
    <row r="399" spans="1:10" x14ac:dyDescent="0.55000000000000004">
      <c r="A399" s="18" t="s">
        <v>58</v>
      </c>
      <c r="B399" t="s">
        <v>64</v>
      </c>
      <c r="C399" t="s">
        <v>59</v>
      </c>
      <c r="D399" s="18" t="s">
        <v>29</v>
      </c>
      <c r="E399" s="18" t="s">
        <v>27</v>
      </c>
      <c r="F399" t="s">
        <v>25</v>
      </c>
      <c r="G399" s="18" t="s">
        <v>8</v>
      </c>
      <c r="H399">
        <v>100</v>
      </c>
      <c r="I399" s="18" t="s">
        <v>15</v>
      </c>
      <c r="J399" s="18">
        <v>1.3075816296331999</v>
      </c>
    </row>
    <row r="400" spans="1:10" x14ac:dyDescent="0.55000000000000004">
      <c r="A400" s="18" t="s">
        <v>58</v>
      </c>
      <c r="B400" t="s">
        <v>64</v>
      </c>
      <c r="C400" t="s">
        <v>59</v>
      </c>
      <c r="D400" s="18" t="s">
        <v>29</v>
      </c>
      <c r="E400" s="18" t="s">
        <v>27</v>
      </c>
      <c r="F400" t="s">
        <v>25</v>
      </c>
      <c r="G400" s="18" t="s">
        <v>8</v>
      </c>
      <c r="H400">
        <v>100</v>
      </c>
      <c r="I400" s="18" t="s">
        <v>9</v>
      </c>
      <c r="J400" s="18">
        <v>2.4749894320848398</v>
      </c>
    </row>
    <row r="401" spans="1:10" x14ac:dyDescent="0.55000000000000004">
      <c r="A401" s="18" t="s">
        <v>58</v>
      </c>
      <c r="B401" t="s">
        <v>64</v>
      </c>
      <c r="C401" t="s">
        <v>59</v>
      </c>
      <c r="D401" s="18" t="s">
        <v>29</v>
      </c>
      <c r="E401" s="18" t="s">
        <v>27</v>
      </c>
      <c r="F401" t="s">
        <v>25</v>
      </c>
      <c r="G401" s="18" t="s">
        <v>8</v>
      </c>
      <c r="H401">
        <v>100</v>
      </c>
      <c r="I401" s="18" t="s">
        <v>11</v>
      </c>
      <c r="J401" s="18">
        <v>1.1998016790166699</v>
      </c>
    </row>
    <row r="402" spans="1:10" x14ac:dyDescent="0.55000000000000004">
      <c r="A402" s="18" t="s">
        <v>58</v>
      </c>
      <c r="B402" t="s">
        <v>64</v>
      </c>
      <c r="C402" t="s">
        <v>59</v>
      </c>
      <c r="D402" s="18" t="s">
        <v>29</v>
      </c>
      <c r="E402" s="18" t="s">
        <v>27</v>
      </c>
      <c r="F402" t="s">
        <v>25</v>
      </c>
      <c r="G402" s="18" t="s">
        <v>10</v>
      </c>
      <c r="H402">
        <v>100</v>
      </c>
      <c r="I402" s="18" t="s">
        <v>13</v>
      </c>
      <c r="J402" s="18">
        <v>0</v>
      </c>
    </row>
    <row r="403" spans="1:10" x14ac:dyDescent="0.55000000000000004">
      <c r="A403" s="18" t="s">
        <v>58</v>
      </c>
      <c r="B403" t="s">
        <v>64</v>
      </c>
      <c r="C403" t="s">
        <v>59</v>
      </c>
      <c r="D403" s="18" t="s">
        <v>29</v>
      </c>
      <c r="E403" s="18" t="s">
        <v>27</v>
      </c>
      <c r="F403" t="s">
        <v>25</v>
      </c>
      <c r="G403" s="18" t="s">
        <v>10</v>
      </c>
      <c r="H403">
        <v>100</v>
      </c>
      <c r="I403" s="18" t="s">
        <v>15</v>
      </c>
      <c r="J403" s="18">
        <v>1.3075816296331999</v>
      </c>
    </row>
    <row r="404" spans="1:10" x14ac:dyDescent="0.55000000000000004">
      <c r="A404" s="18" t="s">
        <v>58</v>
      </c>
      <c r="B404" t="s">
        <v>64</v>
      </c>
      <c r="C404" t="s">
        <v>59</v>
      </c>
      <c r="D404" s="18" t="s">
        <v>29</v>
      </c>
      <c r="E404" s="18" t="s">
        <v>27</v>
      </c>
      <c r="F404" t="s">
        <v>25</v>
      </c>
      <c r="G404" s="18" t="s">
        <v>10</v>
      </c>
      <c r="H404">
        <v>100</v>
      </c>
      <c r="I404" s="18" t="s">
        <v>9</v>
      </c>
      <c r="J404" s="18">
        <v>2.4749894320848398</v>
      </c>
    </row>
    <row r="405" spans="1:10" x14ac:dyDescent="0.55000000000000004">
      <c r="A405" s="18" t="s">
        <v>58</v>
      </c>
      <c r="B405" t="s">
        <v>64</v>
      </c>
      <c r="C405" t="s">
        <v>59</v>
      </c>
      <c r="D405" s="18" t="s">
        <v>29</v>
      </c>
      <c r="E405" s="18" t="s">
        <v>27</v>
      </c>
      <c r="F405" t="s">
        <v>25</v>
      </c>
      <c r="G405" s="18" t="s">
        <v>10</v>
      </c>
      <c r="H405">
        <v>100</v>
      </c>
      <c r="I405" s="18" t="s">
        <v>11</v>
      </c>
      <c r="J405" s="18">
        <v>1.1998016790166699</v>
      </c>
    </row>
    <row r="406" spans="1:10" x14ac:dyDescent="0.55000000000000004">
      <c r="A406" s="18" t="s">
        <v>58</v>
      </c>
      <c r="B406" t="s">
        <v>64</v>
      </c>
      <c r="C406" t="s">
        <v>59</v>
      </c>
      <c r="D406" s="18" t="s">
        <v>27</v>
      </c>
      <c r="E406" s="18" t="s">
        <v>28</v>
      </c>
      <c r="F406" t="s">
        <v>25</v>
      </c>
      <c r="G406" s="18" t="s">
        <v>12</v>
      </c>
      <c r="H406">
        <v>0</v>
      </c>
      <c r="I406" s="18" t="s">
        <v>13</v>
      </c>
      <c r="J406" s="18">
        <v>3.45879387654713</v>
      </c>
    </row>
    <row r="407" spans="1:10" x14ac:dyDescent="0.55000000000000004">
      <c r="A407" s="18" t="s">
        <v>58</v>
      </c>
      <c r="B407" t="s">
        <v>64</v>
      </c>
      <c r="C407" t="s">
        <v>59</v>
      </c>
      <c r="D407" s="18" t="s">
        <v>27</v>
      </c>
      <c r="E407" s="18" t="s">
        <v>28</v>
      </c>
      <c r="F407" t="s">
        <v>25</v>
      </c>
      <c r="G407" s="18" t="s">
        <v>12</v>
      </c>
      <c r="H407">
        <v>0</v>
      </c>
      <c r="I407" s="18" t="s">
        <v>15</v>
      </c>
      <c r="J407" s="18">
        <v>1.7034149135724801</v>
      </c>
    </row>
    <row r="408" spans="1:10" x14ac:dyDescent="0.55000000000000004">
      <c r="A408" s="18" t="s">
        <v>58</v>
      </c>
      <c r="B408" t="s">
        <v>64</v>
      </c>
      <c r="C408" t="s">
        <v>59</v>
      </c>
      <c r="D408" s="18" t="s">
        <v>27</v>
      </c>
      <c r="E408" s="18" t="s">
        <v>28</v>
      </c>
      <c r="F408" t="s">
        <v>25</v>
      </c>
      <c r="G408" s="18" t="s">
        <v>12</v>
      </c>
      <c r="H408">
        <v>0</v>
      </c>
      <c r="I408" s="18" t="s">
        <v>9</v>
      </c>
      <c r="J408" s="18">
        <v>2.7691492345620601</v>
      </c>
    </row>
    <row r="409" spans="1:10" x14ac:dyDescent="0.55000000000000004">
      <c r="A409" s="18" t="s">
        <v>58</v>
      </c>
      <c r="B409" t="s">
        <v>64</v>
      </c>
      <c r="C409" t="s">
        <v>59</v>
      </c>
      <c r="D409" s="18" t="s">
        <v>27</v>
      </c>
      <c r="E409" s="18" t="s">
        <v>28</v>
      </c>
      <c r="F409" t="s">
        <v>25</v>
      </c>
      <c r="G409" s="18" t="s">
        <v>12</v>
      </c>
      <c r="H409">
        <v>0</v>
      </c>
      <c r="I409" s="18" t="s">
        <v>11</v>
      </c>
      <c r="J409" s="18">
        <v>1.2004203456890501</v>
      </c>
    </row>
    <row r="410" spans="1:10" x14ac:dyDescent="0.55000000000000004">
      <c r="A410" s="18" t="s">
        <v>58</v>
      </c>
      <c r="B410" t="s">
        <v>64</v>
      </c>
      <c r="C410" t="s">
        <v>59</v>
      </c>
      <c r="D410" s="18" t="s">
        <v>27</v>
      </c>
      <c r="E410" s="18" t="s">
        <v>28</v>
      </c>
      <c r="F410" t="s">
        <v>25</v>
      </c>
      <c r="G410" s="18" t="s">
        <v>14</v>
      </c>
      <c r="H410">
        <v>100</v>
      </c>
      <c r="I410" s="18" t="s">
        <v>13</v>
      </c>
      <c r="J410" s="18">
        <v>3.45879387654713</v>
      </c>
    </row>
    <row r="411" spans="1:10" x14ac:dyDescent="0.55000000000000004">
      <c r="A411" s="18" t="s">
        <v>58</v>
      </c>
      <c r="B411" t="s">
        <v>64</v>
      </c>
      <c r="C411" t="s">
        <v>59</v>
      </c>
      <c r="D411" s="18" t="s">
        <v>27</v>
      </c>
      <c r="E411" s="18" t="s">
        <v>28</v>
      </c>
      <c r="F411" t="s">
        <v>25</v>
      </c>
      <c r="G411" s="18" t="s">
        <v>14</v>
      </c>
      <c r="H411">
        <v>100</v>
      </c>
      <c r="I411" s="18" t="s">
        <v>15</v>
      </c>
      <c r="J411" s="18">
        <v>1.7034149135724801</v>
      </c>
    </row>
    <row r="412" spans="1:10" x14ac:dyDescent="0.55000000000000004">
      <c r="A412" s="18" t="s">
        <v>58</v>
      </c>
      <c r="B412" t="s">
        <v>64</v>
      </c>
      <c r="C412" t="s">
        <v>59</v>
      </c>
      <c r="D412" s="18" t="s">
        <v>27</v>
      </c>
      <c r="E412" s="18" t="s">
        <v>28</v>
      </c>
      <c r="F412" t="s">
        <v>25</v>
      </c>
      <c r="G412" s="18" t="s">
        <v>14</v>
      </c>
      <c r="H412">
        <v>100</v>
      </c>
      <c r="I412" s="18" t="s">
        <v>9</v>
      </c>
      <c r="J412" s="18">
        <v>2.7691492345620601</v>
      </c>
    </row>
    <row r="413" spans="1:10" x14ac:dyDescent="0.55000000000000004">
      <c r="A413" s="18" t="s">
        <v>58</v>
      </c>
      <c r="B413" t="s">
        <v>64</v>
      </c>
      <c r="C413" t="s">
        <v>59</v>
      </c>
      <c r="D413" s="18" t="s">
        <v>27</v>
      </c>
      <c r="E413" s="18" t="s">
        <v>28</v>
      </c>
      <c r="F413" t="s">
        <v>25</v>
      </c>
      <c r="G413" s="18" t="s">
        <v>14</v>
      </c>
      <c r="H413">
        <v>100</v>
      </c>
      <c r="I413" s="18" t="s">
        <v>11</v>
      </c>
      <c r="J413" s="18">
        <v>1.2004203456890501</v>
      </c>
    </row>
    <row r="414" spans="1:10" x14ac:dyDescent="0.55000000000000004">
      <c r="A414" s="18" t="s">
        <v>58</v>
      </c>
      <c r="B414" t="s">
        <v>64</v>
      </c>
      <c r="C414" t="s">
        <v>59</v>
      </c>
      <c r="D414" s="18" t="s">
        <v>27</v>
      </c>
      <c r="E414" s="18" t="s">
        <v>28</v>
      </c>
      <c r="F414" t="s">
        <v>25</v>
      </c>
      <c r="G414" s="18" t="s">
        <v>8</v>
      </c>
      <c r="H414">
        <v>100</v>
      </c>
      <c r="I414" s="18" t="s">
        <v>13</v>
      </c>
      <c r="J414" s="18">
        <v>3.45879387654713</v>
      </c>
    </row>
    <row r="415" spans="1:10" x14ac:dyDescent="0.55000000000000004">
      <c r="A415" s="18" t="s">
        <v>58</v>
      </c>
      <c r="B415" t="s">
        <v>64</v>
      </c>
      <c r="C415" t="s">
        <v>59</v>
      </c>
      <c r="D415" s="18" t="s">
        <v>27</v>
      </c>
      <c r="E415" s="18" t="s">
        <v>28</v>
      </c>
      <c r="F415" t="s">
        <v>25</v>
      </c>
      <c r="G415" s="18" t="s">
        <v>8</v>
      </c>
      <c r="H415">
        <v>100</v>
      </c>
      <c r="I415" s="18" t="s">
        <v>15</v>
      </c>
      <c r="J415" s="18">
        <v>1.7034149135724801</v>
      </c>
    </row>
    <row r="416" spans="1:10" x14ac:dyDescent="0.55000000000000004">
      <c r="A416" s="18" t="s">
        <v>58</v>
      </c>
      <c r="B416" t="s">
        <v>64</v>
      </c>
      <c r="C416" t="s">
        <v>59</v>
      </c>
      <c r="D416" s="18" t="s">
        <v>27</v>
      </c>
      <c r="E416" s="18" t="s">
        <v>28</v>
      </c>
      <c r="F416" t="s">
        <v>25</v>
      </c>
      <c r="G416" s="18" t="s">
        <v>8</v>
      </c>
      <c r="H416">
        <v>100</v>
      </c>
      <c r="I416" s="18" t="s">
        <v>9</v>
      </c>
      <c r="J416" s="18">
        <v>2.7691492345620601</v>
      </c>
    </row>
    <row r="417" spans="1:10" x14ac:dyDescent="0.55000000000000004">
      <c r="A417" s="18" t="s">
        <v>58</v>
      </c>
      <c r="B417" t="s">
        <v>64</v>
      </c>
      <c r="C417" t="s">
        <v>59</v>
      </c>
      <c r="D417" s="18" t="s">
        <v>27</v>
      </c>
      <c r="E417" s="18" t="s">
        <v>28</v>
      </c>
      <c r="F417" t="s">
        <v>25</v>
      </c>
      <c r="G417" s="18" t="s">
        <v>8</v>
      </c>
      <c r="H417">
        <v>100</v>
      </c>
      <c r="I417" s="18" t="s">
        <v>11</v>
      </c>
      <c r="J417" s="18">
        <v>1.2004203456890501</v>
      </c>
    </row>
    <row r="418" spans="1:10" x14ac:dyDescent="0.55000000000000004">
      <c r="A418" s="18" t="s">
        <v>58</v>
      </c>
      <c r="B418" t="s">
        <v>64</v>
      </c>
      <c r="C418" t="s">
        <v>59</v>
      </c>
      <c r="D418" s="18" t="s">
        <v>27</v>
      </c>
      <c r="E418" s="18" t="s">
        <v>28</v>
      </c>
      <c r="F418" t="s">
        <v>25</v>
      </c>
      <c r="G418" s="18" t="s">
        <v>10</v>
      </c>
      <c r="H418">
        <v>100</v>
      </c>
      <c r="I418" s="18" t="s">
        <v>13</v>
      </c>
      <c r="J418" s="18">
        <v>3.45879387654713</v>
      </c>
    </row>
    <row r="419" spans="1:10" x14ac:dyDescent="0.55000000000000004">
      <c r="A419" s="18" t="s">
        <v>58</v>
      </c>
      <c r="B419" t="s">
        <v>64</v>
      </c>
      <c r="C419" t="s">
        <v>59</v>
      </c>
      <c r="D419" s="18" t="s">
        <v>27</v>
      </c>
      <c r="E419" s="18" t="s">
        <v>28</v>
      </c>
      <c r="F419" t="s">
        <v>25</v>
      </c>
      <c r="G419" s="18" t="s">
        <v>10</v>
      </c>
      <c r="H419">
        <v>100</v>
      </c>
      <c r="I419" s="18" t="s">
        <v>15</v>
      </c>
      <c r="J419" s="18">
        <v>1.7034149135724801</v>
      </c>
    </row>
    <row r="420" spans="1:10" x14ac:dyDescent="0.55000000000000004">
      <c r="A420" s="18" t="s">
        <v>58</v>
      </c>
      <c r="B420" t="s">
        <v>64</v>
      </c>
      <c r="C420" t="s">
        <v>59</v>
      </c>
      <c r="D420" s="18" t="s">
        <v>27</v>
      </c>
      <c r="E420" s="18" t="s">
        <v>28</v>
      </c>
      <c r="F420" t="s">
        <v>25</v>
      </c>
      <c r="G420" s="18" t="s">
        <v>10</v>
      </c>
      <c r="H420">
        <v>100</v>
      </c>
      <c r="I420" s="18" t="s">
        <v>9</v>
      </c>
      <c r="J420" s="18">
        <v>2.7691492345620601</v>
      </c>
    </row>
    <row r="421" spans="1:10" x14ac:dyDescent="0.55000000000000004">
      <c r="A421" s="18" t="s">
        <v>58</v>
      </c>
      <c r="B421" t="s">
        <v>64</v>
      </c>
      <c r="C421" t="s">
        <v>59</v>
      </c>
      <c r="D421" s="18" t="s">
        <v>27</v>
      </c>
      <c r="E421" s="18" t="s">
        <v>28</v>
      </c>
      <c r="F421" t="s">
        <v>25</v>
      </c>
      <c r="G421" s="18" t="s">
        <v>10</v>
      </c>
      <c r="H421">
        <v>100</v>
      </c>
      <c r="I421" s="18" t="s">
        <v>11</v>
      </c>
      <c r="J421" s="18">
        <v>1.2004203456890501</v>
      </c>
    </row>
    <row r="422" spans="1:10" x14ac:dyDescent="0.55000000000000004">
      <c r="A422" s="18" t="s">
        <v>58</v>
      </c>
      <c r="B422" t="s">
        <v>64</v>
      </c>
      <c r="C422" t="s">
        <v>59</v>
      </c>
      <c r="D422" s="18" t="s">
        <v>29</v>
      </c>
      <c r="E422" s="18" t="s">
        <v>27</v>
      </c>
      <c r="F422" t="s">
        <v>25</v>
      </c>
      <c r="G422" s="18" t="s">
        <v>12</v>
      </c>
      <c r="H422">
        <v>100</v>
      </c>
      <c r="I422" s="18" t="s">
        <v>13</v>
      </c>
      <c r="J422" s="18">
        <v>2.7308938271598802</v>
      </c>
    </row>
    <row r="423" spans="1:10" x14ac:dyDescent="0.55000000000000004">
      <c r="A423" s="18" t="s">
        <v>58</v>
      </c>
      <c r="B423" t="s">
        <v>64</v>
      </c>
      <c r="C423" t="s">
        <v>59</v>
      </c>
      <c r="D423" s="18" t="s">
        <v>29</v>
      </c>
      <c r="E423" s="18" t="s">
        <v>27</v>
      </c>
      <c r="F423" t="s">
        <v>25</v>
      </c>
      <c r="G423" s="18" t="s">
        <v>12</v>
      </c>
      <c r="H423">
        <v>100</v>
      </c>
      <c r="I423" s="18" t="s">
        <v>15</v>
      </c>
      <c r="J423" s="18">
        <v>1.2022455308615401</v>
      </c>
    </row>
    <row r="424" spans="1:10" x14ac:dyDescent="0.55000000000000004">
      <c r="A424" s="18" t="s">
        <v>58</v>
      </c>
      <c r="B424" t="s">
        <v>64</v>
      </c>
      <c r="C424" t="s">
        <v>59</v>
      </c>
      <c r="D424" s="18" t="s">
        <v>29</v>
      </c>
      <c r="E424" s="18" t="s">
        <v>27</v>
      </c>
      <c r="F424" t="s">
        <v>25</v>
      </c>
      <c r="G424" s="18" t="s">
        <v>12</v>
      </c>
      <c r="H424">
        <v>100</v>
      </c>
      <c r="I424" s="18" t="s">
        <v>9</v>
      </c>
      <c r="J424" s="18">
        <v>1.84915476542664</v>
      </c>
    </row>
    <row r="425" spans="1:10" x14ac:dyDescent="0.55000000000000004">
      <c r="A425" s="18" t="s">
        <v>58</v>
      </c>
      <c r="B425" t="s">
        <v>64</v>
      </c>
      <c r="C425" t="s">
        <v>59</v>
      </c>
      <c r="D425" s="18" t="s">
        <v>29</v>
      </c>
      <c r="E425" s="18" t="s">
        <v>27</v>
      </c>
      <c r="F425" t="s">
        <v>25</v>
      </c>
      <c r="G425" s="18" t="s">
        <v>14</v>
      </c>
      <c r="H425">
        <v>100</v>
      </c>
      <c r="I425" s="18" t="s">
        <v>13</v>
      </c>
      <c r="J425" s="18">
        <v>2.7308938271598802</v>
      </c>
    </row>
    <row r="426" spans="1:10" x14ac:dyDescent="0.55000000000000004">
      <c r="A426" s="18" t="s">
        <v>58</v>
      </c>
      <c r="B426" t="s">
        <v>64</v>
      </c>
      <c r="C426" t="s">
        <v>59</v>
      </c>
      <c r="D426" s="18" t="s">
        <v>29</v>
      </c>
      <c r="E426" s="18" t="s">
        <v>27</v>
      </c>
      <c r="F426" t="s">
        <v>25</v>
      </c>
      <c r="G426" s="18" t="s">
        <v>14</v>
      </c>
      <c r="H426">
        <v>100</v>
      </c>
      <c r="I426" s="18" t="s">
        <v>15</v>
      </c>
      <c r="J426" s="18">
        <v>1.2022455308615401</v>
      </c>
    </row>
    <row r="427" spans="1:10" x14ac:dyDescent="0.55000000000000004">
      <c r="A427" s="18" t="s">
        <v>58</v>
      </c>
      <c r="B427" t="s">
        <v>64</v>
      </c>
      <c r="C427" t="s">
        <v>59</v>
      </c>
      <c r="D427" s="18" t="s">
        <v>29</v>
      </c>
      <c r="E427" s="18" t="s">
        <v>27</v>
      </c>
      <c r="F427" t="s">
        <v>25</v>
      </c>
      <c r="G427" s="18" t="s">
        <v>14</v>
      </c>
      <c r="H427">
        <v>100</v>
      </c>
      <c r="I427" s="18" t="s">
        <v>9</v>
      </c>
      <c r="J427" s="18">
        <v>1.84915476542664</v>
      </c>
    </row>
    <row r="428" spans="1:10" x14ac:dyDescent="0.55000000000000004">
      <c r="A428" s="18" t="s">
        <v>58</v>
      </c>
      <c r="B428" t="s">
        <v>64</v>
      </c>
      <c r="C428" t="s">
        <v>59</v>
      </c>
      <c r="D428" s="18" t="s">
        <v>29</v>
      </c>
      <c r="E428" s="18" t="s">
        <v>27</v>
      </c>
      <c r="F428" t="s">
        <v>25</v>
      </c>
      <c r="G428" s="18" t="s">
        <v>8</v>
      </c>
      <c r="H428">
        <v>100</v>
      </c>
      <c r="I428" s="18" t="s">
        <v>13</v>
      </c>
      <c r="J428" s="18">
        <v>2.7308938271598802</v>
      </c>
    </row>
    <row r="429" spans="1:10" x14ac:dyDescent="0.55000000000000004">
      <c r="A429" s="18" t="s">
        <v>58</v>
      </c>
      <c r="B429" t="s">
        <v>64</v>
      </c>
      <c r="C429" t="s">
        <v>59</v>
      </c>
      <c r="D429" s="18" t="s">
        <v>29</v>
      </c>
      <c r="E429" s="18" t="s">
        <v>27</v>
      </c>
      <c r="F429" t="s">
        <v>25</v>
      </c>
      <c r="G429" s="18" t="s">
        <v>8</v>
      </c>
      <c r="H429">
        <v>100</v>
      </c>
      <c r="I429" s="18" t="s">
        <v>15</v>
      </c>
      <c r="J429" s="18">
        <v>1.2022455308615401</v>
      </c>
    </row>
    <row r="430" spans="1:10" x14ac:dyDescent="0.55000000000000004">
      <c r="A430" s="18" t="s">
        <v>58</v>
      </c>
      <c r="B430" t="s">
        <v>64</v>
      </c>
      <c r="C430" t="s">
        <v>59</v>
      </c>
      <c r="D430" s="18" t="s">
        <v>29</v>
      </c>
      <c r="E430" s="18" t="s">
        <v>27</v>
      </c>
      <c r="F430" t="s">
        <v>25</v>
      </c>
      <c r="G430" s="18" t="s">
        <v>8</v>
      </c>
      <c r="H430">
        <v>100</v>
      </c>
      <c r="I430" s="18" t="s">
        <v>9</v>
      </c>
      <c r="J430" s="18">
        <v>1.84915476542664</v>
      </c>
    </row>
    <row r="431" spans="1:10" x14ac:dyDescent="0.55000000000000004">
      <c r="A431" s="18" t="s">
        <v>58</v>
      </c>
      <c r="B431" t="s">
        <v>64</v>
      </c>
      <c r="C431" t="s">
        <v>59</v>
      </c>
      <c r="D431" s="18" t="s">
        <v>29</v>
      </c>
      <c r="E431" s="18" t="s">
        <v>27</v>
      </c>
      <c r="F431" t="s">
        <v>25</v>
      </c>
      <c r="G431" s="18" t="s">
        <v>10</v>
      </c>
      <c r="H431">
        <v>0</v>
      </c>
      <c r="I431" s="18" t="s">
        <v>13</v>
      </c>
      <c r="J431" s="18">
        <v>2.7308938271598802</v>
      </c>
    </row>
    <row r="432" spans="1:10" x14ac:dyDescent="0.55000000000000004">
      <c r="A432" s="18" t="s">
        <v>58</v>
      </c>
      <c r="B432" t="s">
        <v>64</v>
      </c>
      <c r="C432" t="s">
        <v>59</v>
      </c>
      <c r="D432" s="18" t="s">
        <v>29</v>
      </c>
      <c r="E432" s="18" t="s">
        <v>27</v>
      </c>
      <c r="F432" t="s">
        <v>25</v>
      </c>
      <c r="G432" s="18" t="s">
        <v>10</v>
      </c>
      <c r="H432">
        <v>0</v>
      </c>
      <c r="I432" s="18" t="s">
        <v>15</v>
      </c>
      <c r="J432" s="18">
        <v>1.2022455308615401</v>
      </c>
    </row>
    <row r="433" spans="1:10" x14ac:dyDescent="0.55000000000000004">
      <c r="A433" s="18" t="s">
        <v>58</v>
      </c>
      <c r="B433" t="s">
        <v>64</v>
      </c>
      <c r="C433" t="s">
        <v>59</v>
      </c>
      <c r="D433" s="18" t="s">
        <v>29</v>
      </c>
      <c r="E433" s="18" t="s">
        <v>27</v>
      </c>
      <c r="F433" t="s">
        <v>25</v>
      </c>
      <c r="G433" s="18" t="s">
        <v>10</v>
      </c>
      <c r="H433">
        <v>0</v>
      </c>
      <c r="I433" s="18" t="s">
        <v>9</v>
      </c>
      <c r="J433" s="18">
        <v>1.84915476542664</v>
      </c>
    </row>
    <row r="434" spans="1:10" x14ac:dyDescent="0.55000000000000004">
      <c r="A434" s="18" t="s">
        <v>58</v>
      </c>
      <c r="B434" t="s">
        <v>64</v>
      </c>
      <c r="C434" t="s">
        <v>59</v>
      </c>
      <c r="D434" s="18" t="s">
        <v>27</v>
      </c>
      <c r="E434" s="18" t="s">
        <v>28</v>
      </c>
      <c r="F434" t="s">
        <v>25</v>
      </c>
      <c r="G434" s="18" t="s">
        <v>12</v>
      </c>
      <c r="H434">
        <v>100</v>
      </c>
      <c r="I434" s="18" t="s">
        <v>13</v>
      </c>
      <c r="J434" s="18">
        <v>2.26664098765468</v>
      </c>
    </row>
    <row r="435" spans="1:10" x14ac:dyDescent="0.55000000000000004">
      <c r="A435" s="18" t="s">
        <v>58</v>
      </c>
      <c r="B435" t="s">
        <v>64</v>
      </c>
      <c r="C435" t="s">
        <v>59</v>
      </c>
      <c r="D435" s="18" t="s">
        <v>27</v>
      </c>
      <c r="E435" s="18" t="s">
        <v>28</v>
      </c>
      <c r="F435" t="s">
        <v>25</v>
      </c>
      <c r="G435" s="18" t="s">
        <v>12</v>
      </c>
      <c r="H435">
        <v>100</v>
      </c>
      <c r="I435" s="18" t="s">
        <v>15</v>
      </c>
      <c r="J435" s="18">
        <v>1.7138694321038199</v>
      </c>
    </row>
    <row r="436" spans="1:10" x14ac:dyDescent="0.55000000000000004">
      <c r="A436" s="18" t="s">
        <v>58</v>
      </c>
      <c r="B436" t="s">
        <v>64</v>
      </c>
      <c r="C436" t="s">
        <v>59</v>
      </c>
      <c r="D436" s="18" t="s">
        <v>27</v>
      </c>
      <c r="E436" s="18" t="s">
        <v>28</v>
      </c>
      <c r="F436" t="s">
        <v>25</v>
      </c>
      <c r="G436" s="18" t="s">
        <v>12</v>
      </c>
      <c r="H436">
        <v>100</v>
      </c>
      <c r="I436" s="18" t="s">
        <v>9</v>
      </c>
      <c r="J436" s="18">
        <v>1.83891200000653</v>
      </c>
    </row>
    <row r="437" spans="1:10" x14ac:dyDescent="0.55000000000000004">
      <c r="A437" s="18" t="s">
        <v>58</v>
      </c>
      <c r="B437" t="s">
        <v>64</v>
      </c>
      <c r="C437" t="s">
        <v>59</v>
      </c>
      <c r="D437" s="18" t="s">
        <v>27</v>
      </c>
      <c r="E437" s="18" t="s">
        <v>28</v>
      </c>
      <c r="F437" t="s">
        <v>25</v>
      </c>
      <c r="G437" s="18" t="s">
        <v>12</v>
      </c>
      <c r="H437">
        <v>100</v>
      </c>
      <c r="I437" s="18" t="s">
        <v>11</v>
      </c>
      <c r="J437" s="18">
        <v>1.1292223209893499</v>
      </c>
    </row>
    <row r="438" spans="1:10" x14ac:dyDescent="0.55000000000000004">
      <c r="A438" s="18" t="s">
        <v>58</v>
      </c>
      <c r="B438" t="s">
        <v>64</v>
      </c>
      <c r="C438" t="s">
        <v>59</v>
      </c>
      <c r="D438" s="18" t="s">
        <v>27</v>
      </c>
      <c r="E438" s="18" t="s">
        <v>28</v>
      </c>
      <c r="F438" t="s">
        <v>25</v>
      </c>
      <c r="G438" s="18" t="s">
        <v>14</v>
      </c>
      <c r="H438">
        <v>0</v>
      </c>
      <c r="I438" s="18" t="s">
        <v>13</v>
      </c>
      <c r="J438" s="18">
        <v>2.26664098765468</v>
      </c>
    </row>
    <row r="439" spans="1:10" x14ac:dyDescent="0.55000000000000004">
      <c r="A439" s="18" t="s">
        <v>58</v>
      </c>
      <c r="B439" t="s">
        <v>64</v>
      </c>
      <c r="C439" t="s">
        <v>59</v>
      </c>
      <c r="D439" s="18" t="s">
        <v>27</v>
      </c>
      <c r="E439" s="18" t="s">
        <v>28</v>
      </c>
      <c r="F439" t="s">
        <v>25</v>
      </c>
      <c r="G439" s="18" t="s">
        <v>14</v>
      </c>
      <c r="H439">
        <v>0</v>
      </c>
      <c r="I439" s="18" t="s">
        <v>15</v>
      </c>
      <c r="J439" s="18">
        <v>1.7138694321038199</v>
      </c>
    </row>
    <row r="440" spans="1:10" x14ac:dyDescent="0.55000000000000004">
      <c r="A440" s="18" t="s">
        <v>58</v>
      </c>
      <c r="B440" t="s">
        <v>64</v>
      </c>
      <c r="C440" t="s">
        <v>59</v>
      </c>
      <c r="D440" s="18" t="s">
        <v>27</v>
      </c>
      <c r="E440" s="18" t="s">
        <v>28</v>
      </c>
      <c r="F440" t="s">
        <v>25</v>
      </c>
      <c r="G440" s="18" t="s">
        <v>14</v>
      </c>
      <c r="H440">
        <v>0</v>
      </c>
      <c r="I440" s="18" t="s">
        <v>9</v>
      </c>
      <c r="J440" s="18">
        <v>1.83891200000653</v>
      </c>
    </row>
    <row r="441" spans="1:10" x14ac:dyDescent="0.55000000000000004">
      <c r="A441" s="18" t="s">
        <v>58</v>
      </c>
      <c r="B441" t="s">
        <v>64</v>
      </c>
      <c r="C441" t="s">
        <v>59</v>
      </c>
      <c r="D441" s="18" t="s">
        <v>27</v>
      </c>
      <c r="E441" s="18" t="s">
        <v>28</v>
      </c>
      <c r="F441" t="s">
        <v>25</v>
      </c>
      <c r="G441" s="18" t="s">
        <v>14</v>
      </c>
      <c r="H441">
        <v>0</v>
      </c>
      <c r="I441" s="18" t="s">
        <v>11</v>
      </c>
      <c r="J441" s="18">
        <v>1.1292223209893499</v>
      </c>
    </row>
    <row r="442" spans="1:10" x14ac:dyDescent="0.55000000000000004">
      <c r="A442" s="18" t="s">
        <v>58</v>
      </c>
      <c r="B442" t="s">
        <v>64</v>
      </c>
      <c r="C442" t="s">
        <v>59</v>
      </c>
      <c r="D442" s="18" t="s">
        <v>27</v>
      </c>
      <c r="E442" s="18" t="s">
        <v>28</v>
      </c>
      <c r="F442" t="s">
        <v>25</v>
      </c>
      <c r="G442" s="18" t="s">
        <v>8</v>
      </c>
      <c r="H442">
        <v>100</v>
      </c>
      <c r="I442" s="18" t="s">
        <v>13</v>
      </c>
      <c r="J442" s="18">
        <v>2.26664098765468</v>
      </c>
    </row>
    <row r="443" spans="1:10" x14ac:dyDescent="0.55000000000000004">
      <c r="A443" s="18" t="s">
        <v>58</v>
      </c>
      <c r="B443" t="s">
        <v>64</v>
      </c>
      <c r="C443" t="s">
        <v>59</v>
      </c>
      <c r="D443" s="18" t="s">
        <v>27</v>
      </c>
      <c r="E443" s="18" t="s">
        <v>28</v>
      </c>
      <c r="F443" t="s">
        <v>25</v>
      </c>
      <c r="G443" s="18" t="s">
        <v>8</v>
      </c>
      <c r="H443">
        <v>100</v>
      </c>
      <c r="I443" s="18" t="s">
        <v>15</v>
      </c>
      <c r="J443" s="18">
        <v>1.7138694321038199</v>
      </c>
    </row>
    <row r="444" spans="1:10" x14ac:dyDescent="0.55000000000000004">
      <c r="A444" s="18" t="s">
        <v>58</v>
      </c>
      <c r="B444" t="s">
        <v>64</v>
      </c>
      <c r="C444" t="s">
        <v>59</v>
      </c>
      <c r="D444" s="18" t="s">
        <v>27</v>
      </c>
      <c r="E444" s="18" t="s">
        <v>28</v>
      </c>
      <c r="F444" t="s">
        <v>25</v>
      </c>
      <c r="G444" s="18" t="s">
        <v>8</v>
      </c>
      <c r="H444">
        <v>100</v>
      </c>
      <c r="I444" s="18" t="s">
        <v>9</v>
      </c>
      <c r="J444" s="18">
        <v>1.83891200000653</v>
      </c>
    </row>
    <row r="445" spans="1:10" x14ac:dyDescent="0.55000000000000004">
      <c r="A445" s="18" t="s">
        <v>58</v>
      </c>
      <c r="B445" t="s">
        <v>64</v>
      </c>
      <c r="C445" t="s">
        <v>59</v>
      </c>
      <c r="D445" s="18" t="s">
        <v>27</v>
      </c>
      <c r="E445" s="18" t="s">
        <v>28</v>
      </c>
      <c r="F445" t="s">
        <v>25</v>
      </c>
      <c r="G445" s="18" t="s">
        <v>8</v>
      </c>
      <c r="H445">
        <v>100</v>
      </c>
      <c r="I445" s="18" t="s">
        <v>11</v>
      </c>
      <c r="J445" s="18">
        <v>1.1292223209893499</v>
      </c>
    </row>
    <row r="446" spans="1:10" x14ac:dyDescent="0.55000000000000004">
      <c r="A446" s="18" t="s">
        <v>58</v>
      </c>
      <c r="B446" t="s">
        <v>64</v>
      </c>
      <c r="C446" t="s">
        <v>59</v>
      </c>
      <c r="D446" s="18" t="s">
        <v>27</v>
      </c>
      <c r="E446" s="18" t="s">
        <v>28</v>
      </c>
      <c r="F446" t="s">
        <v>25</v>
      </c>
      <c r="G446" s="18" t="s">
        <v>10</v>
      </c>
      <c r="H446">
        <v>100</v>
      </c>
      <c r="I446" s="18" t="s">
        <v>13</v>
      </c>
      <c r="J446" s="18">
        <v>2.26664098765468</v>
      </c>
    </row>
    <row r="447" spans="1:10" x14ac:dyDescent="0.55000000000000004">
      <c r="A447" s="18" t="s">
        <v>58</v>
      </c>
      <c r="B447" t="s">
        <v>64</v>
      </c>
      <c r="C447" t="s">
        <v>59</v>
      </c>
      <c r="D447" s="18" t="s">
        <v>27</v>
      </c>
      <c r="E447" s="18" t="s">
        <v>28</v>
      </c>
      <c r="F447" t="s">
        <v>25</v>
      </c>
      <c r="G447" s="18" t="s">
        <v>10</v>
      </c>
      <c r="H447">
        <v>100</v>
      </c>
      <c r="I447" s="18" t="s">
        <v>15</v>
      </c>
      <c r="J447" s="18">
        <v>1.7138694321038199</v>
      </c>
    </row>
    <row r="448" spans="1:10" x14ac:dyDescent="0.55000000000000004">
      <c r="A448" s="18" t="s">
        <v>58</v>
      </c>
      <c r="B448" t="s">
        <v>64</v>
      </c>
      <c r="C448" t="s">
        <v>59</v>
      </c>
      <c r="D448" s="18" t="s">
        <v>27</v>
      </c>
      <c r="E448" s="18" t="s">
        <v>28</v>
      </c>
      <c r="F448" t="s">
        <v>25</v>
      </c>
      <c r="G448" s="18" t="s">
        <v>10</v>
      </c>
      <c r="H448">
        <v>100</v>
      </c>
      <c r="I448" s="18" t="s">
        <v>9</v>
      </c>
      <c r="J448" s="18">
        <v>1.83891200000653</v>
      </c>
    </row>
    <row r="449" spans="1:10" x14ac:dyDescent="0.55000000000000004">
      <c r="A449" s="18" t="s">
        <v>58</v>
      </c>
      <c r="B449" t="s">
        <v>64</v>
      </c>
      <c r="C449" t="s">
        <v>59</v>
      </c>
      <c r="D449" s="18" t="s">
        <v>27</v>
      </c>
      <c r="E449" s="18" t="s">
        <v>28</v>
      </c>
      <c r="F449" t="s">
        <v>25</v>
      </c>
      <c r="G449" s="18" t="s">
        <v>10</v>
      </c>
      <c r="H449">
        <v>100</v>
      </c>
      <c r="I449" s="18" t="s">
        <v>11</v>
      </c>
      <c r="J449" s="18">
        <v>1.1292223209893499</v>
      </c>
    </row>
    <row r="450" spans="1:10" x14ac:dyDescent="0.55000000000000004">
      <c r="A450" s="18" t="s">
        <v>58</v>
      </c>
      <c r="B450" t="s">
        <v>64</v>
      </c>
      <c r="C450" t="s">
        <v>59</v>
      </c>
      <c r="D450" s="18" t="s">
        <v>28</v>
      </c>
      <c r="E450" s="18" t="s">
        <v>29</v>
      </c>
      <c r="F450" t="s">
        <v>25</v>
      </c>
      <c r="G450" s="18" t="s">
        <v>12</v>
      </c>
      <c r="H450">
        <v>100</v>
      </c>
      <c r="I450" s="18" t="s">
        <v>13</v>
      </c>
      <c r="J450" s="18">
        <v>2.3491583209833999</v>
      </c>
    </row>
    <row r="451" spans="1:10" x14ac:dyDescent="0.55000000000000004">
      <c r="A451" s="18" t="s">
        <v>58</v>
      </c>
      <c r="B451" t="s">
        <v>64</v>
      </c>
      <c r="C451" t="s">
        <v>59</v>
      </c>
      <c r="D451" s="18" t="s">
        <v>28</v>
      </c>
      <c r="E451" s="18" t="s">
        <v>29</v>
      </c>
      <c r="F451" t="s">
        <v>25</v>
      </c>
      <c r="G451" s="18" t="s">
        <v>12</v>
      </c>
      <c r="H451">
        <v>100</v>
      </c>
      <c r="I451" s="18" t="s">
        <v>15</v>
      </c>
      <c r="J451" s="18">
        <v>1.9396898765407899</v>
      </c>
    </row>
    <row r="452" spans="1:10" x14ac:dyDescent="0.55000000000000004">
      <c r="A452" s="18" t="s">
        <v>58</v>
      </c>
      <c r="B452" t="s">
        <v>64</v>
      </c>
      <c r="C452" t="s">
        <v>59</v>
      </c>
      <c r="D452" s="18" t="s">
        <v>28</v>
      </c>
      <c r="E452" s="18" t="s">
        <v>29</v>
      </c>
      <c r="F452" t="s">
        <v>25</v>
      </c>
      <c r="G452" s="18" t="s">
        <v>12</v>
      </c>
      <c r="H452">
        <v>100</v>
      </c>
      <c r="I452" s="18" t="s">
        <v>9</v>
      </c>
      <c r="J452" s="18">
        <v>1.8153216790087701</v>
      </c>
    </row>
    <row r="453" spans="1:10" x14ac:dyDescent="0.55000000000000004">
      <c r="A453" s="18" t="s">
        <v>58</v>
      </c>
      <c r="B453" t="s">
        <v>64</v>
      </c>
      <c r="C453" t="s">
        <v>59</v>
      </c>
      <c r="D453" s="18" t="s">
        <v>28</v>
      </c>
      <c r="E453" s="18" t="s">
        <v>29</v>
      </c>
      <c r="F453" t="s">
        <v>25</v>
      </c>
      <c r="G453" s="18" t="s">
        <v>12</v>
      </c>
      <c r="H453">
        <v>100</v>
      </c>
      <c r="I453" s="18" t="s">
        <v>11</v>
      </c>
      <c r="J453" s="18">
        <v>1.1254277530824699</v>
      </c>
    </row>
    <row r="454" spans="1:10" x14ac:dyDescent="0.55000000000000004">
      <c r="A454" s="18" t="s">
        <v>58</v>
      </c>
      <c r="B454" t="s">
        <v>64</v>
      </c>
      <c r="C454" t="s">
        <v>59</v>
      </c>
      <c r="D454" s="18" t="s">
        <v>28</v>
      </c>
      <c r="E454" s="18" t="s">
        <v>29</v>
      </c>
      <c r="F454" t="s">
        <v>25</v>
      </c>
      <c r="G454" s="18" t="s">
        <v>14</v>
      </c>
      <c r="H454">
        <v>100</v>
      </c>
      <c r="I454" s="18" t="s">
        <v>13</v>
      </c>
      <c r="J454" s="18">
        <v>2.3491583209833999</v>
      </c>
    </row>
    <row r="455" spans="1:10" x14ac:dyDescent="0.55000000000000004">
      <c r="A455" s="18" t="s">
        <v>58</v>
      </c>
      <c r="B455" t="s">
        <v>64</v>
      </c>
      <c r="C455" t="s">
        <v>59</v>
      </c>
      <c r="D455" s="18" t="s">
        <v>28</v>
      </c>
      <c r="E455" s="18" t="s">
        <v>29</v>
      </c>
      <c r="F455" t="s">
        <v>25</v>
      </c>
      <c r="G455" s="18" t="s">
        <v>14</v>
      </c>
      <c r="H455">
        <v>100</v>
      </c>
      <c r="I455" s="18" t="s">
        <v>15</v>
      </c>
      <c r="J455" s="18">
        <v>1.9396898765407899</v>
      </c>
    </row>
    <row r="456" spans="1:10" x14ac:dyDescent="0.55000000000000004">
      <c r="A456" s="18" t="s">
        <v>58</v>
      </c>
      <c r="B456" t="s">
        <v>64</v>
      </c>
      <c r="C456" t="s">
        <v>59</v>
      </c>
      <c r="D456" s="18" t="s">
        <v>28</v>
      </c>
      <c r="E456" s="18" t="s">
        <v>29</v>
      </c>
      <c r="F456" t="s">
        <v>25</v>
      </c>
      <c r="G456" s="18" t="s">
        <v>14</v>
      </c>
      <c r="H456">
        <v>100</v>
      </c>
      <c r="I456" s="18" t="s">
        <v>9</v>
      </c>
      <c r="J456" s="18">
        <v>1.8153216790087701</v>
      </c>
    </row>
    <row r="457" spans="1:10" x14ac:dyDescent="0.55000000000000004">
      <c r="A457" s="18" t="s">
        <v>58</v>
      </c>
      <c r="B457" t="s">
        <v>64</v>
      </c>
      <c r="C457" t="s">
        <v>59</v>
      </c>
      <c r="D457" s="18" t="s">
        <v>28</v>
      </c>
      <c r="E457" s="18" t="s">
        <v>29</v>
      </c>
      <c r="F457" t="s">
        <v>25</v>
      </c>
      <c r="G457" s="18" t="s">
        <v>14</v>
      </c>
      <c r="H457">
        <v>100</v>
      </c>
      <c r="I457" s="18" t="s">
        <v>11</v>
      </c>
      <c r="J457" s="18">
        <v>1.1254277530824699</v>
      </c>
    </row>
    <row r="458" spans="1:10" x14ac:dyDescent="0.55000000000000004">
      <c r="A458" s="18" t="s">
        <v>58</v>
      </c>
      <c r="B458" t="s">
        <v>64</v>
      </c>
      <c r="C458" t="s">
        <v>59</v>
      </c>
      <c r="D458" s="18" t="s">
        <v>28</v>
      </c>
      <c r="E458" s="18" t="s">
        <v>29</v>
      </c>
      <c r="F458" t="s">
        <v>25</v>
      </c>
      <c r="G458" s="18" t="s">
        <v>8</v>
      </c>
      <c r="H458">
        <v>100</v>
      </c>
      <c r="I458" s="18" t="s">
        <v>13</v>
      </c>
      <c r="J458" s="18">
        <v>2.3491583209833999</v>
      </c>
    </row>
    <row r="459" spans="1:10" x14ac:dyDescent="0.55000000000000004">
      <c r="A459" s="18" t="s">
        <v>58</v>
      </c>
      <c r="B459" t="s">
        <v>64</v>
      </c>
      <c r="C459" t="s">
        <v>59</v>
      </c>
      <c r="D459" s="18" t="s">
        <v>28</v>
      </c>
      <c r="E459" s="18" t="s">
        <v>29</v>
      </c>
      <c r="F459" t="s">
        <v>25</v>
      </c>
      <c r="G459" s="18" t="s">
        <v>8</v>
      </c>
      <c r="H459">
        <v>100</v>
      </c>
      <c r="I459" s="18" t="s">
        <v>15</v>
      </c>
      <c r="J459" s="18">
        <v>1.9396898765407899</v>
      </c>
    </row>
    <row r="460" spans="1:10" x14ac:dyDescent="0.55000000000000004">
      <c r="A460" s="18" t="s">
        <v>58</v>
      </c>
      <c r="B460" t="s">
        <v>64</v>
      </c>
      <c r="C460" t="s">
        <v>59</v>
      </c>
      <c r="D460" s="18" t="s">
        <v>28</v>
      </c>
      <c r="E460" s="18" t="s">
        <v>29</v>
      </c>
      <c r="F460" t="s">
        <v>25</v>
      </c>
      <c r="G460" s="18" t="s">
        <v>8</v>
      </c>
      <c r="H460">
        <v>100</v>
      </c>
      <c r="I460" s="18" t="s">
        <v>9</v>
      </c>
      <c r="J460" s="18">
        <v>1.8153216790087701</v>
      </c>
    </row>
    <row r="461" spans="1:10" x14ac:dyDescent="0.55000000000000004">
      <c r="A461" s="18" t="s">
        <v>58</v>
      </c>
      <c r="B461" t="s">
        <v>64</v>
      </c>
      <c r="C461" t="s">
        <v>59</v>
      </c>
      <c r="D461" s="18" t="s">
        <v>28</v>
      </c>
      <c r="E461" s="18" t="s">
        <v>29</v>
      </c>
      <c r="F461" t="s">
        <v>25</v>
      </c>
      <c r="G461" s="18" t="s">
        <v>8</v>
      </c>
      <c r="H461">
        <v>100</v>
      </c>
      <c r="I461" s="18" t="s">
        <v>11</v>
      </c>
      <c r="J461" s="18">
        <v>1.1254277530824699</v>
      </c>
    </row>
    <row r="462" spans="1:10" x14ac:dyDescent="0.55000000000000004">
      <c r="A462" s="18" t="s">
        <v>58</v>
      </c>
      <c r="B462" t="s">
        <v>64</v>
      </c>
      <c r="C462" t="s">
        <v>59</v>
      </c>
      <c r="D462" s="18" t="s">
        <v>28</v>
      </c>
      <c r="E462" s="18" t="s">
        <v>29</v>
      </c>
      <c r="F462" t="s">
        <v>25</v>
      </c>
      <c r="G462" s="18" t="s">
        <v>10</v>
      </c>
      <c r="H462">
        <v>100</v>
      </c>
      <c r="I462" s="18" t="s">
        <v>13</v>
      </c>
      <c r="J462" s="18">
        <v>2.3491583209833999</v>
      </c>
    </row>
    <row r="463" spans="1:10" x14ac:dyDescent="0.55000000000000004">
      <c r="A463" s="18" t="s">
        <v>58</v>
      </c>
      <c r="B463" t="s">
        <v>64</v>
      </c>
      <c r="C463" t="s">
        <v>59</v>
      </c>
      <c r="D463" s="18" t="s">
        <v>28</v>
      </c>
      <c r="E463" s="18" t="s">
        <v>29</v>
      </c>
      <c r="F463" t="s">
        <v>25</v>
      </c>
      <c r="G463" s="18" t="s">
        <v>10</v>
      </c>
      <c r="H463">
        <v>100</v>
      </c>
      <c r="I463" s="18" t="s">
        <v>15</v>
      </c>
      <c r="J463" s="18">
        <v>1.9396898765407899</v>
      </c>
    </row>
    <row r="464" spans="1:10" x14ac:dyDescent="0.55000000000000004">
      <c r="A464" s="18" t="s">
        <v>58</v>
      </c>
      <c r="B464" t="s">
        <v>64</v>
      </c>
      <c r="C464" t="s">
        <v>59</v>
      </c>
      <c r="D464" s="18" t="s">
        <v>28</v>
      </c>
      <c r="E464" s="18" t="s">
        <v>29</v>
      </c>
      <c r="F464" t="s">
        <v>25</v>
      </c>
      <c r="G464" s="18" t="s">
        <v>10</v>
      </c>
      <c r="H464">
        <v>100</v>
      </c>
      <c r="I464" s="18" t="s">
        <v>9</v>
      </c>
      <c r="J464" s="18">
        <v>1.8153216790087701</v>
      </c>
    </row>
    <row r="465" spans="1:10" x14ac:dyDescent="0.55000000000000004">
      <c r="A465" s="18" t="s">
        <v>58</v>
      </c>
      <c r="B465" t="s">
        <v>64</v>
      </c>
      <c r="C465" t="s">
        <v>59</v>
      </c>
      <c r="D465" s="18" t="s">
        <v>28</v>
      </c>
      <c r="E465" s="18" t="s">
        <v>29</v>
      </c>
      <c r="F465" t="s">
        <v>25</v>
      </c>
      <c r="G465" s="18" t="s">
        <v>10</v>
      </c>
      <c r="H465">
        <v>100</v>
      </c>
      <c r="I465" s="18" t="s">
        <v>11</v>
      </c>
      <c r="J465" s="18">
        <v>1.1254277530824699</v>
      </c>
    </row>
    <row r="466" spans="1:10" x14ac:dyDescent="0.55000000000000004">
      <c r="A466" s="18" t="s">
        <v>58</v>
      </c>
      <c r="B466" t="s">
        <v>64</v>
      </c>
      <c r="C466" t="s">
        <v>59</v>
      </c>
      <c r="D466" s="18" t="s">
        <v>27</v>
      </c>
      <c r="E466" s="18" t="s">
        <v>29</v>
      </c>
      <c r="F466" t="s">
        <v>60</v>
      </c>
      <c r="G466" s="18" t="s">
        <v>12</v>
      </c>
      <c r="H466">
        <v>100</v>
      </c>
      <c r="I466" s="18" t="s">
        <v>13</v>
      </c>
      <c r="J466" s="18">
        <v>2.61723189509939</v>
      </c>
    </row>
    <row r="467" spans="1:10" x14ac:dyDescent="0.55000000000000004">
      <c r="A467" s="18" t="s">
        <v>58</v>
      </c>
      <c r="B467" t="s">
        <v>64</v>
      </c>
      <c r="C467" t="s">
        <v>59</v>
      </c>
      <c r="D467" s="18" t="s">
        <v>27</v>
      </c>
      <c r="E467" s="18" t="s">
        <v>29</v>
      </c>
      <c r="F467" t="s">
        <v>60</v>
      </c>
      <c r="G467" s="18" t="s">
        <v>12</v>
      </c>
      <c r="H467">
        <v>100</v>
      </c>
      <c r="I467" s="18" t="s">
        <v>15</v>
      </c>
      <c r="J467" s="18">
        <v>0</v>
      </c>
    </row>
    <row r="468" spans="1:10" x14ac:dyDescent="0.55000000000000004">
      <c r="A468" s="18" t="s">
        <v>58</v>
      </c>
      <c r="B468" t="s">
        <v>64</v>
      </c>
      <c r="C468" t="s">
        <v>59</v>
      </c>
      <c r="D468" s="18" t="s">
        <v>27</v>
      </c>
      <c r="E468" s="18" t="s">
        <v>29</v>
      </c>
      <c r="F468" t="s">
        <v>60</v>
      </c>
      <c r="G468" s="18" t="s">
        <v>12</v>
      </c>
      <c r="H468">
        <v>100</v>
      </c>
      <c r="I468" s="18" t="s">
        <v>9</v>
      </c>
      <c r="J468" s="18">
        <v>2.2303946511819901</v>
      </c>
    </row>
    <row r="469" spans="1:10" x14ac:dyDescent="0.55000000000000004">
      <c r="A469" s="18" t="s">
        <v>58</v>
      </c>
      <c r="B469" t="s">
        <v>64</v>
      </c>
      <c r="C469" t="s">
        <v>59</v>
      </c>
      <c r="D469" s="18" t="s">
        <v>27</v>
      </c>
      <c r="E469" s="18" t="s">
        <v>29</v>
      </c>
      <c r="F469" t="s">
        <v>60</v>
      </c>
      <c r="G469" s="18" t="s">
        <v>12</v>
      </c>
      <c r="H469">
        <v>100</v>
      </c>
      <c r="I469" s="18" t="s">
        <v>11</v>
      </c>
      <c r="J469" s="18">
        <v>1.8178266214672401</v>
      </c>
    </row>
    <row r="470" spans="1:10" x14ac:dyDescent="0.55000000000000004">
      <c r="A470" s="18" t="s">
        <v>58</v>
      </c>
      <c r="B470" t="s">
        <v>64</v>
      </c>
      <c r="C470" t="s">
        <v>59</v>
      </c>
      <c r="D470" s="18" t="s">
        <v>27</v>
      </c>
      <c r="E470" s="18" t="s">
        <v>29</v>
      </c>
      <c r="F470" t="s">
        <v>60</v>
      </c>
      <c r="G470" s="18" t="s">
        <v>14</v>
      </c>
      <c r="H470">
        <v>0</v>
      </c>
      <c r="I470" s="18" t="s">
        <v>13</v>
      </c>
      <c r="J470" s="18">
        <v>2.61723189509939</v>
      </c>
    </row>
    <row r="471" spans="1:10" x14ac:dyDescent="0.55000000000000004">
      <c r="A471" s="18" t="s">
        <v>58</v>
      </c>
      <c r="B471" t="s">
        <v>64</v>
      </c>
      <c r="C471" t="s">
        <v>59</v>
      </c>
      <c r="D471" s="18" t="s">
        <v>27</v>
      </c>
      <c r="E471" s="18" t="s">
        <v>29</v>
      </c>
      <c r="F471" t="s">
        <v>60</v>
      </c>
      <c r="G471" s="18" t="s">
        <v>14</v>
      </c>
      <c r="H471">
        <v>0</v>
      </c>
      <c r="I471" s="18" t="s">
        <v>15</v>
      </c>
      <c r="J471" s="18">
        <v>0</v>
      </c>
    </row>
    <row r="472" spans="1:10" x14ac:dyDescent="0.55000000000000004">
      <c r="A472" s="18" t="s">
        <v>58</v>
      </c>
      <c r="B472" t="s">
        <v>64</v>
      </c>
      <c r="C472" t="s">
        <v>59</v>
      </c>
      <c r="D472" s="18" t="s">
        <v>27</v>
      </c>
      <c r="E472" s="18" t="s">
        <v>29</v>
      </c>
      <c r="F472" t="s">
        <v>60</v>
      </c>
      <c r="G472" s="18" t="s">
        <v>14</v>
      </c>
      <c r="H472">
        <v>0</v>
      </c>
      <c r="I472" s="18" t="s">
        <v>9</v>
      </c>
      <c r="J472" s="18">
        <v>2.2303946511819901</v>
      </c>
    </row>
    <row r="473" spans="1:10" x14ac:dyDescent="0.55000000000000004">
      <c r="A473" s="18" t="s">
        <v>58</v>
      </c>
      <c r="B473" t="s">
        <v>64</v>
      </c>
      <c r="C473" t="s">
        <v>59</v>
      </c>
      <c r="D473" s="18" t="s">
        <v>27</v>
      </c>
      <c r="E473" s="18" t="s">
        <v>29</v>
      </c>
      <c r="F473" t="s">
        <v>60</v>
      </c>
      <c r="G473" s="18" t="s">
        <v>14</v>
      </c>
      <c r="H473">
        <v>0</v>
      </c>
      <c r="I473" s="18" t="s">
        <v>11</v>
      </c>
      <c r="J473" s="18">
        <v>1.8178266214672401</v>
      </c>
    </row>
    <row r="474" spans="1:10" x14ac:dyDescent="0.55000000000000004">
      <c r="A474" s="18" t="s">
        <v>58</v>
      </c>
      <c r="B474" t="s">
        <v>64</v>
      </c>
      <c r="C474" t="s">
        <v>59</v>
      </c>
      <c r="D474" s="18" t="s">
        <v>27</v>
      </c>
      <c r="E474" s="18" t="s">
        <v>29</v>
      </c>
      <c r="F474" t="s">
        <v>60</v>
      </c>
      <c r="G474" s="18" t="s">
        <v>8</v>
      </c>
      <c r="H474">
        <v>100</v>
      </c>
      <c r="I474" s="18" t="s">
        <v>13</v>
      </c>
      <c r="J474" s="18">
        <v>2.61723189509939</v>
      </c>
    </row>
    <row r="475" spans="1:10" x14ac:dyDescent="0.55000000000000004">
      <c r="A475" s="18" t="s">
        <v>58</v>
      </c>
      <c r="B475" t="s">
        <v>64</v>
      </c>
      <c r="C475" t="s">
        <v>59</v>
      </c>
      <c r="D475" s="18" t="s">
        <v>27</v>
      </c>
      <c r="E475" s="18" t="s">
        <v>29</v>
      </c>
      <c r="F475" t="s">
        <v>60</v>
      </c>
      <c r="G475" s="18" t="s">
        <v>8</v>
      </c>
      <c r="H475">
        <v>100</v>
      </c>
      <c r="I475" s="18" t="s">
        <v>15</v>
      </c>
      <c r="J475" s="18">
        <v>0</v>
      </c>
    </row>
    <row r="476" spans="1:10" x14ac:dyDescent="0.55000000000000004">
      <c r="A476" s="18" t="s">
        <v>58</v>
      </c>
      <c r="B476" t="s">
        <v>64</v>
      </c>
      <c r="C476" t="s">
        <v>59</v>
      </c>
      <c r="D476" s="18" t="s">
        <v>27</v>
      </c>
      <c r="E476" s="18" t="s">
        <v>29</v>
      </c>
      <c r="F476" t="s">
        <v>60</v>
      </c>
      <c r="G476" s="18" t="s">
        <v>8</v>
      </c>
      <c r="H476">
        <v>100</v>
      </c>
      <c r="I476" s="18" t="s">
        <v>9</v>
      </c>
      <c r="J476" s="18">
        <v>2.2303946511819901</v>
      </c>
    </row>
    <row r="477" spans="1:10" x14ac:dyDescent="0.55000000000000004">
      <c r="A477" s="18" t="s">
        <v>58</v>
      </c>
      <c r="B477" t="s">
        <v>64</v>
      </c>
      <c r="C477" t="s">
        <v>59</v>
      </c>
      <c r="D477" s="18" t="s">
        <v>27</v>
      </c>
      <c r="E477" s="18" t="s">
        <v>29</v>
      </c>
      <c r="F477" t="s">
        <v>60</v>
      </c>
      <c r="G477" s="18" t="s">
        <v>8</v>
      </c>
      <c r="H477">
        <v>100</v>
      </c>
      <c r="I477" s="18" t="s">
        <v>11</v>
      </c>
      <c r="J477" s="18">
        <v>1.8178266214672401</v>
      </c>
    </row>
    <row r="478" spans="1:10" x14ac:dyDescent="0.55000000000000004">
      <c r="A478" s="18" t="s">
        <v>58</v>
      </c>
      <c r="B478" t="s">
        <v>64</v>
      </c>
      <c r="C478" t="s">
        <v>59</v>
      </c>
      <c r="D478" s="18" t="s">
        <v>27</v>
      </c>
      <c r="E478" s="18" t="s">
        <v>29</v>
      </c>
      <c r="F478" t="s">
        <v>60</v>
      </c>
      <c r="G478" s="18" t="s">
        <v>10</v>
      </c>
      <c r="H478">
        <v>100</v>
      </c>
      <c r="I478" s="18" t="s">
        <v>13</v>
      </c>
      <c r="J478" s="18">
        <v>2.61723189509939</v>
      </c>
    </row>
    <row r="479" spans="1:10" x14ac:dyDescent="0.55000000000000004">
      <c r="A479" s="18" t="s">
        <v>58</v>
      </c>
      <c r="B479" t="s">
        <v>64</v>
      </c>
      <c r="C479" t="s">
        <v>59</v>
      </c>
      <c r="D479" s="18" t="s">
        <v>27</v>
      </c>
      <c r="E479" s="18" t="s">
        <v>29</v>
      </c>
      <c r="F479" t="s">
        <v>60</v>
      </c>
      <c r="G479" s="18" t="s">
        <v>10</v>
      </c>
      <c r="H479">
        <v>100</v>
      </c>
      <c r="I479" s="18" t="s">
        <v>15</v>
      </c>
      <c r="J479" s="18">
        <v>0</v>
      </c>
    </row>
    <row r="480" spans="1:10" x14ac:dyDescent="0.55000000000000004">
      <c r="A480" s="18" t="s">
        <v>58</v>
      </c>
      <c r="B480" t="s">
        <v>64</v>
      </c>
      <c r="C480" t="s">
        <v>59</v>
      </c>
      <c r="D480" s="18" t="s">
        <v>27</v>
      </c>
      <c r="E480" s="18" t="s">
        <v>29</v>
      </c>
      <c r="F480" t="s">
        <v>60</v>
      </c>
      <c r="G480" s="18" t="s">
        <v>10</v>
      </c>
      <c r="H480">
        <v>100</v>
      </c>
      <c r="I480" s="18" t="s">
        <v>9</v>
      </c>
      <c r="J480" s="18">
        <v>2.2303946511819901</v>
      </c>
    </row>
    <row r="481" spans="1:10" x14ac:dyDescent="0.55000000000000004">
      <c r="A481" s="18" t="s">
        <v>58</v>
      </c>
      <c r="B481" t="s">
        <v>64</v>
      </c>
      <c r="C481" t="s">
        <v>59</v>
      </c>
      <c r="D481" s="18" t="s">
        <v>27</v>
      </c>
      <c r="E481" s="18" t="s">
        <v>29</v>
      </c>
      <c r="F481" t="s">
        <v>60</v>
      </c>
      <c r="G481" s="18" t="s">
        <v>10</v>
      </c>
      <c r="H481">
        <v>100</v>
      </c>
      <c r="I481" s="18" t="s">
        <v>11</v>
      </c>
      <c r="J481" s="18">
        <v>1.8178266214672401</v>
      </c>
    </row>
    <row r="482" spans="1:10" x14ac:dyDescent="0.55000000000000004">
      <c r="A482" s="18" t="s">
        <v>58</v>
      </c>
      <c r="B482" t="s">
        <v>64</v>
      </c>
      <c r="C482" t="s">
        <v>59</v>
      </c>
      <c r="D482" s="18" t="s">
        <v>29</v>
      </c>
      <c r="E482" s="18" t="s">
        <v>27</v>
      </c>
      <c r="F482" t="s">
        <v>60</v>
      </c>
      <c r="G482" s="18" t="s">
        <v>12</v>
      </c>
      <c r="H482">
        <v>100</v>
      </c>
      <c r="I482" s="18" t="s">
        <v>13</v>
      </c>
      <c r="J482" s="18">
        <v>1.4717412122408799</v>
      </c>
    </row>
    <row r="483" spans="1:10" x14ac:dyDescent="0.55000000000000004">
      <c r="A483" s="18" t="s">
        <v>58</v>
      </c>
      <c r="B483" t="s">
        <v>64</v>
      </c>
      <c r="C483" t="s">
        <v>59</v>
      </c>
      <c r="D483" s="18" t="s">
        <v>29</v>
      </c>
      <c r="E483" s="18" t="s">
        <v>27</v>
      </c>
      <c r="F483" t="s">
        <v>60</v>
      </c>
      <c r="G483" s="18" t="s">
        <v>12</v>
      </c>
      <c r="H483">
        <v>100</v>
      </c>
      <c r="I483" s="18" t="s">
        <v>15</v>
      </c>
      <c r="J483" s="18">
        <v>1.2958370732376301</v>
      </c>
    </row>
    <row r="484" spans="1:10" x14ac:dyDescent="0.55000000000000004">
      <c r="A484" s="18" t="s">
        <v>58</v>
      </c>
      <c r="B484" t="s">
        <v>64</v>
      </c>
      <c r="C484" t="s">
        <v>59</v>
      </c>
      <c r="D484" s="18" t="s">
        <v>29</v>
      </c>
      <c r="E484" s="18" t="s">
        <v>27</v>
      </c>
      <c r="F484" t="s">
        <v>60</v>
      </c>
      <c r="G484" s="18" t="s">
        <v>12</v>
      </c>
      <c r="H484">
        <v>100</v>
      </c>
      <c r="I484" s="18" t="s">
        <v>9</v>
      </c>
      <c r="J484" s="18">
        <v>1.4131179560790701</v>
      </c>
    </row>
    <row r="485" spans="1:10" x14ac:dyDescent="0.55000000000000004">
      <c r="A485" s="18" t="s">
        <v>58</v>
      </c>
      <c r="B485" t="s">
        <v>64</v>
      </c>
      <c r="C485" t="s">
        <v>59</v>
      </c>
      <c r="D485" s="18" t="s">
        <v>29</v>
      </c>
      <c r="E485" s="18" t="s">
        <v>27</v>
      </c>
      <c r="F485" t="s">
        <v>60</v>
      </c>
      <c r="G485" s="18" t="s">
        <v>12</v>
      </c>
      <c r="H485">
        <v>100</v>
      </c>
      <c r="I485" s="18" t="s">
        <v>11</v>
      </c>
      <c r="J485" s="18">
        <v>1.48720275529194</v>
      </c>
    </row>
    <row r="486" spans="1:10" x14ac:dyDescent="0.55000000000000004">
      <c r="A486" s="18" t="s">
        <v>58</v>
      </c>
      <c r="B486" t="s">
        <v>64</v>
      </c>
      <c r="C486" t="s">
        <v>59</v>
      </c>
      <c r="D486" s="18" t="s">
        <v>29</v>
      </c>
      <c r="E486" s="18" t="s">
        <v>27</v>
      </c>
      <c r="F486" t="s">
        <v>60</v>
      </c>
      <c r="G486" s="18" t="s">
        <v>14</v>
      </c>
      <c r="H486">
        <v>0</v>
      </c>
      <c r="I486" s="18" t="s">
        <v>13</v>
      </c>
      <c r="J486" s="18">
        <v>1.4717412122408799</v>
      </c>
    </row>
    <row r="487" spans="1:10" x14ac:dyDescent="0.55000000000000004">
      <c r="A487" s="18" t="s">
        <v>58</v>
      </c>
      <c r="B487" t="s">
        <v>64</v>
      </c>
      <c r="C487" t="s">
        <v>59</v>
      </c>
      <c r="D487" s="18" t="s">
        <v>29</v>
      </c>
      <c r="E487" s="18" t="s">
        <v>27</v>
      </c>
      <c r="F487" t="s">
        <v>60</v>
      </c>
      <c r="G487" s="18" t="s">
        <v>14</v>
      </c>
      <c r="H487">
        <v>0</v>
      </c>
      <c r="I487" s="18" t="s">
        <v>15</v>
      </c>
      <c r="J487" s="18">
        <v>1.2958370732376301</v>
      </c>
    </row>
    <row r="488" spans="1:10" x14ac:dyDescent="0.55000000000000004">
      <c r="A488" s="18" t="s">
        <v>58</v>
      </c>
      <c r="B488" t="s">
        <v>64</v>
      </c>
      <c r="C488" t="s">
        <v>59</v>
      </c>
      <c r="D488" s="18" t="s">
        <v>29</v>
      </c>
      <c r="E488" s="18" t="s">
        <v>27</v>
      </c>
      <c r="F488" t="s">
        <v>60</v>
      </c>
      <c r="G488" s="18" t="s">
        <v>14</v>
      </c>
      <c r="H488">
        <v>0</v>
      </c>
      <c r="I488" s="18" t="s">
        <v>9</v>
      </c>
      <c r="J488" s="18">
        <v>1.4131179560790701</v>
      </c>
    </row>
    <row r="489" spans="1:10" x14ac:dyDescent="0.55000000000000004">
      <c r="A489" s="18" t="s">
        <v>58</v>
      </c>
      <c r="B489" t="s">
        <v>64</v>
      </c>
      <c r="C489" t="s">
        <v>59</v>
      </c>
      <c r="D489" s="18" t="s">
        <v>29</v>
      </c>
      <c r="E489" s="18" t="s">
        <v>27</v>
      </c>
      <c r="F489" t="s">
        <v>60</v>
      </c>
      <c r="G489" s="18" t="s">
        <v>14</v>
      </c>
      <c r="H489">
        <v>0</v>
      </c>
      <c r="I489" s="18" t="s">
        <v>11</v>
      </c>
      <c r="J489" s="18">
        <v>1.48720275529194</v>
      </c>
    </row>
    <row r="490" spans="1:10" x14ac:dyDescent="0.55000000000000004">
      <c r="A490" s="18" t="s">
        <v>58</v>
      </c>
      <c r="B490" t="s">
        <v>64</v>
      </c>
      <c r="C490" t="s">
        <v>59</v>
      </c>
      <c r="D490" s="18" t="s">
        <v>29</v>
      </c>
      <c r="E490" s="18" t="s">
        <v>27</v>
      </c>
      <c r="F490" t="s">
        <v>60</v>
      </c>
      <c r="G490" s="18" t="s">
        <v>8</v>
      </c>
      <c r="H490">
        <v>100</v>
      </c>
      <c r="I490" s="18" t="s">
        <v>13</v>
      </c>
      <c r="J490" s="18">
        <v>1.4717412122408799</v>
      </c>
    </row>
    <row r="491" spans="1:10" x14ac:dyDescent="0.55000000000000004">
      <c r="A491" s="18" t="s">
        <v>58</v>
      </c>
      <c r="B491" t="s">
        <v>64</v>
      </c>
      <c r="C491" t="s">
        <v>59</v>
      </c>
      <c r="D491" s="18" t="s">
        <v>29</v>
      </c>
      <c r="E491" s="18" t="s">
        <v>27</v>
      </c>
      <c r="F491" t="s">
        <v>60</v>
      </c>
      <c r="G491" s="18" t="s">
        <v>8</v>
      </c>
      <c r="H491">
        <v>100</v>
      </c>
      <c r="I491" s="18" t="s">
        <v>15</v>
      </c>
      <c r="J491" s="18">
        <v>1.2958370732376301</v>
      </c>
    </row>
    <row r="492" spans="1:10" x14ac:dyDescent="0.55000000000000004">
      <c r="A492" s="18" t="s">
        <v>58</v>
      </c>
      <c r="B492" t="s">
        <v>64</v>
      </c>
      <c r="C492" t="s">
        <v>59</v>
      </c>
      <c r="D492" s="18" t="s">
        <v>29</v>
      </c>
      <c r="E492" s="18" t="s">
        <v>27</v>
      </c>
      <c r="F492" t="s">
        <v>60</v>
      </c>
      <c r="G492" s="18" t="s">
        <v>8</v>
      </c>
      <c r="H492">
        <v>100</v>
      </c>
      <c r="I492" s="18" t="s">
        <v>9</v>
      </c>
      <c r="J492" s="18">
        <v>1.4131179560790701</v>
      </c>
    </row>
    <row r="493" spans="1:10" x14ac:dyDescent="0.55000000000000004">
      <c r="A493" s="18" t="s">
        <v>58</v>
      </c>
      <c r="B493" t="s">
        <v>64</v>
      </c>
      <c r="C493" t="s">
        <v>59</v>
      </c>
      <c r="D493" s="18" t="s">
        <v>29</v>
      </c>
      <c r="E493" s="18" t="s">
        <v>27</v>
      </c>
      <c r="F493" t="s">
        <v>60</v>
      </c>
      <c r="G493" s="18" t="s">
        <v>8</v>
      </c>
      <c r="H493">
        <v>100</v>
      </c>
      <c r="I493" s="18" t="s">
        <v>11</v>
      </c>
      <c r="J493" s="18">
        <v>1.48720275529194</v>
      </c>
    </row>
    <row r="494" spans="1:10" x14ac:dyDescent="0.55000000000000004">
      <c r="A494" s="18" t="s">
        <v>58</v>
      </c>
      <c r="B494" t="s">
        <v>64</v>
      </c>
      <c r="C494" t="s">
        <v>59</v>
      </c>
      <c r="D494" s="18" t="s">
        <v>29</v>
      </c>
      <c r="E494" s="18" t="s">
        <v>27</v>
      </c>
      <c r="F494" t="s">
        <v>60</v>
      </c>
      <c r="G494" s="18" t="s">
        <v>10</v>
      </c>
      <c r="H494">
        <v>100</v>
      </c>
      <c r="I494" s="18" t="s">
        <v>13</v>
      </c>
      <c r="J494" s="18">
        <v>1.4717412122408799</v>
      </c>
    </row>
    <row r="495" spans="1:10" x14ac:dyDescent="0.55000000000000004">
      <c r="A495" s="18" t="s">
        <v>58</v>
      </c>
      <c r="B495" t="s">
        <v>64</v>
      </c>
      <c r="C495" t="s">
        <v>59</v>
      </c>
      <c r="D495" s="18" t="s">
        <v>29</v>
      </c>
      <c r="E495" s="18" t="s">
        <v>27</v>
      </c>
      <c r="F495" t="s">
        <v>60</v>
      </c>
      <c r="G495" s="18" t="s">
        <v>10</v>
      </c>
      <c r="H495">
        <v>100</v>
      </c>
      <c r="I495" s="18" t="s">
        <v>15</v>
      </c>
      <c r="J495" s="18">
        <v>1.2958370732376301</v>
      </c>
    </row>
    <row r="496" spans="1:10" x14ac:dyDescent="0.55000000000000004">
      <c r="A496" s="18" t="s">
        <v>58</v>
      </c>
      <c r="B496" t="s">
        <v>64</v>
      </c>
      <c r="C496" t="s">
        <v>59</v>
      </c>
      <c r="D496" s="18" t="s">
        <v>29</v>
      </c>
      <c r="E496" s="18" t="s">
        <v>27</v>
      </c>
      <c r="F496" t="s">
        <v>60</v>
      </c>
      <c r="G496" s="18" t="s">
        <v>10</v>
      </c>
      <c r="H496">
        <v>100</v>
      </c>
      <c r="I496" s="18" t="s">
        <v>9</v>
      </c>
      <c r="J496" s="18">
        <v>1.4131179560790701</v>
      </c>
    </row>
    <row r="497" spans="1:10" x14ac:dyDescent="0.55000000000000004">
      <c r="A497" s="18" t="s">
        <v>58</v>
      </c>
      <c r="B497" t="s">
        <v>64</v>
      </c>
      <c r="C497" t="s">
        <v>59</v>
      </c>
      <c r="D497" s="18" t="s">
        <v>29</v>
      </c>
      <c r="E497" s="18" t="s">
        <v>27</v>
      </c>
      <c r="F497" t="s">
        <v>60</v>
      </c>
      <c r="G497" s="18" t="s">
        <v>10</v>
      </c>
      <c r="H497">
        <v>100</v>
      </c>
      <c r="I497" s="18" t="s">
        <v>11</v>
      </c>
      <c r="J497" s="18">
        <v>1.48720275529194</v>
      </c>
    </row>
    <row r="498" spans="1:10" x14ac:dyDescent="0.55000000000000004">
      <c r="A498" s="18" t="s">
        <v>58</v>
      </c>
      <c r="B498" t="s">
        <v>64</v>
      </c>
      <c r="C498" t="s">
        <v>59</v>
      </c>
      <c r="D498" s="18" t="s">
        <v>29</v>
      </c>
      <c r="E498" s="18" t="s">
        <v>29</v>
      </c>
      <c r="F498" t="s">
        <v>60</v>
      </c>
      <c r="G498" s="18" t="s">
        <v>12</v>
      </c>
      <c r="H498">
        <v>100</v>
      </c>
      <c r="I498" s="18" t="s">
        <v>13</v>
      </c>
      <c r="J498" s="18">
        <v>2.6993087994633198</v>
      </c>
    </row>
    <row r="499" spans="1:10" x14ac:dyDescent="0.55000000000000004">
      <c r="A499" s="18" t="s">
        <v>58</v>
      </c>
      <c r="B499" t="s">
        <v>64</v>
      </c>
      <c r="C499" t="s">
        <v>59</v>
      </c>
      <c r="D499" s="18" t="s">
        <v>29</v>
      </c>
      <c r="E499" s="18" t="s">
        <v>29</v>
      </c>
      <c r="F499" t="s">
        <v>60</v>
      </c>
      <c r="G499" s="18" t="s">
        <v>12</v>
      </c>
      <c r="H499">
        <v>100</v>
      </c>
      <c r="I499" s="18" t="s">
        <v>15</v>
      </c>
      <c r="J499" s="18">
        <v>0.90623953088652298</v>
      </c>
    </row>
    <row r="500" spans="1:10" x14ac:dyDescent="0.55000000000000004">
      <c r="A500" s="18" t="s">
        <v>58</v>
      </c>
      <c r="B500" t="s">
        <v>64</v>
      </c>
      <c r="C500" t="s">
        <v>59</v>
      </c>
      <c r="D500" s="18" t="s">
        <v>29</v>
      </c>
      <c r="E500" s="18" t="s">
        <v>29</v>
      </c>
      <c r="F500" t="s">
        <v>60</v>
      </c>
      <c r="G500" s="18" t="s">
        <v>12</v>
      </c>
      <c r="H500">
        <v>100</v>
      </c>
      <c r="I500" s="18" t="s">
        <v>9</v>
      </c>
      <c r="J500" s="18">
        <v>1.5792948774178499</v>
      </c>
    </row>
    <row r="501" spans="1:10" x14ac:dyDescent="0.55000000000000004">
      <c r="A501" s="18" t="s">
        <v>58</v>
      </c>
      <c r="B501" t="s">
        <v>64</v>
      </c>
      <c r="C501" t="s">
        <v>59</v>
      </c>
      <c r="D501" s="18" t="s">
        <v>29</v>
      </c>
      <c r="E501" s="18" t="s">
        <v>29</v>
      </c>
      <c r="F501" t="s">
        <v>60</v>
      </c>
      <c r="G501" s="18" t="s">
        <v>14</v>
      </c>
      <c r="H501">
        <v>100</v>
      </c>
      <c r="I501" s="18" t="s">
        <v>13</v>
      </c>
      <c r="J501" s="18">
        <v>2.6993087994633198</v>
      </c>
    </row>
    <row r="502" spans="1:10" x14ac:dyDescent="0.55000000000000004">
      <c r="A502" s="18" t="s">
        <v>58</v>
      </c>
      <c r="B502" t="s">
        <v>64</v>
      </c>
      <c r="C502" t="s">
        <v>59</v>
      </c>
      <c r="D502" s="18" t="s">
        <v>29</v>
      </c>
      <c r="E502" s="18" t="s">
        <v>29</v>
      </c>
      <c r="F502" t="s">
        <v>60</v>
      </c>
      <c r="G502" s="18" t="s">
        <v>14</v>
      </c>
      <c r="H502">
        <v>100</v>
      </c>
      <c r="I502" s="18" t="s">
        <v>15</v>
      </c>
      <c r="J502" s="18">
        <v>0.90623953088652298</v>
      </c>
    </row>
    <row r="503" spans="1:10" x14ac:dyDescent="0.55000000000000004">
      <c r="A503" s="18" t="s">
        <v>58</v>
      </c>
      <c r="B503" t="s">
        <v>64</v>
      </c>
      <c r="C503" t="s">
        <v>59</v>
      </c>
      <c r="D503" s="18" t="s">
        <v>29</v>
      </c>
      <c r="E503" s="18" t="s">
        <v>29</v>
      </c>
      <c r="F503" t="s">
        <v>60</v>
      </c>
      <c r="G503" s="18" t="s">
        <v>14</v>
      </c>
      <c r="H503">
        <v>100</v>
      </c>
      <c r="I503" s="18" t="s">
        <v>9</v>
      </c>
      <c r="J503" s="18">
        <v>1.5792948774178499</v>
      </c>
    </row>
    <row r="504" spans="1:10" x14ac:dyDescent="0.55000000000000004">
      <c r="A504" s="18" t="s">
        <v>58</v>
      </c>
      <c r="B504" t="s">
        <v>64</v>
      </c>
      <c r="C504" t="s">
        <v>59</v>
      </c>
      <c r="D504" s="18" t="s">
        <v>29</v>
      </c>
      <c r="E504" s="18" t="s">
        <v>29</v>
      </c>
      <c r="F504" t="s">
        <v>60</v>
      </c>
      <c r="G504" s="18" t="s">
        <v>8</v>
      </c>
      <c r="H504">
        <v>0</v>
      </c>
      <c r="I504" s="18" t="s">
        <v>13</v>
      </c>
      <c r="J504" s="18">
        <v>2.6993087994633198</v>
      </c>
    </row>
    <row r="505" spans="1:10" x14ac:dyDescent="0.55000000000000004">
      <c r="A505" s="18" t="s">
        <v>58</v>
      </c>
      <c r="B505" t="s">
        <v>64</v>
      </c>
      <c r="C505" t="s">
        <v>59</v>
      </c>
      <c r="D505" s="18" t="s">
        <v>29</v>
      </c>
      <c r="E505" s="18" t="s">
        <v>29</v>
      </c>
      <c r="F505" t="s">
        <v>60</v>
      </c>
      <c r="G505" s="18" t="s">
        <v>8</v>
      </c>
      <c r="H505">
        <v>0</v>
      </c>
      <c r="I505" s="18" t="s">
        <v>15</v>
      </c>
      <c r="J505" s="18">
        <v>0.90623953088652298</v>
      </c>
    </row>
    <row r="506" spans="1:10" x14ac:dyDescent="0.55000000000000004">
      <c r="A506" s="18" t="s">
        <v>58</v>
      </c>
      <c r="B506" t="s">
        <v>64</v>
      </c>
      <c r="C506" t="s">
        <v>59</v>
      </c>
      <c r="D506" s="18" t="s">
        <v>29</v>
      </c>
      <c r="E506" s="18" t="s">
        <v>29</v>
      </c>
      <c r="F506" t="s">
        <v>60</v>
      </c>
      <c r="G506" s="18" t="s">
        <v>8</v>
      </c>
      <c r="H506">
        <v>0</v>
      </c>
      <c r="I506" s="18" t="s">
        <v>9</v>
      </c>
      <c r="J506" s="18">
        <v>1.5792948774178499</v>
      </c>
    </row>
    <row r="507" spans="1:10" x14ac:dyDescent="0.55000000000000004">
      <c r="A507" s="18" t="s">
        <v>58</v>
      </c>
      <c r="B507" t="s">
        <v>64</v>
      </c>
      <c r="C507" t="s">
        <v>59</v>
      </c>
      <c r="D507" s="18" t="s">
        <v>29</v>
      </c>
      <c r="E507" s="18" t="s">
        <v>29</v>
      </c>
      <c r="F507" t="s">
        <v>60</v>
      </c>
      <c r="G507" s="18" t="s">
        <v>10</v>
      </c>
      <c r="H507">
        <v>0</v>
      </c>
      <c r="I507" s="18" t="s">
        <v>13</v>
      </c>
      <c r="J507" s="18">
        <v>2.6993087994633198</v>
      </c>
    </row>
    <row r="508" spans="1:10" x14ac:dyDescent="0.55000000000000004">
      <c r="A508" s="18" t="s">
        <v>58</v>
      </c>
      <c r="B508" t="s">
        <v>64</v>
      </c>
      <c r="C508" t="s">
        <v>59</v>
      </c>
      <c r="D508" s="18" t="s">
        <v>29</v>
      </c>
      <c r="E508" s="18" t="s">
        <v>29</v>
      </c>
      <c r="F508" t="s">
        <v>60</v>
      </c>
      <c r="G508" s="18" t="s">
        <v>10</v>
      </c>
      <c r="H508">
        <v>0</v>
      </c>
      <c r="I508" s="18" t="s">
        <v>15</v>
      </c>
      <c r="J508" s="18">
        <v>0.90623953088652298</v>
      </c>
    </row>
    <row r="509" spans="1:10" x14ac:dyDescent="0.55000000000000004">
      <c r="A509" s="18" t="s">
        <v>58</v>
      </c>
      <c r="B509" t="s">
        <v>64</v>
      </c>
      <c r="C509" t="s">
        <v>59</v>
      </c>
      <c r="D509" s="18" t="s">
        <v>29</v>
      </c>
      <c r="E509" s="18" t="s">
        <v>29</v>
      </c>
      <c r="F509" t="s">
        <v>60</v>
      </c>
      <c r="G509" s="18" t="s">
        <v>10</v>
      </c>
      <c r="H509">
        <v>0</v>
      </c>
      <c r="I509" s="18" t="s">
        <v>9</v>
      </c>
      <c r="J509" s="18">
        <v>1.5792948774178499</v>
      </c>
    </row>
    <row r="510" spans="1:10" x14ac:dyDescent="0.55000000000000004">
      <c r="A510" s="18" t="s">
        <v>58</v>
      </c>
      <c r="B510" t="s">
        <v>64</v>
      </c>
      <c r="C510" t="s">
        <v>59</v>
      </c>
      <c r="D510" s="18" t="s">
        <v>27</v>
      </c>
      <c r="E510" s="18" t="s">
        <v>27</v>
      </c>
      <c r="F510" t="s">
        <v>60</v>
      </c>
      <c r="G510" s="18" t="s">
        <v>12</v>
      </c>
      <c r="H510">
        <v>100</v>
      </c>
      <c r="I510" s="18" t="s">
        <v>13</v>
      </c>
      <c r="J510" s="18">
        <v>2.5927830856526199</v>
      </c>
    </row>
    <row r="511" spans="1:10" x14ac:dyDescent="0.55000000000000004">
      <c r="A511" s="18" t="s">
        <v>58</v>
      </c>
      <c r="B511" t="s">
        <v>64</v>
      </c>
      <c r="C511" t="s">
        <v>59</v>
      </c>
      <c r="D511" s="18" t="s">
        <v>27</v>
      </c>
      <c r="E511" s="18" t="s">
        <v>27</v>
      </c>
      <c r="F511" t="s">
        <v>60</v>
      </c>
      <c r="G511" s="18" t="s">
        <v>12</v>
      </c>
      <c r="H511">
        <v>100</v>
      </c>
      <c r="I511" s="18" t="s">
        <v>15</v>
      </c>
      <c r="J511" s="18">
        <v>1.95147255423944</v>
      </c>
    </row>
    <row r="512" spans="1:10" x14ac:dyDescent="0.55000000000000004">
      <c r="A512" s="18" t="s">
        <v>58</v>
      </c>
      <c r="B512" t="s">
        <v>64</v>
      </c>
      <c r="C512" t="s">
        <v>59</v>
      </c>
      <c r="D512" s="18" t="s">
        <v>27</v>
      </c>
      <c r="E512" s="18" t="s">
        <v>27</v>
      </c>
      <c r="F512" t="s">
        <v>60</v>
      </c>
      <c r="G512" s="18" t="s">
        <v>12</v>
      </c>
      <c r="H512">
        <v>100</v>
      </c>
      <c r="I512" s="18" t="s">
        <v>9</v>
      </c>
      <c r="J512" s="18">
        <v>3.1334954141056999</v>
      </c>
    </row>
    <row r="513" spans="1:10" x14ac:dyDescent="0.55000000000000004">
      <c r="A513" s="18" t="s">
        <v>58</v>
      </c>
      <c r="B513" t="s">
        <v>64</v>
      </c>
      <c r="C513" t="s">
        <v>59</v>
      </c>
      <c r="D513" s="18" t="s">
        <v>27</v>
      </c>
      <c r="E513" s="18" t="s">
        <v>27</v>
      </c>
      <c r="F513" t="s">
        <v>60</v>
      </c>
      <c r="G513" s="18" t="s">
        <v>12</v>
      </c>
      <c r="H513">
        <v>100</v>
      </c>
      <c r="I513" s="18" t="s">
        <v>11</v>
      </c>
      <c r="J513" s="18">
        <v>1.5998874863726</v>
      </c>
    </row>
    <row r="514" spans="1:10" x14ac:dyDescent="0.55000000000000004">
      <c r="A514" s="18" t="s">
        <v>58</v>
      </c>
      <c r="B514" t="s">
        <v>64</v>
      </c>
      <c r="C514" t="s">
        <v>59</v>
      </c>
      <c r="D514" s="18" t="s">
        <v>27</v>
      </c>
      <c r="E514" s="18" t="s">
        <v>27</v>
      </c>
      <c r="F514" t="s">
        <v>60</v>
      </c>
      <c r="G514" s="18" t="s">
        <v>14</v>
      </c>
      <c r="H514">
        <v>100</v>
      </c>
      <c r="I514" s="18" t="s">
        <v>13</v>
      </c>
      <c r="J514" s="18">
        <v>2.5927830856526199</v>
      </c>
    </row>
    <row r="515" spans="1:10" x14ac:dyDescent="0.55000000000000004">
      <c r="A515" s="18" t="s">
        <v>58</v>
      </c>
      <c r="B515" t="s">
        <v>64</v>
      </c>
      <c r="C515" t="s">
        <v>59</v>
      </c>
      <c r="D515" s="18" t="s">
        <v>27</v>
      </c>
      <c r="E515" s="18" t="s">
        <v>27</v>
      </c>
      <c r="F515" t="s">
        <v>60</v>
      </c>
      <c r="G515" s="18" t="s">
        <v>14</v>
      </c>
      <c r="H515">
        <v>100</v>
      </c>
      <c r="I515" s="18" t="s">
        <v>15</v>
      </c>
      <c r="J515" s="18">
        <v>1.95147255423944</v>
      </c>
    </row>
    <row r="516" spans="1:10" x14ac:dyDescent="0.55000000000000004">
      <c r="A516" s="18" t="s">
        <v>58</v>
      </c>
      <c r="B516" t="s">
        <v>64</v>
      </c>
      <c r="C516" t="s">
        <v>59</v>
      </c>
      <c r="D516" s="18" t="s">
        <v>27</v>
      </c>
      <c r="E516" s="18" t="s">
        <v>27</v>
      </c>
      <c r="F516" t="s">
        <v>60</v>
      </c>
      <c r="G516" s="18" t="s">
        <v>14</v>
      </c>
      <c r="H516">
        <v>100</v>
      </c>
      <c r="I516" s="18" t="s">
        <v>9</v>
      </c>
      <c r="J516" s="18">
        <v>3.1334954141056999</v>
      </c>
    </row>
    <row r="517" spans="1:10" x14ac:dyDescent="0.55000000000000004">
      <c r="A517" s="18" t="s">
        <v>58</v>
      </c>
      <c r="B517" t="s">
        <v>64</v>
      </c>
      <c r="C517" t="s">
        <v>59</v>
      </c>
      <c r="D517" s="18" t="s">
        <v>27</v>
      </c>
      <c r="E517" s="18" t="s">
        <v>27</v>
      </c>
      <c r="F517" t="s">
        <v>60</v>
      </c>
      <c r="G517" s="18" t="s">
        <v>14</v>
      </c>
      <c r="H517">
        <v>100</v>
      </c>
      <c r="I517" s="18" t="s">
        <v>11</v>
      </c>
      <c r="J517" s="18">
        <v>1.5998874863726</v>
      </c>
    </row>
    <row r="518" spans="1:10" x14ac:dyDescent="0.55000000000000004">
      <c r="A518" s="18" t="s">
        <v>58</v>
      </c>
      <c r="B518" t="s">
        <v>64</v>
      </c>
      <c r="C518" t="s">
        <v>59</v>
      </c>
      <c r="D518" s="18" t="s">
        <v>27</v>
      </c>
      <c r="E518" s="18" t="s">
        <v>27</v>
      </c>
      <c r="F518" t="s">
        <v>60</v>
      </c>
      <c r="G518" s="18" t="s">
        <v>8</v>
      </c>
      <c r="H518">
        <v>100</v>
      </c>
      <c r="I518" s="18" t="s">
        <v>13</v>
      </c>
      <c r="J518" s="18">
        <v>2.5927830856526199</v>
      </c>
    </row>
    <row r="519" spans="1:10" x14ac:dyDescent="0.55000000000000004">
      <c r="A519" s="18" t="s">
        <v>58</v>
      </c>
      <c r="B519" t="s">
        <v>64</v>
      </c>
      <c r="C519" t="s">
        <v>59</v>
      </c>
      <c r="D519" s="18" t="s">
        <v>27</v>
      </c>
      <c r="E519" s="18" t="s">
        <v>27</v>
      </c>
      <c r="F519" t="s">
        <v>60</v>
      </c>
      <c r="G519" s="18" t="s">
        <v>8</v>
      </c>
      <c r="H519">
        <v>100</v>
      </c>
      <c r="I519" s="18" t="s">
        <v>15</v>
      </c>
      <c r="J519" s="18">
        <v>1.95147255423944</v>
      </c>
    </row>
    <row r="520" spans="1:10" x14ac:dyDescent="0.55000000000000004">
      <c r="A520" s="18" t="s">
        <v>58</v>
      </c>
      <c r="B520" t="s">
        <v>64</v>
      </c>
      <c r="C520" t="s">
        <v>59</v>
      </c>
      <c r="D520" s="18" t="s">
        <v>27</v>
      </c>
      <c r="E520" s="18" t="s">
        <v>27</v>
      </c>
      <c r="F520" t="s">
        <v>60</v>
      </c>
      <c r="G520" s="18" t="s">
        <v>8</v>
      </c>
      <c r="H520">
        <v>100</v>
      </c>
      <c r="I520" s="18" t="s">
        <v>9</v>
      </c>
      <c r="J520" s="18">
        <v>3.1334954141056999</v>
      </c>
    </row>
    <row r="521" spans="1:10" x14ac:dyDescent="0.55000000000000004">
      <c r="A521" s="18" t="s">
        <v>58</v>
      </c>
      <c r="B521" t="s">
        <v>64</v>
      </c>
      <c r="C521" t="s">
        <v>59</v>
      </c>
      <c r="D521" s="18" t="s">
        <v>27</v>
      </c>
      <c r="E521" s="18" t="s">
        <v>27</v>
      </c>
      <c r="F521" t="s">
        <v>60</v>
      </c>
      <c r="G521" s="18" t="s">
        <v>8</v>
      </c>
      <c r="H521">
        <v>100</v>
      </c>
      <c r="I521" s="18" t="s">
        <v>11</v>
      </c>
      <c r="J521" s="18">
        <v>1.5998874863726</v>
      </c>
    </row>
    <row r="522" spans="1:10" x14ac:dyDescent="0.55000000000000004">
      <c r="A522" s="18" t="s">
        <v>58</v>
      </c>
      <c r="B522" t="s">
        <v>64</v>
      </c>
      <c r="C522" t="s">
        <v>59</v>
      </c>
      <c r="D522" s="18" t="s">
        <v>27</v>
      </c>
      <c r="E522" s="18" t="s">
        <v>27</v>
      </c>
      <c r="F522" t="s">
        <v>60</v>
      </c>
      <c r="G522" s="18" t="s">
        <v>10</v>
      </c>
      <c r="H522">
        <v>100</v>
      </c>
      <c r="I522" s="18" t="s">
        <v>13</v>
      </c>
      <c r="J522" s="18">
        <v>2.5927830856526199</v>
      </c>
    </row>
    <row r="523" spans="1:10" x14ac:dyDescent="0.55000000000000004">
      <c r="A523" s="18" t="s">
        <v>58</v>
      </c>
      <c r="B523" t="s">
        <v>64</v>
      </c>
      <c r="C523" t="s">
        <v>59</v>
      </c>
      <c r="D523" s="18" t="s">
        <v>27</v>
      </c>
      <c r="E523" s="18" t="s">
        <v>27</v>
      </c>
      <c r="F523" t="s">
        <v>60</v>
      </c>
      <c r="G523" s="18" t="s">
        <v>10</v>
      </c>
      <c r="H523">
        <v>100</v>
      </c>
      <c r="I523" s="18" t="s">
        <v>15</v>
      </c>
      <c r="J523" s="18">
        <v>1.95147255423944</v>
      </c>
    </row>
    <row r="524" spans="1:10" x14ac:dyDescent="0.55000000000000004">
      <c r="A524" s="18" t="s">
        <v>58</v>
      </c>
      <c r="B524" t="s">
        <v>64</v>
      </c>
      <c r="C524" t="s">
        <v>59</v>
      </c>
      <c r="D524" s="18" t="s">
        <v>27</v>
      </c>
      <c r="E524" s="18" t="s">
        <v>27</v>
      </c>
      <c r="F524" t="s">
        <v>60</v>
      </c>
      <c r="G524" s="18" t="s">
        <v>10</v>
      </c>
      <c r="H524">
        <v>100</v>
      </c>
      <c r="I524" s="18" t="s">
        <v>9</v>
      </c>
      <c r="J524" s="18">
        <v>3.1334954141056999</v>
      </c>
    </row>
    <row r="525" spans="1:10" x14ac:dyDescent="0.55000000000000004">
      <c r="A525" s="18" t="s">
        <v>58</v>
      </c>
      <c r="B525" t="s">
        <v>64</v>
      </c>
      <c r="C525" t="s">
        <v>59</v>
      </c>
      <c r="D525" s="18" t="s">
        <v>27</v>
      </c>
      <c r="E525" s="18" t="s">
        <v>27</v>
      </c>
      <c r="F525" t="s">
        <v>60</v>
      </c>
      <c r="G525" s="18" t="s">
        <v>10</v>
      </c>
      <c r="H525">
        <v>100</v>
      </c>
      <c r="I525" s="18" t="s">
        <v>11</v>
      </c>
      <c r="J525" s="18">
        <v>1.5998874863726</v>
      </c>
    </row>
    <row r="526" spans="1:10" x14ac:dyDescent="0.55000000000000004">
      <c r="A526" s="18" t="s">
        <v>58</v>
      </c>
      <c r="B526" t="s">
        <v>64</v>
      </c>
      <c r="C526" t="s">
        <v>59</v>
      </c>
      <c r="D526" s="18" t="s">
        <v>28</v>
      </c>
      <c r="E526" s="18" t="s">
        <v>28</v>
      </c>
      <c r="F526" t="s">
        <v>60</v>
      </c>
      <c r="G526" s="18" t="s">
        <v>12</v>
      </c>
      <c r="H526">
        <v>100</v>
      </c>
      <c r="I526" s="18" t="s">
        <v>13</v>
      </c>
      <c r="J526" s="18">
        <v>1.89616465865401</v>
      </c>
    </row>
    <row r="527" spans="1:10" x14ac:dyDescent="0.55000000000000004">
      <c r="A527" s="18" t="s">
        <v>58</v>
      </c>
      <c r="B527" t="s">
        <v>64</v>
      </c>
      <c r="C527" t="s">
        <v>59</v>
      </c>
      <c r="D527" s="18" t="s">
        <v>28</v>
      </c>
      <c r="E527" s="18" t="s">
        <v>28</v>
      </c>
      <c r="F527" t="s">
        <v>60</v>
      </c>
      <c r="G527" s="18" t="s">
        <v>12</v>
      </c>
      <c r="H527">
        <v>100</v>
      </c>
      <c r="I527" s="18" t="s">
        <v>15</v>
      </c>
      <c r="J527" s="18">
        <v>1.2355138650746</v>
      </c>
    </row>
    <row r="528" spans="1:10" x14ac:dyDescent="0.55000000000000004">
      <c r="A528" s="18" t="s">
        <v>58</v>
      </c>
      <c r="B528" t="s">
        <v>64</v>
      </c>
      <c r="C528" t="s">
        <v>59</v>
      </c>
      <c r="D528" s="18" t="s">
        <v>28</v>
      </c>
      <c r="E528" s="18" t="s">
        <v>28</v>
      </c>
      <c r="F528" t="s">
        <v>60</v>
      </c>
      <c r="G528" s="18" t="s">
        <v>12</v>
      </c>
      <c r="H528">
        <v>100</v>
      </c>
      <c r="I528" s="18" t="s">
        <v>9</v>
      </c>
      <c r="J528" s="18">
        <v>2.53551252192119</v>
      </c>
    </row>
    <row r="529" spans="1:10" x14ac:dyDescent="0.55000000000000004">
      <c r="A529" s="18" t="s">
        <v>58</v>
      </c>
      <c r="B529" t="s">
        <v>64</v>
      </c>
      <c r="C529" t="s">
        <v>59</v>
      </c>
      <c r="D529" s="18" t="s">
        <v>28</v>
      </c>
      <c r="E529" s="18" t="s">
        <v>28</v>
      </c>
      <c r="F529" t="s">
        <v>60</v>
      </c>
      <c r="G529" s="18" t="s">
        <v>12</v>
      </c>
      <c r="H529">
        <v>100</v>
      </c>
      <c r="I529" s="18" t="s">
        <v>11</v>
      </c>
      <c r="J529" s="18">
        <v>1.3837482538656301</v>
      </c>
    </row>
    <row r="530" spans="1:10" x14ac:dyDescent="0.55000000000000004">
      <c r="A530" s="18" t="s">
        <v>58</v>
      </c>
      <c r="B530" t="s">
        <v>64</v>
      </c>
      <c r="C530" t="s">
        <v>59</v>
      </c>
      <c r="D530" s="18" t="s">
        <v>28</v>
      </c>
      <c r="E530" s="18" t="s">
        <v>28</v>
      </c>
      <c r="F530" t="s">
        <v>60</v>
      </c>
      <c r="G530" s="18" t="s">
        <v>14</v>
      </c>
      <c r="H530">
        <v>100</v>
      </c>
      <c r="I530" s="18" t="s">
        <v>13</v>
      </c>
      <c r="J530" s="18">
        <v>1.89616465865401</v>
      </c>
    </row>
    <row r="531" spans="1:10" x14ac:dyDescent="0.55000000000000004">
      <c r="A531" s="18" t="s">
        <v>58</v>
      </c>
      <c r="B531" t="s">
        <v>64</v>
      </c>
      <c r="C531" t="s">
        <v>59</v>
      </c>
      <c r="D531" s="18" t="s">
        <v>28</v>
      </c>
      <c r="E531" s="18" t="s">
        <v>28</v>
      </c>
      <c r="F531" t="s">
        <v>60</v>
      </c>
      <c r="G531" s="18" t="s">
        <v>14</v>
      </c>
      <c r="H531">
        <v>100</v>
      </c>
      <c r="I531" s="18" t="s">
        <v>15</v>
      </c>
      <c r="J531" s="18">
        <v>1.2355138650746</v>
      </c>
    </row>
    <row r="532" spans="1:10" x14ac:dyDescent="0.55000000000000004">
      <c r="A532" s="18" t="s">
        <v>58</v>
      </c>
      <c r="B532" t="s">
        <v>64</v>
      </c>
      <c r="C532" t="s">
        <v>59</v>
      </c>
      <c r="D532" s="18" t="s">
        <v>28</v>
      </c>
      <c r="E532" s="18" t="s">
        <v>28</v>
      </c>
      <c r="F532" t="s">
        <v>60</v>
      </c>
      <c r="G532" s="18" t="s">
        <v>14</v>
      </c>
      <c r="H532">
        <v>100</v>
      </c>
      <c r="I532" s="18" t="s">
        <v>9</v>
      </c>
      <c r="J532" s="18">
        <v>2.53551252192119</v>
      </c>
    </row>
    <row r="533" spans="1:10" x14ac:dyDescent="0.55000000000000004">
      <c r="A533" s="18" t="s">
        <v>58</v>
      </c>
      <c r="B533" t="s">
        <v>64</v>
      </c>
      <c r="C533" t="s">
        <v>59</v>
      </c>
      <c r="D533" s="18" t="s">
        <v>28</v>
      </c>
      <c r="E533" s="18" t="s">
        <v>28</v>
      </c>
      <c r="F533" t="s">
        <v>60</v>
      </c>
      <c r="G533" s="18" t="s">
        <v>14</v>
      </c>
      <c r="H533">
        <v>100</v>
      </c>
      <c r="I533" s="18" t="s">
        <v>11</v>
      </c>
      <c r="J533" s="18">
        <v>1.3837482538656301</v>
      </c>
    </row>
    <row r="534" spans="1:10" x14ac:dyDescent="0.55000000000000004">
      <c r="A534" s="18" t="s">
        <v>58</v>
      </c>
      <c r="B534" t="s">
        <v>64</v>
      </c>
      <c r="C534" t="s">
        <v>59</v>
      </c>
      <c r="D534" s="18" t="s">
        <v>28</v>
      </c>
      <c r="E534" s="18" t="s">
        <v>28</v>
      </c>
      <c r="F534" t="s">
        <v>60</v>
      </c>
      <c r="G534" s="18" t="s">
        <v>8</v>
      </c>
      <c r="H534">
        <v>100</v>
      </c>
      <c r="I534" s="18" t="s">
        <v>13</v>
      </c>
      <c r="J534" s="18">
        <v>1.89616465865401</v>
      </c>
    </row>
    <row r="535" spans="1:10" x14ac:dyDescent="0.55000000000000004">
      <c r="A535" s="18" t="s">
        <v>58</v>
      </c>
      <c r="B535" t="s">
        <v>64</v>
      </c>
      <c r="C535" t="s">
        <v>59</v>
      </c>
      <c r="D535" s="18" t="s">
        <v>28</v>
      </c>
      <c r="E535" s="18" t="s">
        <v>28</v>
      </c>
      <c r="F535" t="s">
        <v>60</v>
      </c>
      <c r="G535" s="18" t="s">
        <v>8</v>
      </c>
      <c r="H535">
        <v>100</v>
      </c>
      <c r="I535" s="18" t="s">
        <v>15</v>
      </c>
      <c r="J535" s="18">
        <v>1.2355138650746</v>
      </c>
    </row>
    <row r="536" spans="1:10" x14ac:dyDescent="0.55000000000000004">
      <c r="A536" s="18" t="s">
        <v>58</v>
      </c>
      <c r="B536" t="s">
        <v>64</v>
      </c>
      <c r="C536" t="s">
        <v>59</v>
      </c>
      <c r="D536" s="18" t="s">
        <v>28</v>
      </c>
      <c r="E536" s="18" t="s">
        <v>28</v>
      </c>
      <c r="F536" t="s">
        <v>60</v>
      </c>
      <c r="G536" s="18" t="s">
        <v>8</v>
      </c>
      <c r="H536">
        <v>100</v>
      </c>
      <c r="I536" s="18" t="s">
        <v>9</v>
      </c>
      <c r="J536" s="18">
        <v>2.53551252192119</v>
      </c>
    </row>
    <row r="537" spans="1:10" x14ac:dyDescent="0.55000000000000004">
      <c r="A537" s="18" t="s">
        <v>58</v>
      </c>
      <c r="B537" t="s">
        <v>64</v>
      </c>
      <c r="C537" t="s">
        <v>59</v>
      </c>
      <c r="D537" s="18" t="s">
        <v>28</v>
      </c>
      <c r="E537" s="18" t="s">
        <v>28</v>
      </c>
      <c r="F537" t="s">
        <v>60</v>
      </c>
      <c r="G537" s="18" t="s">
        <v>8</v>
      </c>
      <c r="H537">
        <v>100</v>
      </c>
      <c r="I537" s="18" t="s">
        <v>11</v>
      </c>
      <c r="J537" s="18">
        <v>1.3837482538656301</v>
      </c>
    </row>
    <row r="538" spans="1:10" x14ac:dyDescent="0.55000000000000004">
      <c r="A538" s="18" t="s">
        <v>58</v>
      </c>
      <c r="B538" t="s">
        <v>64</v>
      </c>
      <c r="C538" t="s">
        <v>59</v>
      </c>
      <c r="D538" s="18" t="s">
        <v>28</v>
      </c>
      <c r="E538" s="18" t="s">
        <v>28</v>
      </c>
      <c r="F538" t="s">
        <v>60</v>
      </c>
      <c r="G538" s="18" t="s">
        <v>10</v>
      </c>
      <c r="H538">
        <v>100</v>
      </c>
      <c r="I538" s="18" t="s">
        <v>13</v>
      </c>
      <c r="J538" s="18">
        <v>1.89616465865401</v>
      </c>
    </row>
    <row r="539" spans="1:10" x14ac:dyDescent="0.55000000000000004">
      <c r="A539" s="18" t="s">
        <v>58</v>
      </c>
      <c r="B539" t="s">
        <v>64</v>
      </c>
      <c r="C539" t="s">
        <v>59</v>
      </c>
      <c r="D539" s="18" t="s">
        <v>28</v>
      </c>
      <c r="E539" s="18" t="s">
        <v>28</v>
      </c>
      <c r="F539" t="s">
        <v>60</v>
      </c>
      <c r="G539" s="18" t="s">
        <v>10</v>
      </c>
      <c r="H539">
        <v>100</v>
      </c>
      <c r="I539" s="18" t="s">
        <v>15</v>
      </c>
      <c r="J539" s="18">
        <v>1.2355138650746</v>
      </c>
    </row>
    <row r="540" spans="1:10" x14ac:dyDescent="0.55000000000000004">
      <c r="A540" s="18" t="s">
        <v>58</v>
      </c>
      <c r="B540" t="s">
        <v>64</v>
      </c>
      <c r="C540" t="s">
        <v>59</v>
      </c>
      <c r="D540" s="18" t="s">
        <v>28</v>
      </c>
      <c r="E540" s="18" t="s">
        <v>28</v>
      </c>
      <c r="F540" t="s">
        <v>60</v>
      </c>
      <c r="G540" s="18" t="s">
        <v>10</v>
      </c>
      <c r="H540">
        <v>100</v>
      </c>
      <c r="I540" s="18" t="s">
        <v>9</v>
      </c>
      <c r="J540" s="18">
        <v>2.53551252192119</v>
      </c>
    </row>
    <row r="541" spans="1:10" x14ac:dyDescent="0.55000000000000004">
      <c r="A541" s="18" t="s">
        <v>58</v>
      </c>
      <c r="B541" t="s">
        <v>64</v>
      </c>
      <c r="C541" t="s">
        <v>59</v>
      </c>
      <c r="D541" s="18" t="s">
        <v>28</v>
      </c>
      <c r="E541" s="18" t="s">
        <v>28</v>
      </c>
      <c r="F541" t="s">
        <v>60</v>
      </c>
      <c r="G541" s="18" t="s">
        <v>10</v>
      </c>
      <c r="H541">
        <v>100</v>
      </c>
      <c r="I541" s="18" t="s">
        <v>11</v>
      </c>
      <c r="J541" s="18">
        <v>1.3837482538656301</v>
      </c>
    </row>
    <row r="542" spans="1:10" x14ac:dyDescent="0.55000000000000004">
      <c r="A542" s="18" t="s">
        <v>58</v>
      </c>
      <c r="B542" t="s">
        <v>64</v>
      </c>
      <c r="C542" t="s">
        <v>59</v>
      </c>
      <c r="D542" s="18" t="s">
        <v>28</v>
      </c>
      <c r="E542" s="18" t="s">
        <v>27</v>
      </c>
      <c r="F542" t="s">
        <v>60</v>
      </c>
      <c r="G542" s="18" t="s">
        <v>12</v>
      </c>
      <c r="H542">
        <v>100</v>
      </c>
      <c r="I542" s="18" t="s">
        <v>13</v>
      </c>
      <c r="J542" s="18">
        <v>2.4428384733619102</v>
      </c>
    </row>
    <row r="543" spans="1:10" x14ac:dyDescent="0.55000000000000004">
      <c r="A543" s="18" t="s">
        <v>58</v>
      </c>
      <c r="B543" t="s">
        <v>64</v>
      </c>
      <c r="C543" t="s">
        <v>59</v>
      </c>
      <c r="D543" s="18" t="s">
        <v>28</v>
      </c>
      <c r="E543" s="18" t="s">
        <v>27</v>
      </c>
      <c r="F543" t="s">
        <v>60</v>
      </c>
      <c r="G543" s="18" t="s">
        <v>12</v>
      </c>
      <c r="H543">
        <v>100</v>
      </c>
      <c r="I543" s="18" t="s">
        <v>15</v>
      </c>
      <c r="J543" s="18">
        <v>0</v>
      </c>
    </row>
    <row r="544" spans="1:10" x14ac:dyDescent="0.55000000000000004">
      <c r="A544" s="18" t="s">
        <v>58</v>
      </c>
      <c r="B544" t="s">
        <v>64</v>
      </c>
      <c r="C544" t="s">
        <v>59</v>
      </c>
      <c r="D544" s="18" t="s">
        <v>28</v>
      </c>
      <c r="E544" s="18" t="s">
        <v>27</v>
      </c>
      <c r="F544" t="s">
        <v>60</v>
      </c>
      <c r="G544" s="18" t="s">
        <v>12</v>
      </c>
      <c r="H544">
        <v>100</v>
      </c>
      <c r="I544" s="18" t="s">
        <v>9</v>
      </c>
      <c r="J544" s="18">
        <v>1.8751927902922001</v>
      </c>
    </row>
    <row r="545" spans="1:10" x14ac:dyDescent="0.55000000000000004">
      <c r="A545" s="18" t="s">
        <v>58</v>
      </c>
      <c r="B545" t="s">
        <v>64</v>
      </c>
      <c r="C545" t="s">
        <v>59</v>
      </c>
      <c r="D545" s="18" t="s">
        <v>28</v>
      </c>
      <c r="E545" s="18" t="s">
        <v>27</v>
      </c>
      <c r="F545" t="s">
        <v>60</v>
      </c>
      <c r="G545" s="18" t="s">
        <v>12</v>
      </c>
      <c r="H545">
        <v>100</v>
      </c>
      <c r="I545" s="18" t="s">
        <v>11</v>
      </c>
      <c r="J545" s="18">
        <v>1.71827691316138</v>
      </c>
    </row>
    <row r="546" spans="1:10" x14ac:dyDescent="0.55000000000000004">
      <c r="A546" s="18" t="s">
        <v>58</v>
      </c>
      <c r="B546" t="s">
        <v>64</v>
      </c>
      <c r="C546" t="s">
        <v>59</v>
      </c>
      <c r="D546" s="18" t="s">
        <v>28</v>
      </c>
      <c r="E546" s="18" t="s">
        <v>27</v>
      </c>
      <c r="F546" t="s">
        <v>60</v>
      </c>
      <c r="G546" s="18" t="s">
        <v>14</v>
      </c>
      <c r="H546">
        <v>0</v>
      </c>
      <c r="I546" s="18" t="s">
        <v>13</v>
      </c>
      <c r="J546" s="18">
        <v>2.4428384733619102</v>
      </c>
    </row>
    <row r="547" spans="1:10" x14ac:dyDescent="0.55000000000000004">
      <c r="A547" s="18" t="s">
        <v>58</v>
      </c>
      <c r="B547" t="s">
        <v>64</v>
      </c>
      <c r="C547" t="s">
        <v>59</v>
      </c>
      <c r="D547" s="18" t="s">
        <v>28</v>
      </c>
      <c r="E547" s="18" t="s">
        <v>27</v>
      </c>
      <c r="F547" t="s">
        <v>60</v>
      </c>
      <c r="G547" s="18" t="s">
        <v>14</v>
      </c>
      <c r="H547">
        <v>0</v>
      </c>
      <c r="I547" s="18" t="s">
        <v>15</v>
      </c>
      <c r="J547" s="18">
        <v>0</v>
      </c>
    </row>
    <row r="548" spans="1:10" x14ac:dyDescent="0.55000000000000004">
      <c r="A548" s="18" t="s">
        <v>58</v>
      </c>
      <c r="B548" t="s">
        <v>64</v>
      </c>
      <c r="C548" t="s">
        <v>59</v>
      </c>
      <c r="D548" s="18" t="s">
        <v>28</v>
      </c>
      <c r="E548" s="18" t="s">
        <v>27</v>
      </c>
      <c r="F548" t="s">
        <v>60</v>
      </c>
      <c r="G548" s="18" t="s">
        <v>14</v>
      </c>
      <c r="H548">
        <v>0</v>
      </c>
      <c r="I548" s="18" t="s">
        <v>9</v>
      </c>
      <c r="J548" s="18">
        <v>1.8751927902922001</v>
      </c>
    </row>
    <row r="549" spans="1:10" x14ac:dyDescent="0.55000000000000004">
      <c r="A549" s="18" t="s">
        <v>58</v>
      </c>
      <c r="B549" t="s">
        <v>64</v>
      </c>
      <c r="C549" t="s">
        <v>59</v>
      </c>
      <c r="D549" s="18" t="s">
        <v>28</v>
      </c>
      <c r="E549" s="18" t="s">
        <v>27</v>
      </c>
      <c r="F549" t="s">
        <v>60</v>
      </c>
      <c r="G549" s="18" t="s">
        <v>14</v>
      </c>
      <c r="H549">
        <v>0</v>
      </c>
      <c r="I549" s="18" t="s">
        <v>11</v>
      </c>
      <c r="J549" s="18">
        <v>1.71827691316138</v>
      </c>
    </row>
    <row r="550" spans="1:10" x14ac:dyDescent="0.55000000000000004">
      <c r="A550" s="18" t="s">
        <v>58</v>
      </c>
      <c r="B550" t="s">
        <v>64</v>
      </c>
      <c r="C550" t="s">
        <v>59</v>
      </c>
      <c r="D550" s="18" t="s">
        <v>28</v>
      </c>
      <c r="E550" s="18" t="s">
        <v>27</v>
      </c>
      <c r="F550" t="s">
        <v>60</v>
      </c>
      <c r="G550" s="18" t="s">
        <v>8</v>
      </c>
      <c r="H550">
        <v>100</v>
      </c>
      <c r="I550" s="18" t="s">
        <v>13</v>
      </c>
      <c r="J550" s="18">
        <v>2.4428384733619102</v>
      </c>
    </row>
    <row r="551" spans="1:10" x14ac:dyDescent="0.55000000000000004">
      <c r="A551" s="18" t="s">
        <v>58</v>
      </c>
      <c r="B551" t="s">
        <v>64</v>
      </c>
      <c r="C551" t="s">
        <v>59</v>
      </c>
      <c r="D551" s="18" t="s">
        <v>28</v>
      </c>
      <c r="E551" s="18" t="s">
        <v>27</v>
      </c>
      <c r="F551" t="s">
        <v>60</v>
      </c>
      <c r="G551" s="18" t="s">
        <v>8</v>
      </c>
      <c r="H551">
        <v>100</v>
      </c>
      <c r="I551" s="18" t="s">
        <v>15</v>
      </c>
      <c r="J551" s="18">
        <v>0</v>
      </c>
    </row>
    <row r="552" spans="1:10" x14ac:dyDescent="0.55000000000000004">
      <c r="A552" s="18" t="s">
        <v>58</v>
      </c>
      <c r="B552" t="s">
        <v>64</v>
      </c>
      <c r="C552" t="s">
        <v>59</v>
      </c>
      <c r="D552" s="18" t="s">
        <v>28</v>
      </c>
      <c r="E552" s="18" t="s">
        <v>27</v>
      </c>
      <c r="F552" t="s">
        <v>60</v>
      </c>
      <c r="G552" s="18" t="s">
        <v>8</v>
      </c>
      <c r="H552">
        <v>100</v>
      </c>
      <c r="I552" s="18" t="s">
        <v>9</v>
      </c>
      <c r="J552" s="18">
        <v>1.8751927902922001</v>
      </c>
    </row>
    <row r="553" spans="1:10" x14ac:dyDescent="0.55000000000000004">
      <c r="A553" s="18" t="s">
        <v>58</v>
      </c>
      <c r="B553" t="s">
        <v>64</v>
      </c>
      <c r="C553" t="s">
        <v>59</v>
      </c>
      <c r="D553" s="18" t="s">
        <v>28</v>
      </c>
      <c r="E553" s="18" t="s">
        <v>27</v>
      </c>
      <c r="F553" t="s">
        <v>60</v>
      </c>
      <c r="G553" s="18" t="s">
        <v>8</v>
      </c>
      <c r="H553">
        <v>100</v>
      </c>
      <c r="I553" s="18" t="s">
        <v>11</v>
      </c>
      <c r="J553" s="18">
        <v>1.71827691316138</v>
      </c>
    </row>
    <row r="554" spans="1:10" x14ac:dyDescent="0.55000000000000004">
      <c r="A554" s="18" t="s">
        <v>58</v>
      </c>
      <c r="B554" t="s">
        <v>64</v>
      </c>
      <c r="C554" t="s">
        <v>59</v>
      </c>
      <c r="D554" s="18" t="s">
        <v>28</v>
      </c>
      <c r="E554" s="18" t="s">
        <v>27</v>
      </c>
      <c r="F554" t="s">
        <v>60</v>
      </c>
      <c r="G554" s="18" t="s">
        <v>10</v>
      </c>
      <c r="H554">
        <v>100</v>
      </c>
      <c r="I554" s="18" t="s">
        <v>13</v>
      </c>
      <c r="J554" s="18">
        <v>2.4428384733619102</v>
      </c>
    </row>
    <row r="555" spans="1:10" x14ac:dyDescent="0.55000000000000004">
      <c r="A555" s="18" t="s">
        <v>58</v>
      </c>
      <c r="B555" t="s">
        <v>64</v>
      </c>
      <c r="C555" t="s">
        <v>59</v>
      </c>
      <c r="D555" s="18" t="s">
        <v>28</v>
      </c>
      <c r="E555" s="18" t="s">
        <v>27</v>
      </c>
      <c r="F555" t="s">
        <v>60</v>
      </c>
      <c r="G555" s="18" t="s">
        <v>10</v>
      </c>
      <c r="H555">
        <v>100</v>
      </c>
      <c r="I555" s="18" t="s">
        <v>15</v>
      </c>
      <c r="J555" s="18">
        <v>0</v>
      </c>
    </row>
    <row r="556" spans="1:10" x14ac:dyDescent="0.55000000000000004">
      <c r="A556" s="18" t="s">
        <v>58</v>
      </c>
      <c r="B556" t="s">
        <v>64</v>
      </c>
      <c r="C556" t="s">
        <v>59</v>
      </c>
      <c r="D556" s="18" t="s">
        <v>28</v>
      </c>
      <c r="E556" s="18" t="s">
        <v>27</v>
      </c>
      <c r="F556" t="s">
        <v>60</v>
      </c>
      <c r="G556" s="18" t="s">
        <v>10</v>
      </c>
      <c r="H556">
        <v>100</v>
      </c>
      <c r="I556" s="18" t="s">
        <v>9</v>
      </c>
      <c r="J556" s="18">
        <v>1.8751927902922001</v>
      </c>
    </row>
    <row r="557" spans="1:10" x14ac:dyDescent="0.55000000000000004">
      <c r="A557" s="18" t="s">
        <v>58</v>
      </c>
      <c r="B557" t="s">
        <v>64</v>
      </c>
      <c r="C557" t="s">
        <v>59</v>
      </c>
      <c r="D557" s="18" t="s">
        <v>28</v>
      </c>
      <c r="E557" s="18" t="s">
        <v>27</v>
      </c>
      <c r="F557" t="s">
        <v>60</v>
      </c>
      <c r="G557" s="18" t="s">
        <v>10</v>
      </c>
      <c r="H557">
        <v>100</v>
      </c>
      <c r="I557" s="18" t="s">
        <v>11</v>
      </c>
      <c r="J557" s="18">
        <v>1.71827691316138</v>
      </c>
    </row>
    <row r="558" spans="1:10" x14ac:dyDescent="0.55000000000000004">
      <c r="A558" s="18" t="s">
        <v>58</v>
      </c>
      <c r="B558" t="s">
        <v>64</v>
      </c>
      <c r="C558" t="s">
        <v>59</v>
      </c>
      <c r="D558" s="18" t="s">
        <v>29</v>
      </c>
      <c r="E558" s="18" t="s">
        <v>29</v>
      </c>
      <c r="F558" t="s">
        <v>60</v>
      </c>
      <c r="G558" s="18" t="s">
        <v>12</v>
      </c>
      <c r="H558">
        <v>100</v>
      </c>
      <c r="I558" s="18" t="s">
        <v>13</v>
      </c>
      <c r="J558" s="18">
        <v>3.58711038978071</v>
      </c>
    </row>
    <row r="559" spans="1:10" x14ac:dyDescent="0.55000000000000004">
      <c r="A559" s="18" t="s">
        <v>58</v>
      </c>
      <c r="B559" t="s">
        <v>64</v>
      </c>
      <c r="C559" t="s">
        <v>59</v>
      </c>
      <c r="D559" s="18" t="s">
        <v>29</v>
      </c>
      <c r="E559" s="18" t="s">
        <v>29</v>
      </c>
      <c r="F559" t="s">
        <v>60</v>
      </c>
      <c r="G559" s="18" t="s">
        <v>12</v>
      </c>
      <c r="H559">
        <v>100</v>
      </c>
      <c r="I559" s="18" t="s">
        <v>15</v>
      </c>
      <c r="J559" s="18">
        <v>0.63596810743911103</v>
      </c>
    </row>
    <row r="560" spans="1:10" x14ac:dyDescent="0.55000000000000004">
      <c r="A560" s="18" t="s">
        <v>58</v>
      </c>
      <c r="B560" t="s">
        <v>64</v>
      </c>
      <c r="C560" t="s">
        <v>59</v>
      </c>
      <c r="D560" s="18" t="s">
        <v>29</v>
      </c>
      <c r="E560" s="18" t="s">
        <v>29</v>
      </c>
      <c r="F560" t="s">
        <v>60</v>
      </c>
      <c r="G560" s="18" t="s">
        <v>12</v>
      </c>
      <c r="H560">
        <v>100</v>
      </c>
      <c r="I560" s="18" t="s">
        <v>9</v>
      </c>
      <c r="J560" s="18">
        <v>1.94483353669056</v>
      </c>
    </row>
    <row r="561" spans="1:10" x14ac:dyDescent="0.55000000000000004">
      <c r="A561" s="18" t="s">
        <v>58</v>
      </c>
      <c r="B561" t="s">
        <v>64</v>
      </c>
      <c r="C561" t="s">
        <v>59</v>
      </c>
      <c r="D561" s="18" t="s">
        <v>29</v>
      </c>
      <c r="E561" s="18" t="s">
        <v>29</v>
      </c>
      <c r="F561" t="s">
        <v>60</v>
      </c>
      <c r="G561" s="18" t="s">
        <v>12</v>
      </c>
      <c r="H561">
        <v>100</v>
      </c>
      <c r="I561" s="18" t="s">
        <v>11</v>
      </c>
      <c r="J561" s="18">
        <v>1.1212200463633</v>
      </c>
    </row>
    <row r="562" spans="1:10" x14ac:dyDescent="0.55000000000000004">
      <c r="A562" s="18" t="s">
        <v>58</v>
      </c>
      <c r="B562" t="s">
        <v>64</v>
      </c>
      <c r="C562" t="s">
        <v>59</v>
      </c>
      <c r="D562" s="18" t="s">
        <v>29</v>
      </c>
      <c r="E562" s="18" t="s">
        <v>29</v>
      </c>
      <c r="F562" t="s">
        <v>60</v>
      </c>
      <c r="G562" s="18" t="s">
        <v>14</v>
      </c>
      <c r="H562">
        <v>100</v>
      </c>
      <c r="I562" s="18" t="s">
        <v>13</v>
      </c>
      <c r="J562" s="18">
        <v>3.58711038978071</v>
      </c>
    </row>
    <row r="563" spans="1:10" x14ac:dyDescent="0.55000000000000004">
      <c r="A563" s="18" t="s">
        <v>58</v>
      </c>
      <c r="B563" t="s">
        <v>64</v>
      </c>
      <c r="C563" t="s">
        <v>59</v>
      </c>
      <c r="D563" s="18" t="s">
        <v>29</v>
      </c>
      <c r="E563" s="18" t="s">
        <v>29</v>
      </c>
      <c r="F563" t="s">
        <v>60</v>
      </c>
      <c r="G563" s="18" t="s">
        <v>14</v>
      </c>
      <c r="H563">
        <v>100</v>
      </c>
      <c r="I563" s="18" t="s">
        <v>15</v>
      </c>
      <c r="J563" s="18">
        <v>0.63596810743911103</v>
      </c>
    </row>
    <row r="564" spans="1:10" x14ac:dyDescent="0.55000000000000004">
      <c r="A564" s="18" t="s">
        <v>58</v>
      </c>
      <c r="B564" t="s">
        <v>64</v>
      </c>
      <c r="C564" t="s">
        <v>59</v>
      </c>
      <c r="D564" s="18" t="s">
        <v>29</v>
      </c>
      <c r="E564" s="18" t="s">
        <v>29</v>
      </c>
      <c r="F564" t="s">
        <v>60</v>
      </c>
      <c r="G564" s="18" t="s">
        <v>14</v>
      </c>
      <c r="H564">
        <v>100</v>
      </c>
      <c r="I564" s="18" t="s">
        <v>9</v>
      </c>
      <c r="J564" s="18">
        <v>1.94483353669056</v>
      </c>
    </row>
    <row r="565" spans="1:10" x14ac:dyDescent="0.55000000000000004">
      <c r="A565" s="18" t="s">
        <v>58</v>
      </c>
      <c r="B565" t="s">
        <v>64</v>
      </c>
      <c r="C565" t="s">
        <v>59</v>
      </c>
      <c r="D565" s="18" t="s">
        <v>29</v>
      </c>
      <c r="E565" s="18" t="s">
        <v>29</v>
      </c>
      <c r="F565" t="s">
        <v>60</v>
      </c>
      <c r="G565" s="18" t="s">
        <v>14</v>
      </c>
      <c r="H565">
        <v>100</v>
      </c>
      <c r="I565" s="18" t="s">
        <v>11</v>
      </c>
      <c r="J565" s="18">
        <v>1.1212200463633</v>
      </c>
    </row>
    <row r="566" spans="1:10" x14ac:dyDescent="0.55000000000000004">
      <c r="A566" s="18" t="s">
        <v>58</v>
      </c>
      <c r="B566" t="s">
        <v>64</v>
      </c>
      <c r="C566" t="s">
        <v>59</v>
      </c>
      <c r="D566" s="18" t="s">
        <v>29</v>
      </c>
      <c r="E566" s="18" t="s">
        <v>29</v>
      </c>
      <c r="F566" t="s">
        <v>60</v>
      </c>
      <c r="G566" s="18" t="s">
        <v>8</v>
      </c>
      <c r="H566">
        <v>100</v>
      </c>
      <c r="I566" s="18" t="s">
        <v>13</v>
      </c>
      <c r="J566" s="18">
        <v>3.58711038978071</v>
      </c>
    </row>
    <row r="567" spans="1:10" x14ac:dyDescent="0.55000000000000004">
      <c r="A567" s="18" t="s">
        <v>58</v>
      </c>
      <c r="B567" t="s">
        <v>64</v>
      </c>
      <c r="C567" t="s">
        <v>59</v>
      </c>
      <c r="D567" s="18" t="s">
        <v>29</v>
      </c>
      <c r="E567" s="18" t="s">
        <v>29</v>
      </c>
      <c r="F567" t="s">
        <v>60</v>
      </c>
      <c r="G567" s="18" t="s">
        <v>8</v>
      </c>
      <c r="H567">
        <v>100</v>
      </c>
      <c r="I567" s="18" t="s">
        <v>15</v>
      </c>
      <c r="J567" s="18">
        <v>0.63596810743911103</v>
      </c>
    </row>
    <row r="568" spans="1:10" x14ac:dyDescent="0.55000000000000004">
      <c r="A568" s="18" t="s">
        <v>58</v>
      </c>
      <c r="B568" t="s">
        <v>64</v>
      </c>
      <c r="C568" t="s">
        <v>59</v>
      </c>
      <c r="D568" s="18" t="s">
        <v>29</v>
      </c>
      <c r="E568" s="18" t="s">
        <v>29</v>
      </c>
      <c r="F568" t="s">
        <v>60</v>
      </c>
      <c r="G568" s="18" t="s">
        <v>8</v>
      </c>
      <c r="H568">
        <v>100</v>
      </c>
      <c r="I568" s="18" t="s">
        <v>9</v>
      </c>
      <c r="J568" s="18">
        <v>1.94483353669056</v>
      </c>
    </row>
    <row r="569" spans="1:10" x14ac:dyDescent="0.55000000000000004">
      <c r="A569" s="18" t="s">
        <v>58</v>
      </c>
      <c r="B569" t="s">
        <v>64</v>
      </c>
      <c r="C569" t="s">
        <v>59</v>
      </c>
      <c r="D569" s="18" t="s">
        <v>29</v>
      </c>
      <c r="E569" s="18" t="s">
        <v>29</v>
      </c>
      <c r="F569" t="s">
        <v>60</v>
      </c>
      <c r="G569" s="18" t="s">
        <v>8</v>
      </c>
      <c r="H569">
        <v>100</v>
      </c>
      <c r="I569" s="18" t="s">
        <v>11</v>
      </c>
      <c r="J569" s="18">
        <v>1.1212200463633</v>
      </c>
    </row>
    <row r="570" spans="1:10" x14ac:dyDescent="0.55000000000000004">
      <c r="A570" s="18" t="s">
        <v>58</v>
      </c>
      <c r="B570" t="s">
        <v>64</v>
      </c>
      <c r="C570" t="s">
        <v>59</v>
      </c>
      <c r="D570" s="18" t="s">
        <v>29</v>
      </c>
      <c r="E570" s="18" t="s">
        <v>29</v>
      </c>
      <c r="F570" t="s">
        <v>60</v>
      </c>
      <c r="G570" s="18" t="s">
        <v>10</v>
      </c>
      <c r="H570">
        <v>100</v>
      </c>
      <c r="I570" s="18" t="s">
        <v>13</v>
      </c>
      <c r="J570" s="18">
        <v>3.58711038978071</v>
      </c>
    </row>
    <row r="571" spans="1:10" x14ac:dyDescent="0.55000000000000004">
      <c r="A571" s="18" t="s">
        <v>58</v>
      </c>
      <c r="B571" t="s">
        <v>64</v>
      </c>
      <c r="C571" t="s">
        <v>59</v>
      </c>
      <c r="D571" s="18" t="s">
        <v>29</v>
      </c>
      <c r="E571" s="18" t="s">
        <v>29</v>
      </c>
      <c r="F571" t="s">
        <v>60</v>
      </c>
      <c r="G571" s="18" t="s">
        <v>10</v>
      </c>
      <c r="H571">
        <v>100</v>
      </c>
      <c r="I571" s="18" t="s">
        <v>15</v>
      </c>
      <c r="J571" s="18">
        <v>0.63596810743911103</v>
      </c>
    </row>
    <row r="572" spans="1:10" x14ac:dyDescent="0.55000000000000004">
      <c r="A572" s="18" t="s">
        <v>58</v>
      </c>
      <c r="B572" t="s">
        <v>64</v>
      </c>
      <c r="C572" t="s">
        <v>59</v>
      </c>
      <c r="D572" s="18" t="s">
        <v>29</v>
      </c>
      <c r="E572" s="18" t="s">
        <v>29</v>
      </c>
      <c r="F572" t="s">
        <v>60</v>
      </c>
      <c r="G572" s="18" t="s">
        <v>10</v>
      </c>
      <c r="H572">
        <v>100</v>
      </c>
      <c r="I572" s="18" t="s">
        <v>9</v>
      </c>
      <c r="J572" s="18">
        <v>1.94483353669056</v>
      </c>
    </row>
    <row r="573" spans="1:10" x14ac:dyDescent="0.55000000000000004">
      <c r="A573" s="18" t="s">
        <v>58</v>
      </c>
      <c r="B573" t="s">
        <v>64</v>
      </c>
      <c r="C573" t="s">
        <v>59</v>
      </c>
      <c r="D573" s="18" t="s">
        <v>29</v>
      </c>
      <c r="E573" s="18" t="s">
        <v>29</v>
      </c>
      <c r="F573" t="s">
        <v>60</v>
      </c>
      <c r="G573" s="18" t="s">
        <v>10</v>
      </c>
      <c r="H573">
        <v>100</v>
      </c>
      <c r="I573" s="18" t="s">
        <v>11</v>
      </c>
      <c r="J573" s="18">
        <v>1.1212200463633</v>
      </c>
    </row>
    <row r="574" spans="1:10" x14ac:dyDescent="0.55000000000000004">
      <c r="A574" s="18" t="s">
        <v>58</v>
      </c>
      <c r="B574" t="s">
        <v>64</v>
      </c>
      <c r="C574" t="s">
        <v>59</v>
      </c>
      <c r="D574" s="18" t="s">
        <v>28</v>
      </c>
      <c r="E574" s="18" t="s">
        <v>28</v>
      </c>
      <c r="F574" t="s">
        <v>60</v>
      </c>
      <c r="G574" s="18" t="s">
        <v>12</v>
      </c>
      <c r="H574">
        <v>100</v>
      </c>
      <c r="I574" s="18" t="s">
        <v>13</v>
      </c>
      <c r="J574" s="18">
        <v>2.49514073692262</v>
      </c>
    </row>
    <row r="575" spans="1:10" x14ac:dyDescent="0.55000000000000004">
      <c r="A575" s="18" t="s">
        <v>58</v>
      </c>
      <c r="B575" t="s">
        <v>64</v>
      </c>
      <c r="C575" t="s">
        <v>59</v>
      </c>
      <c r="D575" s="18" t="s">
        <v>28</v>
      </c>
      <c r="E575" s="18" t="s">
        <v>28</v>
      </c>
      <c r="F575" t="s">
        <v>60</v>
      </c>
      <c r="G575" s="18" t="s">
        <v>12</v>
      </c>
      <c r="H575">
        <v>100</v>
      </c>
      <c r="I575" s="18" t="s">
        <v>15</v>
      </c>
      <c r="J575" s="18">
        <v>1.5197835217695601</v>
      </c>
    </row>
    <row r="576" spans="1:10" x14ac:dyDescent="0.55000000000000004">
      <c r="A576" s="18" t="s">
        <v>58</v>
      </c>
      <c r="B576" t="s">
        <v>64</v>
      </c>
      <c r="C576" t="s">
        <v>59</v>
      </c>
      <c r="D576" s="18" t="s">
        <v>28</v>
      </c>
      <c r="E576" s="18" t="s">
        <v>28</v>
      </c>
      <c r="F576" t="s">
        <v>60</v>
      </c>
      <c r="G576" s="18" t="s">
        <v>12</v>
      </c>
      <c r="H576">
        <v>100</v>
      </c>
      <c r="I576" s="18" t="s">
        <v>9</v>
      </c>
      <c r="J576" s="18">
        <v>1.6862302705994801</v>
      </c>
    </row>
    <row r="577" spans="1:10" x14ac:dyDescent="0.55000000000000004">
      <c r="A577" s="18" t="s">
        <v>58</v>
      </c>
      <c r="B577" t="s">
        <v>64</v>
      </c>
      <c r="C577" t="s">
        <v>59</v>
      </c>
      <c r="D577" s="18" t="s">
        <v>28</v>
      </c>
      <c r="E577" s="18" t="s">
        <v>28</v>
      </c>
      <c r="F577" t="s">
        <v>60</v>
      </c>
      <c r="G577" s="18" t="s">
        <v>12</v>
      </c>
      <c r="H577">
        <v>100</v>
      </c>
      <c r="I577" s="18" t="s">
        <v>11</v>
      </c>
      <c r="J577" s="18">
        <v>1.0635342724271999</v>
      </c>
    </row>
    <row r="578" spans="1:10" x14ac:dyDescent="0.55000000000000004">
      <c r="A578" s="18" t="s">
        <v>58</v>
      </c>
      <c r="B578" t="s">
        <v>64</v>
      </c>
      <c r="C578" t="s">
        <v>59</v>
      </c>
      <c r="D578" s="18" t="s">
        <v>28</v>
      </c>
      <c r="E578" s="18" t="s">
        <v>28</v>
      </c>
      <c r="F578" t="s">
        <v>60</v>
      </c>
      <c r="G578" s="18" t="s">
        <v>14</v>
      </c>
      <c r="H578">
        <v>100</v>
      </c>
      <c r="I578" s="18" t="s">
        <v>13</v>
      </c>
      <c r="J578" s="18">
        <v>2.49514073692262</v>
      </c>
    </row>
    <row r="579" spans="1:10" x14ac:dyDescent="0.55000000000000004">
      <c r="A579" s="18" t="s">
        <v>58</v>
      </c>
      <c r="B579" t="s">
        <v>64</v>
      </c>
      <c r="C579" t="s">
        <v>59</v>
      </c>
      <c r="D579" s="18" t="s">
        <v>28</v>
      </c>
      <c r="E579" s="18" t="s">
        <v>28</v>
      </c>
      <c r="F579" t="s">
        <v>60</v>
      </c>
      <c r="G579" s="18" t="s">
        <v>14</v>
      </c>
      <c r="H579">
        <v>100</v>
      </c>
      <c r="I579" s="18" t="s">
        <v>15</v>
      </c>
      <c r="J579" s="18">
        <v>1.5197835217695601</v>
      </c>
    </row>
    <row r="580" spans="1:10" x14ac:dyDescent="0.55000000000000004">
      <c r="A580" s="18" t="s">
        <v>58</v>
      </c>
      <c r="B580" t="s">
        <v>64</v>
      </c>
      <c r="C580" t="s">
        <v>59</v>
      </c>
      <c r="D580" s="18" t="s">
        <v>28</v>
      </c>
      <c r="E580" s="18" t="s">
        <v>28</v>
      </c>
      <c r="F580" t="s">
        <v>60</v>
      </c>
      <c r="G580" s="18" t="s">
        <v>14</v>
      </c>
      <c r="H580">
        <v>100</v>
      </c>
      <c r="I580" s="18" t="s">
        <v>9</v>
      </c>
      <c r="J580" s="18">
        <v>1.6862302705994801</v>
      </c>
    </row>
    <row r="581" spans="1:10" x14ac:dyDescent="0.55000000000000004">
      <c r="A581" s="18" t="s">
        <v>58</v>
      </c>
      <c r="B581" t="s">
        <v>64</v>
      </c>
      <c r="C581" t="s">
        <v>59</v>
      </c>
      <c r="D581" s="18" t="s">
        <v>28</v>
      </c>
      <c r="E581" s="18" t="s">
        <v>28</v>
      </c>
      <c r="F581" t="s">
        <v>60</v>
      </c>
      <c r="G581" s="18" t="s">
        <v>14</v>
      </c>
      <c r="H581">
        <v>100</v>
      </c>
      <c r="I581" s="18" t="s">
        <v>11</v>
      </c>
      <c r="J581" s="18">
        <v>1.0635342724271999</v>
      </c>
    </row>
    <row r="582" spans="1:10" x14ac:dyDescent="0.55000000000000004">
      <c r="A582" s="18" t="s">
        <v>58</v>
      </c>
      <c r="B582" t="s">
        <v>64</v>
      </c>
      <c r="C582" t="s">
        <v>59</v>
      </c>
      <c r="D582" s="18" t="s">
        <v>28</v>
      </c>
      <c r="E582" s="18" t="s">
        <v>28</v>
      </c>
      <c r="F582" t="s">
        <v>60</v>
      </c>
      <c r="G582" s="18" t="s">
        <v>8</v>
      </c>
      <c r="H582">
        <v>100</v>
      </c>
      <c r="I582" s="18" t="s">
        <v>13</v>
      </c>
      <c r="J582" s="18">
        <v>2.49514073692262</v>
      </c>
    </row>
    <row r="583" spans="1:10" x14ac:dyDescent="0.55000000000000004">
      <c r="A583" s="18" t="s">
        <v>58</v>
      </c>
      <c r="B583" t="s">
        <v>64</v>
      </c>
      <c r="C583" t="s">
        <v>59</v>
      </c>
      <c r="D583" s="18" t="s">
        <v>28</v>
      </c>
      <c r="E583" s="18" t="s">
        <v>28</v>
      </c>
      <c r="F583" t="s">
        <v>60</v>
      </c>
      <c r="G583" s="18" t="s">
        <v>8</v>
      </c>
      <c r="H583">
        <v>100</v>
      </c>
      <c r="I583" s="18" t="s">
        <v>15</v>
      </c>
      <c r="J583" s="18">
        <v>1.5197835217695601</v>
      </c>
    </row>
    <row r="584" spans="1:10" x14ac:dyDescent="0.55000000000000004">
      <c r="A584" s="18" t="s">
        <v>58</v>
      </c>
      <c r="B584" t="s">
        <v>64</v>
      </c>
      <c r="C584" t="s">
        <v>59</v>
      </c>
      <c r="D584" s="18" t="s">
        <v>28</v>
      </c>
      <c r="E584" s="18" t="s">
        <v>28</v>
      </c>
      <c r="F584" t="s">
        <v>60</v>
      </c>
      <c r="G584" s="18" t="s">
        <v>8</v>
      </c>
      <c r="H584">
        <v>100</v>
      </c>
      <c r="I584" s="18" t="s">
        <v>9</v>
      </c>
      <c r="J584" s="18">
        <v>1.6862302705994801</v>
      </c>
    </row>
    <row r="585" spans="1:10" x14ac:dyDescent="0.55000000000000004">
      <c r="A585" s="18" t="s">
        <v>58</v>
      </c>
      <c r="B585" t="s">
        <v>64</v>
      </c>
      <c r="C585" t="s">
        <v>59</v>
      </c>
      <c r="D585" s="18" t="s">
        <v>28</v>
      </c>
      <c r="E585" s="18" t="s">
        <v>28</v>
      </c>
      <c r="F585" t="s">
        <v>60</v>
      </c>
      <c r="G585" s="18" t="s">
        <v>8</v>
      </c>
      <c r="H585">
        <v>100</v>
      </c>
      <c r="I585" s="18" t="s">
        <v>11</v>
      </c>
      <c r="J585" s="18">
        <v>1.0635342724271999</v>
      </c>
    </row>
    <row r="586" spans="1:10" x14ac:dyDescent="0.55000000000000004">
      <c r="A586" s="18" t="s">
        <v>58</v>
      </c>
      <c r="B586" t="s">
        <v>64</v>
      </c>
      <c r="C586" t="s">
        <v>59</v>
      </c>
      <c r="D586" s="18" t="s">
        <v>28</v>
      </c>
      <c r="E586" s="18" t="s">
        <v>28</v>
      </c>
      <c r="F586" t="s">
        <v>60</v>
      </c>
      <c r="G586" s="18" t="s">
        <v>10</v>
      </c>
      <c r="H586">
        <v>100</v>
      </c>
      <c r="I586" s="18" t="s">
        <v>13</v>
      </c>
      <c r="J586" s="18">
        <v>2.49514073692262</v>
      </c>
    </row>
    <row r="587" spans="1:10" x14ac:dyDescent="0.55000000000000004">
      <c r="A587" s="18" t="s">
        <v>58</v>
      </c>
      <c r="B587" t="s">
        <v>64</v>
      </c>
      <c r="C587" t="s">
        <v>59</v>
      </c>
      <c r="D587" s="18" t="s">
        <v>28</v>
      </c>
      <c r="E587" s="18" t="s">
        <v>28</v>
      </c>
      <c r="F587" t="s">
        <v>60</v>
      </c>
      <c r="G587" s="18" t="s">
        <v>10</v>
      </c>
      <c r="H587">
        <v>100</v>
      </c>
      <c r="I587" s="18" t="s">
        <v>15</v>
      </c>
      <c r="J587" s="18">
        <v>1.5197835217695601</v>
      </c>
    </row>
    <row r="588" spans="1:10" x14ac:dyDescent="0.55000000000000004">
      <c r="A588" s="18" t="s">
        <v>58</v>
      </c>
      <c r="B588" t="s">
        <v>64</v>
      </c>
      <c r="C588" t="s">
        <v>59</v>
      </c>
      <c r="D588" s="18" t="s">
        <v>28</v>
      </c>
      <c r="E588" s="18" t="s">
        <v>28</v>
      </c>
      <c r="F588" t="s">
        <v>60</v>
      </c>
      <c r="G588" s="18" t="s">
        <v>10</v>
      </c>
      <c r="H588">
        <v>100</v>
      </c>
      <c r="I588" s="18" t="s">
        <v>9</v>
      </c>
      <c r="J588" s="18">
        <v>1.6862302705994801</v>
      </c>
    </row>
    <row r="589" spans="1:10" x14ac:dyDescent="0.55000000000000004">
      <c r="A589" s="18" t="s">
        <v>58</v>
      </c>
      <c r="B589" t="s">
        <v>64</v>
      </c>
      <c r="C589" t="s">
        <v>59</v>
      </c>
      <c r="D589" s="18" t="s">
        <v>28</v>
      </c>
      <c r="E589" s="18" t="s">
        <v>28</v>
      </c>
      <c r="F589" t="s">
        <v>60</v>
      </c>
      <c r="G589" s="18" t="s">
        <v>10</v>
      </c>
      <c r="H589">
        <v>100</v>
      </c>
      <c r="I589" s="18" t="s">
        <v>11</v>
      </c>
      <c r="J589" s="18">
        <v>1.0635342724271999</v>
      </c>
    </row>
    <row r="590" spans="1:10" x14ac:dyDescent="0.55000000000000004">
      <c r="A590" s="18" t="s">
        <v>58</v>
      </c>
      <c r="B590" t="s">
        <v>64</v>
      </c>
      <c r="C590" t="s">
        <v>59</v>
      </c>
      <c r="D590" s="18" t="s">
        <v>29</v>
      </c>
      <c r="E590" s="18" t="s">
        <v>29</v>
      </c>
      <c r="F590" t="s">
        <v>60</v>
      </c>
      <c r="G590" s="18" t="s">
        <v>12</v>
      </c>
      <c r="H590">
        <v>100</v>
      </c>
      <c r="I590" s="18" t="s">
        <v>13</v>
      </c>
      <c r="J590" s="18">
        <v>2.3907621852704302</v>
      </c>
    </row>
    <row r="591" spans="1:10" x14ac:dyDescent="0.55000000000000004">
      <c r="A591" s="18" t="s">
        <v>58</v>
      </c>
      <c r="B591" t="s">
        <v>64</v>
      </c>
      <c r="C591" t="s">
        <v>59</v>
      </c>
      <c r="D591" s="18" t="s">
        <v>29</v>
      </c>
      <c r="E591" s="18" t="s">
        <v>29</v>
      </c>
      <c r="F591" t="s">
        <v>60</v>
      </c>
      <c r="G591" s="18" t="s">
        <v>12</v>
      </c>
      <c r="H591">
        <v>100</v>
      </c>
      <c r="I591" s="18" t="s">
        <v>15</v>
      </c>
      <c r="J591" s="18">
        <v>1.1114869028679</v>
      </c>
    </row>
    <row r="592" spans="1:10" x14ac:dyDescent="0.55000000000000004">
      <c r="A592" s="18" t="s">
        <v>58</v>
      </c>
      <c r="B592" t="s">
        <v>64</v>
      </c>
      <c r="C592" t="s">
        <v>59</v>
      </c>
      <c r="D592" s="18" t="s">
        <v>29</v>
      </c>
      <c r="E592" s="18" t="s">
        <v>29</v>
      </c>
      <c r="F592" t="s">
        <v>60</v>
      </c>
      <c r="G592" s="18" t="s">
        <v>12</v>
      </c>
      <c r="H592">
        <v>100</v>
      </c>
      <c r="I592" s="18" t="s">
        <v>9</v>
      </c>
      <c r="J592" s="18">
        <v>1.6342507727677</v>
      </c>
    </row>
    <row r="593" spans="1:10" x14ac:dyDescent="0.55000000000000004">
      <c r="A593" s="18" t="s">
        <v>58</v>
      </c>
      <c r="B593" t="s">
        <v>64</v>
      </c>
      <c r="C593" t="s">
        <v>59</v>
      </c>
      <c r="D593" s="18" t="s">
        <v>29</v>
      </c>
      <c r="E593" s="18" t="s">
        <v>29</v>
      </c>
      <c r="F593" t="s">
        <v>60</v>
      </c>
      <c r="G593" s="18" t="s">
        <v>12</v>
      </c>
      <c r="H593">
        <v>100</v>
      </c>
      <c r="I593" s="18" t="s">
        <v>11</v>
      </c>
      <c r="J593" s="18">
        <v>1.5357732628472101</v>
      </c>
    </row>
    <row r="594" spans="1:10" x14ac:dyDescent="0.55000000000000004">
      <c r="A594" s="18" t="s">
        <v>58</v>
      </c>
      <c r="B594" t="s">
        <v>64</v>
      </c>
      <c r="C594" t="s">
        <v>59</v>
      </c>
      <c r="D594" s="18" t="s">
        <v>29</v>
      </c>
      <c r="E594" s="18" t="s">
        <v>29</v>
      </c>
      <c r="F594" t="s">
        <v>60</v>
      </c>
      <c r="G594" s="18" t="s">
        <v>14</v>
      </c>
      <c r="H594">
        <v>100</v>
      </c>
      <c r="I594" s="18" t="s">
        <v>13</v>
      </c>
      <c r="J594" s="18">
        <v>2.3907621852704302</v>
      </c>
    </row>
    <row r="595" spans="1:10" x14ac:dyDescent="0.55000000000000004">
      <c r="A595" s="18" t="s">
        <v>58</v>
      </c>
      <c r="B595" t="s">
        <v>64</v>
      </c>
      <c r="C595" t="s">
        <v>59</v>
      </c>
      <c r="D595" s="18" t="s">
        <v>29</v>
      </c>
      <c r="E595" s="18" t="s">
        <v>29</v>
      </c>
      <c r="F595" t="s">
        <v>60</v>
      </c>
      <c r="G595" s="18" t="s">
        <v>14</v>
      </c>
      <c r="H595">
        <v>100</v>
      </c>
      <c r="I595" s="18" t="s">
        <v>15</v>
      </c>
      <c r="J595" s="18">
        <v>1.1114869028679</v>
      </c>
    </row>
    <row r="596" spans="1:10" x14ac:dyDescent="0.55000000000000004">
      <c r="A596" s="18" t="s">
        <v>58</v>
      </c>
      <c r="B596" t="s">
        <v>64</v>
      </c>
      <c r="C596" t="s">
        <v>59</v>
      </c>
      <c r="D596" s="18" t="s">
        <v>29</v>
      </c>
      <c r="E596" s="18" t="s">
        <v>29</v>
      </c>
      <c r="F596" t="s">
        <v>60</v>
      </c>
      <c r="G596" s="18" t="s">
        <v>14</v>
      </c>
      <c r="H596">
        <v>100</v>
      </c>
      <c r="I596" s="18" t="s">
        <v>9</v>
      </c>
      <c r="J596" s="18">
        <v>1.6342507727677</v>
      </c>
    </row>
    <row r="597" spans="1:10" x14ac:dyDescent="0.55000000000000004">
      <c r="A597" s="18" t="s">
        <v>58</v>
      </c>
      <c r="B597" t="s">
        <v>64</v>
      </c>
      <c r="C597" t="s">
        <v>59</v>
      </c>
      <c r="D597" s="18" t="s">
        <v>29</v>
      </c>
      <c r="E597" s="18" t="s">
        <v>29</v>
      </c>
      <c r="F597" t="s">
        <v>60</v>
      </c>
      <c r="G597" s="18" t="s">
        <v>14</v>
      </c>
      <c r="H597">
        <v>100</v>
      </c>
      <c r="I597" s="18" t="s">
        <v>11</v>
      </c>
      <c r="J597" s="18">
        <v>1.5357732628472101</v>
      </c>
    </row>
    <row r="598" spans="1:10" x14ac:dyDescent="0.55000000000000004">
      <c r="A598" s="18" t="s">
        <v>58</v>
      </c>
      <c r="B598" t="s">
        <v>64</v>
      </c>
      <c r="C598" t="s">
        <v>59</v>
      </c>
      <c r="D598" s="18" t="s">
        <v>29</v>
      </c>
      <c r="E598" s="18" t="s">
        <v>29</v>
      </c>
      <c r="F598" t="s">
        <v>60</v>
      </c>
      <c r="G598" s="18" t="s">
        <v>8</v>
      </c>
      <c r="H598">
        <v>100</v>
      </c>
      <c r="I598" s="18" t="s">
        <v>13</v>
      </c>
      <c r="J598" s="18">
        <v>2.3907621852704302</v>
      </c>
    </row>
    <row r="599" spans="1:10" x14ac:dyDescent="0.55000000000000004">
      <c r="A599" s="18" t="s">
        <v>58</v>
      </c>
      <c r="B599" t="s">
        <v>64</v>
      </c>
      <c r="C599" t="s">
        <v>59</v>
      </c>
      <c r="D599" s="18" t="s">
        <v>29</v>
      </c>
      <c r="E599" s="18" t="s">
        <v>29</v>
      </c>
      <c r="F599" t="s">
        <v>60</v>
      </c>
      <c r="G599" s="18" t="s">
        <v>8</v>
      </c>
      <c r="H599">
        <v>100</v>
      </c>
      <c r="I599" s="18" t="s">
        <v>15</v>
      </c>
      <c r="J599" s="18">
        <v>1.1114869028679</v>
      </c>
    </row>
    <row r="600" spans="1:10" x14ac:dyDescent="0.55000000000000004">
      <c r="A600" s="18" t="s">
        <v>58</v>
      </c>
      <c r="B600" t="s">
        <v>64</v>
      </c>
      <c r="C600" t="s">
        <v>59</v>
      </c>
      <c r="D600" s="18" t="s">
        <v>29</v>
      </c>
      <c r="E600" s="18" t="s">
        <v>29</v>
      </c>
      <c r="F600" t="s">
        <v>60</v>
      </c>
      <c r="G600" s="18" t="s">
        <v>8</v>
      </c>
      <c r="H600">
        <v>100</v>
      </c>
      <c r="I600" s="18" t="s">
        <v>9</v>
      </c>
      <c r="J600" s="18">
        <v>1.6342507727677</v>
      </c>
    </row>
    <row r="601" spans="1:10" x14ac:dyDescent="0.55000000000000004">
      <c r="A601" s="18" t="s">
        <v>58</v>
      </c>
      <c r="B601" t="s">
        <v>64</v>
      </c>
      <c r="C601" t="s">
        <v>59</v>
      </c>
      <c r="D601" s="18" t="s">
        <v>29</v>
      </c>
      <c r="E601" s="18" t="s">
        <v>29</v>
      </c>
      <c r="F601" t="s">
        <v>60</v>
      </c>
      <c r="G601" s="18" t="s">
        <v>8</v>
      </c>
      <c r="H601">
        <v>100</v>
      </c>
      <c r="I601" s="18" t="s">
        <v>11</v>
      </c>
      <c r="J601" s="18">
        <v>1.5357732628472101</v>
      </c>
    </row>
    <row r="602" spans="1:10" x14ac:dyDescent="0.55000000000000004">
      <c r="A602" s="18" t="s">
        <v>58</v>
      </c>
      <c r="B602" t="s">
        <v>64</v>
      </c>
      <c r="C602" t="s">
        <v>59</v>
      </c>
      <c r="D602" s="18" t="s">
        <v>29</v>
      </c>
      <c r="E602" s="18" t="s">
        <v>29</v>
      </c>
      <c r="F602" t="s">
        <v>60</v>
      </c>
      <c r="G602" s="18" t="s">
        <v>10</v>
      </c>
      <c r="H602">
        <v>100</v>
      </c>
      <c r="I602" s="18" t="s">
        <v>13</v>
      </c>
      <c r="J602" s="18">
        <v>2.3907621852704302</v>
      </c>
    </row>
    <row r="603" spans="1:10" x14ac:dyDescent="0.55000000000000004">
      <c r="A603" s="18" t="s">
        <v>58</v>
      </c>
      <c r="B603" t="s">
        <v>64</v>
      </c>
      <c r="C603" t="s">
        <v>59</v>
      </c>
      <c r="D603" s="18" t="s">
        <v>29</v>
      </c>
      <c r="E603" s="18" t="s">
        <v>29</v>
      </c>
      <c r="F603" t="s">
        <v>60</v>
      </c>
      <c r="G603" s="18" t="s">
        <v>10</v>
      </c>
      <c r="H603">
        <v>100</v>
      </c>
      <c r="I603" s="18" t="s">
        <v>15</v>
      </c>
      <c r="J603" s="18">
        <v>1.1114869028679</v>
      </c>
    </row>
    <row r="604" spans="1:10" x14ac:dyDescent="0.55000000000000004">
      <c r="A604" s="18" t="s">
        <v>58</v>
      </c>
      <c r="B604" t="s">
        <v>64</v>
      </c>
      <c r="C604" t="s">
        <v>59</v>
      </c>
      <c r="D604" s="18" t="s">
        <v>29</v>
      </c>
      <c r="E604" s="18" t="s">
        <v>29</v>
      </c>
      <c r="F604" t="s">
        <v>60</v>
      </c>
      <c r="G604" s="18" t="s">
        <v>10</v>
      </c>
      <c r="H604">
        <v>100</v>
      </c>
      <c r="I604" s="18" t="s">
        <v>9</v>
      </c>
      <c r="J604" s="18">
        <v>1.6342507727677</v>
      </c>
    </row>
    <row r="605" spans="1:10" x14ac:dyDescent="0.55000000000000004">
      <c r="A605" s="18" t="s">
        <v>58</v>
      </c>
      <c r="B605" t="s">
        <v>64</v>
      </c>
      <c r="C605" t="s">
        <v>59</v>
      </c>
      <c r="D605" s="18" t="s">
        <v>29</v>
      </c>
      <c r="E605" s="18" t="s">
        <v>29</v>
      </c>
      <c r="F605" t="s">
        <v>60</v>
      </c>
      <c r="G605" s="18" t="s">
        <v>10</v>
      </c>
      <c r="H605">
        <v>100</v>
      </c>
      <c r="I605" s="18" t="s">
        <v>11</v>
      </c>
      <c r="J605" s="18">
        <v>1.5357732628472101</v>
      </c>
    </row>
    <row r="606" spans="1:10" x14ac:dyDescent="0.55000000000000004">
      <c r="A606" s="18" t="s">
        <v>58</v>
      </c>
      <c r="B606" t="s">
        <v>64</v>
      </c>
      <c r="C606" t="s">
        <v>59</v>
      </c>
      <c r="D606" s="18" t="s">
        <v>29</v>
      </c>
      <c r="E606" s="18" t="s">
        <v>27</v>
      </c>
      <c r="F606" t="s">
        <v>60</v>
      </c>
      <c r="G606" s="18" t="s">
        <v>12</v>
      </c>
      <c r="H606">
        <v>100</v>
      </c>
      <c r="I606" s="18" t="s">
        <v>13</v>
      </c>
      <c r="J606" s="18">
        <v>2.4733431888162101</v>
      </c>
    </row>
    <row r="607" spans="1:10" x14ac:dyDescent="0.55000000000000004">
      <c r="A607" s="18" t="s">
        <v>58</v>
      </c>
      <c r="B607" t="s">
        <v>64</v>
      </c>
      <c r="C607" t="s">
        <v>59</v>
      </c>
      <c r="D607" s="18" t="s">
        <v>29</v>
      </c>
      <c r="E607" s="18" t="s">
        <v>27</v>
      </c>
      <c r="F607" t="s">
        <v>60</v>
      </c>
      <c r="G607" s="18" t="s">
        <v>12</v>
      </c>
      <c r="H607">
        <v>100</v>
      </c>
      <c r="I607" s="18" t="s">
        <v>15</v>
      </c>
      <c r="J607" s="18">
        <v>1.5180610513198101</v>
      </c>
    </row>
    <row r="608" spans="1:10" x14ac:dyDescent="0.55000000000000004">
      <c r="A608" s="18" t="s">
        <v>58</v>
      </c>
      <c r="B608" t="s">
        <v>64</v>
      </c>
      <c r="C608" t="s">
        <v>59</v>
      </c>
      <c r="D608" s="18" t="s">
        <v>29</v>
      </c>
      <c r="E608" s="18" t="s">
        <v>27</v>
      </c>
      <c r="F608" t="s">
        <v>60</v>
      </c>
      <c r="G608" s="18" t="s">
        <v>12</v>
      </c>
      <c r="H608">
        <v>100</v>
      </c>
      <c r="I608" s="18" t="s">
        <v>9</v>
      </c>
      <c r="J608" s="18">
        <v>2.2922886260203001</v>
      </c>
    </row>
    <row r="609" spans="1:10" x14ac:dyDescent="0.55000000000000004">
      <c r="A609" s="18" t="s">
        <v>58</v>
      </c>
      <c r="B609" t="s">
        <v>64</v>
      </c>
      <c r="C609" t="s">
        <v>59</v>
      </c>
      <c r="D609" s="18" t="s">
        <v>29</v>
      </c>
      <c r="E609" s="18" t="s">
        <v>27</v>
      </c>
      <c r="F609" t="s">
        <v>60</v>
      </c>
      <c r="G609" s="18" t="s">
        <v>12</v>
      </c>
      <c r="H609">
        <v>100</v>
      </c>
      <c r="I609" s="18" t="s">
        <v>11</v>
      </c>
      <c r="J609" s="18">
        <v>1.1178106609731899</v>
      </c>
    </row>
    <row r="610" spans="1:10" x14ac:dyDescent="0.55000000000000004">
      <c r="A610" s="18" t="s">
        <v>58</v>
      </c>
      <c r="B610" t="s">
        <v>64</v>
      </c>
      <c r="C610" t="s">
        <v>59</v>
      </c>
      <c r="D610" s="18" t="s">
        <v>29</v>
      </c>
      <c r="E610" s="18" t="s">
        <v>27</v>
      </c>
      <c r="F610" t="s">
        <v>60</v>
      </c>
      <c r="G610" s="18" t="s">
        <v>14</v>
      </c>
      <c r="H610">
        <v>100</v>
      </c>
      <c r="I610" s="18" t="s">
        <v>13</v>
      </c>
      <c r="J610" s="18">
        <v>2.4733431888162101</v>
      </c>
    </row>
    <row r="611" spans="1:10" x14ac:dyDescent="0.55000000000000004">
      <c r="A611" s="18" t="s">
        <v>58</v>
      </c>
      <c r="B611" t="s">
        <v>64</v>
      </c>
      <c r="C611" t="s">
        <v>59</v>
      </c>
      <c r="D611" s="18" t="s">
        <v>29</v>
      </c>
      <c r="E611" s="18" t="s">
        <v>27</v>
      </c>
      <c r="F611" t="s">
        <v>60</v>
      </c>
      <c r="G611" s="18" t="s">
        <v>14</v>
      </c>
      <c r="H611">
        <v>100</v>
      </c>
      <c r="I611" s="18" t="s">
        <v>15</v>
      </c>
      <c r="J611" s="18">
        <v>1.5180610513198101</v>
      </c>
    </row>
    <row r="612" spans="1:10" x14ac:dyDescent="0.55000000000000004">
      <c r="A612" s="18" t="s">
        <v>58</v>
      </c>
      <c r="B612" t="s">
        <v>64</v>
      </c>
      <c r="C612" t="s">
        <v>59</v>
      </c>
      <c r="D612" s="18" t="s">
        <v>29</v>
      </c>
      <c r="E612" s="18" t="s">
        <v>27</v>
      </c>
      <c r="F612" t="s">
        <v>60</v>
      </c>
      <c r="G612" s="18" t="s">
        <v>14</v>
      </c>
      <c r="H612">
        <v>100</v>
      </c>
      <c r="I612" s="18" t="s">
        <v>9</v>
      </c>
      <c r="J612" s="18">
        <v>2.2922886260203001</v>
      </c>
    </row>
    <row r="613" spans="1:10" x14ac:dyDescent="0.55000000000000004">
      <c r="A613" s="18" t="s">
        <v>58</v>
      </c>
      <c r="B613" t="s">
        <v>64</v>
      </c>
      <c r="C613" t="s">
        <v>59</v>
      </c>
      <c r="D613" s="18" t="s">
        <v>29</v>
      </c>
      <c r="E613" s="18" t="s">
        <v>27</v>
      </c>
      <c r="F613" t="s">
        <v>60</v>
      </c>
      <c r="G613" s="18" t="s">
        <v>14</v>
      </c>
      <c r="H613">
        <v>100</v>
      </c>
      <c r="I613" s="18" t="s">
        <v>11</v>
      </c>
      <c r="J613" s="18">
        <v>1.1178106609731899</v>
      </c>
    </row>
    <row r="614" spans="1:10" x14ac:dyDescent="0.55000000000000004">
      <c r="A614" s="18" t="s">
        <v>58</v>
      </c>
      <c r="B614" t="s">
        <v>64</v>
      </c>
      <c r="C614" t="s">
        <v>59</v>
      </c>
      <c r="D614" s="18" t="s">
        <v>29</v>
      </c>
      <c r="E614" s="18" t="s">
        <v>27</v>
      </c>
      <c r="F614" t="s">
        <v>60</v>
      </c>
      <c r="G614" s="18" t="s">
        <v>8</v>
      </c>
      <c r="H614">
        <v>100</v>
      </c>
      <c r="I614" s="18" t="s">
        <v>13</v>
      </c>
      <c r="J614" s="18">
        <v>2.4733431888162101</v>
      </c>
    </row>
    <row r="615" spans="1:10" x14ac:dyDescent="0.55000000000000004">
      <c r="A615" s="18" t="s">
        <v>58</v>
      </c>
      <c r="B615" t="s">
        <v>64</v>
      </c>
      <c r="C615" t="s">
        <v>59</v>
      </c>
      <c r="D615" s="18" t="s">
        <v>29</v>
      </c>
      <c r="E615" s="18" t="s">
        <v>27</v>
      </c>
      <c r="F615" t="s">
        <v>60</v>
      </c>
      <c r="G615" s="18" t="s">
        <v>8</v>
      </c>
      <c r="H615">
        <v>100</v>
      </c>
      <c r="I615" s="18" t="s">
        <v>15</v>
      </c>
      <c r="J615" s="18">
        <v>1.5180610513198101</v>
      </c>
    </row>
    <row r="616" spans="1:10" x14ac:dyDescent="0.55000000000000004">
      <c r="A616" s="18" t="s">
        <v>58</v>
      </c>
      <c r="B616" t="s">
        <v>64</v>
      </c>
      <c r="C616" t="s">
        <v>59</v>
      </c>
      <c r="D616" s="18" t="s">
        <v>29</v>
      </c>
      <c r="E616" s="18" t="s">
        <v>27</v>
      </c>
      <c r="F616" t="s">
        <v>60</v>
      </c>
      <c r="G616" s="18" t="s">
        <v>8</v>
      </c>
      <c r="H616">
        <v>100</v>
      </c>
      <c r="I616" s="18" t="s">
        <v>9</v>
      </c>
      <c r="J616" s="18">
        <v>2.2922886260203001</v>
      </c>
    </row>
    <row r="617" spans="1:10" x14ac:dyDescent="0.55000000000000004">
      <c r="A617" s="18" t="s">
        <v>58</v>
      </c>
      <c r="B617" t="s">
        <v>64</v>
      </c>
      <c r="C617" t="s">
        <v>59</v>
      </c>
      <c r="D617" s="18" t="s">
        <v>29</v>
      </c>
      <c r="E617" s="18" t="s">
        <v>27</v>
      </c>
      <c r="F617" t="s">
        <v>60</v>
      </c>
      <c r="G617" s="18" t="s">
        <v>8</v>
      </c>
      <c r="H617">
        <v>100</v>
      </c>
      <c r="I617" s="18" t="s">
        <v>11</v>
      </c>
      <c r="J617" s="18">
        <v>1.1178106609731899</v>
      </c>
    </row>
    <row r="618" spans="1:10" x14ac:dyDescent="0.55000000000000004">
      <c r="A618" s="18" t="s">
        <v>58</v>
      </c>
      <c r="B618" t="s">
        <v>64</v>
      </c>
      <c r="C618" t="s">
        <v>59</v>
      </c>
      <c r="D618" s="18" t="s">
        <v>29</v>
      </c>
      <c r="E618" s="18" t="s">
        <v>27</v>
      </c>
      <c r="F618" t="s">
        <v>60</v>
      </c>
      <c r="G618" s="18" t="s">
        <v>10</v>
      </c>
      <c r="H618">
        <v>100</v>
      </c>
      <c r="I618" s="18" t="s">
        <v>13</v>
      </c>
      <c r="J618" s="18">
        <v>2.4733431888162101</v>
      </c>
    </row>
    <row r="619" spans="1:10" x14ac:dyDescent="0.55000000000000004">
      <c r="A619" s="18" t="s">
        <v>58</v>
      </c>
      <c r="B619" t="s">
        <v>64</v>
      </c>
      <c r="C619" t="s">
        <v>59</v>
      </c>
      <c r="D619" s="18" t="s">
        <v>29</v>
      </c>
      <c r="E619" s="18" t="s">
        <v>27</v>
      </c>
      <c r="F619" t="s">
        <v>60</v>
      </c>
      <c r="G619" s="18" t="s">
        <v>10</v>
      </c>
      <c r="H619">
        <v>100</v>
      </c>
      <c r="I619" s="18" t="s">
        <v>15</v>
      </c>
      <c r="J619" s="18">
        <v>1.5180610513198101</v>
      </c>
    </row>
    <row r="620" spans="1:10" x14ac:dyDescent="0.55000000000000004">
      <c r="A620" s="18" t="s">
        <v>58</v>
      </c>
      <c r="B620" t="s">
        <v>64</v>
      </c>
      <c r="C620" t="s">
        <v>59</v>
      </c>
      <c r="D620" s="18" t="s">
        <v>29</v>
      </c>
      <c r="E620" s="18" t="s">
        <v>27</v>
      </c>
      <c r="F620" t="s">
        <v>60</v>
      </c>
      <c r="G620" s="18" t="s">
        <v>10</v>
      </c>
      <c r="H620">
        <v>100</v>
      </c>
      <c r="I620" s="18" t="s">
        <v>9</v>
      </c>
      <c r="J620" s="18">
        <v>2.2922886260203001</v>
      </c>
    </row>
    <row r="621" spans="1:10" x14ac:dyDescent="0.55000000000000004">
      <c r="A621" s="18" t="s">
        <v>58</v>
      </c>
      <c r="B621" t="s">
        <v>64</v>
      </c>
      <c r="C621" t="s">
        <v>59</v>
      </c>
      <c r="D621" s="18" t="s">
        <v>29</v>
      </c>
      <c r="E621" s="18" t="s">
        <v>27</v>
      </c>
      <c r="F621" t="s">
        <v>60</v>
      </c>
      <c r="G621" s="18" t="s">
        <v>10</v>
      </c>
      <c r="H621">
        <v>100</v>
      </c>
      <c r="I621" s="18" t="s">
        <v>11</v>
      </c>
      <c r="J621" s="18">
        <v>1.1178106609731899</v>
      </c>
    </row>
    <row r="622" spans="1:10" x14ac:dyDescent="0.55000000000000004">
      <c r="A622" s="18" t="s">
        <v>58</v>
      </c>
      <c r="B622" t="s">
        <v>64</v>
      </c>
      <c r="C622" t="s">
        <v>59</v>
      </c>
      <c r="D622" s="18" t="s">
        <v>27</v>
      </c>
      <c r="E622" s="18" t="s">
        <v>29</v>
      </c>
      <c r="F622" t="s">
        <v>60</v>
      </c>
      <c r="G622" s="18" t="s">
        <v>12</v>
      </c>
      <c r="H622">
        <v>100</v>
      </c>
      <c r="I622" s="18" t="s">
        <v>13</v>
      </c>
      <c r="J622" s="18">
        <v>3.31422918656608</v>
      </c>
    </row>
    <row r="623" spans="1:10" x14ac:dyDescent="0.55000000000000004">
      <c r="A623" s="18" t="s">
        <v>58</v>
      </c>
      <c r="B623" t="s">
        <v>64</v>
      </c>
      <c r="C623" t="s">
        <v>59</v>
      </c>
      <c r="D623" s="18" t="s">
        <v>27</v>
      </c>
      <c r="E623" s="18" t="s">
        <v>29</v>
      </c>
      <c r="F623" t="s">
        <v>60</v>
      </c>
      <c r="G623" s="18" t="s">
        <v>12</v>
      </c>
      <c r="H623">
        <v>100</v>
      </c>
      <c r="I623" s="18" t="s">
        <v>15</v>
      </c>
      <c r="J623" s="18">
        <v>1.5043433120590599</v>
      </c>
    </row>
    <row r="624" spans="1:10" x14ac:dyDescent="0.55000000000000004">
      <c r="A624" s="18" t="s">
        <v>58</v>
      </c>
      <c r="B624" t="s">
        <v>64</v>
      </c>
      <c r="C624" t="s">
        <v>59</v>
      </c>
      <c r="D624" s="18" t="s">
        <v>27</v>
      </c>
      <c r="E624" s="18" t="s">
        <v>29</v>
      </c>
      <c r="F624" t="s">
        <v>60</v>
      </c>
      <c r="G624" s="18" t="s">
        <v>12</v>
      </c>
      <c r="H624">
        <v>100</v>
      </c>
      <c r="I624" s="18" t="s">
        <v>9</v>
      </c>
      <c r="J624" s="18">
        <v>2.8249199604615498</v>
      </c>
    </row>
    <row r="625" spans="1:10" x14ac:dyDescent="0.55000000000000004">
      <c r="A625" s="18" t="s">
        <v>58</v>
      </c>
      <c r="B625" t="s">
        <v>64</v>
      </c>
      <c r="C625" t="s">
        <v>59</v>
      </c>
      <c r="D625" s="18" t="s">
        <v>27</v>
      </c>
      <c r="E625" s="18" t="s">
        <v>29</v>
      </c>
      <c r="F625" t="s">
        <v>60</v>
      </c>
      <c r="G625" s="18" t="s">
        <v>12</v>
      </c>
      <c r="H625">
        <v>100</v>
      </c>
      <c r="I625" s="18" t="s">
        <v>11</v>
      </c>
      <c r="J625" s="18">
        <v>1.16445563611341</v>
      </c>
    </row>
    <row r="626" spans="1:10" x14ac:dyDescent="0.55000000000000004">
      <c r="A626" s="18" t="s">
        <v>58</v>
      </c>
      <c r="B626" t="s">
        <v>64</v>
      </c>
      <c r="C626" t="s">
        <v>59</v>
      </c>
      <c r="D626" s="18" t="s">
        <v>27</v>
      </c>
      <c r="E626" s="18" t="s">
        <v>29</v>
      </c>
      <c r="F626" t="s">
        <v>60</v>
      </c>
      <c r="G626" s="18" t="s">
        <v>14</v>
      </c>
      <c r="H626">
        <v>0</v>
      </c>
      <c r="I626" s="18" t="s">
        <v>13</v>
      </c>
      <c r="J626" s="18">
        <v>3.31422918656608</v>
      </c>
    </row>
    <row r="627" spans="1:10" x14ac:dyDescent="0.55000000000000004">
      <c r="A627" s="18" t="s">
        <v>58</v>
      </c>
      <c r="B627" t="s">
        <v>64</v>
      </c>
      <c r="C627" t="s">
        <v>59</v>
      </c>
      <c r="D627" s="18" t="s">
        <v>27</v>
      </c>
      <c r="E627" s="18" t="s">
        <v>29</v>
      </c>
      <c r="F627" t="s">
        <v>60</v>
      </c>
      <c r="G627" s="18" t="s">
        <v>14</v>
      </c>
      <c r="H627">
        <v>0</v>
      </c>
      <c r="I627" s="18" t="s">
        <v>15</v>
      </c>
      <c r="J627" s="18">
        <v>1.5043433120590599</v>
      </c>
    </row>
    <row r="628" spans="1:10" x14ac:dyDescent="0.55000000000000004">
      <c r="A628" s="18" t="s">
        <v>58</v>
      </c>
      <c r="B628" t="s">
        <v>64</v>
      </c>
      <c r="C628" t="s">
        <v>59</v>
      </c>
      <c r="D628" s="18" t="s">
        <v>27</v>
      </c>
      <c r="E628" s="18" t="s">
        <v>29</v>
      </c>
      <c r="F628" t="s">
        <v>60</v>
      </c>
      <c r="G628" s="18" t="s">
        <v>14</v>
      </c>
      <c r="H628">
        <v>0</v>
      </c>
      <c r="I628" s="18" t="s">
        <v>9</v>
      </c>
      <c r="J628" s="18">
        <v>2.8249199604615498</v>
      </c>
    </row>
    <row r="629" spans="1:10" x14ac:dyDescent="0.55000000000000004">
      <c r="A629" s="18" t="s">
        <v>58</v>
      </c>
      <c r="B629" t="s">
        <v>64</v>
      </c>
      <c r="C629" t="s">
        <v>59</v>
      </c>
      <c r="D629" s="18" t="s">
        <v>27</v>
      </c>
      <c r="E629" s="18" t="s">
        <v>29</v>
      </c>
      <c r="F629" t="s">
        <v>60</v>
      </c>
      <c r="G629" s="18" t="s">
        <v>14</v>
      </c>
      <c r="H629">
        <v>0</v>
      </c>
      <c r="I629" s="18" t="s">
        <v>11</v>
      </c>
      <c r="J629" s="18">
        <v>1.16445563611341</v>
      </c>
    </row>
    <row r="630" spans="1:10" x14ac:dyDescent="0.55000000000000004">
      <c r="A630" s="18" t="s">
        <v>58</v>
      </c>
      <c r="B630" t="s">
        <v>64</v>
      </c>
      <c r="C630" t="s">
        <v>59</v>
      </c>
      <c r="D630" s="18" t="s">
        <v>27</v>
      </c>
      <c r="E630" s="18" t="s">
        <v>29</v>
      </c>
      <c r="F630" t="s">
        <v>60</v>
      </c>
      <c r="G630" s="18" t="s">
        <v>8</v>
      </c>
      <c r="H630">
        <v>100</v>
      </c>
      <c r="I630" s="18" t="s">
        <v>13</v>
      </c>
      <c r="J630" s="18">
        <v>3.31422918656608</v>
      </c>
    </row>
    <row r="631" spans="1:10" x14ac:dyDescent="0.55000000000000004">
      <c r="A631" s="18" t="s">
        <v>58</v>
      </c>
      <c r="B631" t="s">
        <v>64</v>
      </c>
      <c r="C631" t="s">
        <v>59</v>
      </c>
      <c r="D631" s="18" t="s">
        <v>27</v>
      </c>
      <c r="E631" s="18" t="s">
        <v>29</v>
      </c>
      <c r="F631" t="s">
        <v>60</v>
      </c>
      <c r="G631" s="18" t="s">
        <v>8</v>
      </c>
      <c r="H631">
        <v>100</v>
      </c>
      <c r="I631" s="18" t="s">
        <v>15</v>
      </c>
      <c r="J631" s="18">
        <v>1.5043433120590599</v>
      </c>
    </row>
    <row r="632" spans="1:10" x14ac:dyDescent="0.55000000000000004">
      <c r="A632" s="18" t="s">
        <v>58</v>
      </c>
      <c r="B632" t="s">
        <v>64</v>
      </c>
      <c r="C632" t="s">
        <v>59</v>
      </c>
      <c r="D632" s="18" t="s">
        <v>27</v>
      </c>
      <c r="E632" s="18" t="s">
        <v>29</v>
      </c>
      <c r="F632" t="s">
        <v>60</v>
      </c>
      <c r="G632" s="18" t="s">
        <v>8</v>
      </c>
      <c r="H632">
        <v>100</v>
      </c>
      <c r="I632" s="18" t="s">
        <v>9</v>
      </c>
      <c r="J632" s="18">
        <v>2.8249199604615498</v>
      </c>
    </row>
    <row r="633" spans="1:10" x14ac:dyDescent="0.55000000000000004">
      <c r="A633" s="18" t="s">
        <v>58</v>
      </c>
      <c r="B633" t="s">
        <v>64</v>
      </c>
      <c r="C633" t="s">
        <v>59</v>
      </c>
      <c r="D633" s="18" t="s">
        <v>27</v>
      </c>
      <c r="E633" s="18" t="s">
        <v>29</v>
      </c>
      <c r="F633" t="s">
        <v>60</v>
      </c>
      <c r="G633" s="18" t="s">
        <v>8</v>
      </c>
      <c r="H633">
        <v>100</v>
      </c>
      <c r="I633" s="18" t="s">
        <v>11</v>
      </c>
      <c r="J633" s="18">
        <v>1.16445563611341</v>
      </c>
    </row>
    <row r="634" spans="1:10" x14ac:dyDescent="0.55000000000000004">
      <c r="A634" s="18" t="s">
        <v>58</v>
      </c>
      <c r="B634" t="s">
        <v>64</v>
      </c>
      <c r="C634" t="s">
        <v>59</v>
      </c>
      <c r="D634" s="18" t="s">
        <v>27</v>
      </c>
      <c r="E634" s="18" t="s">
        <v>29</v>
      </c>
      <c r="F634" t="s">
        <v>60</v>
      </c>
      <c r="G634" s="18" t="s">
        <v>10</v>
      </c>
      <c r="H634">
        <v>100</v>
      </c>
      <c r="I634" s="18" t="s">
        <v>13</v>
      </c>
      <c r="J634" s="18">
        <v>3.31422918656608</v>
      </c>
    </row>
    <row r="635" spans="1:10" x14ac:dyDescent="0.55000000000000004">
      <c r="A635" s="18" t="s">
        <v>58</v>
      </c>
      <c r="B635" t="s">
        <v>64</v>
      </c>
      <c r="C635" t="s">
        <v>59</v>
      </c>
      <c r="D635" s="18" t="s">
        <v>27</v>
      </c>
      <c r="E635" s="18" t="s">
        <v>29</v>
      </c>
      <c r="F635" t="s">
        <v>60</v>
      </c>
      <c r="G635" s="18" t="s">
        <v>10</v>
      </c>
      <c r="H635">
        <v>100</v>
      </c>
      <c r="I635" s="18" t="s">
        <v>15</v>
      </c>
      <c r="J635" s="18">
        <v>1.5043433120590599</v>
      </c>
    </row>
    <row r="636" spans="1:10" x14ac:dyDescent="0.55000000000000004">
      <c r="A636" s="18" t="s">
        <v>58</v>
      </c>
      <c r="B636" t="s">
        <v>64</v>
      </c>
      <c r="C636" t="s">
        <v>59</v>
      </c>
      <c r="D636" s="18" t="s">
        <v>27</v>
      </c>
      <c r="E636" s="18" t="s">
        <v>29</v>
      </c>
      <c r="F636" t="s">
        <v>60</v>
      </c>
      <c r="G636" s="18" t="s">
        <v>10</v>
      </c>
      <c r="H636">
        <v>100</v>
      </c>
      <c r="I636" s="18" t="s">
        <v>9</v>
      </c>
      <c r="J636" s="18">
        <v>2.8249199604615498</v>
      </c>
    </row>
    <row r="637" spans="1:10" x14ac:dyDescent="0.55000000000000004">
      <c r="A637" s="18" t="s">
        <v>58</v>
      </c>
      <c r="B637" t="s">
        <v>64</v>
      </c>
      <c r="C637" t="s">
        <v>59</v>
      </c>
      <c r="D637" s="18" t="s">
        <v>27</v>
      </c>
      <c r="E637" s="18" t="s">
        <v>29</v>
      </c>
      <c r="F637" t="s">
        <v>60</v>
      </c>
      <c r="G637" s="18" t="s">
        <v>10</v>
      </c>
      <c r="H637">
        <v>100</v>
      </c>
      <c r="I637" s="18" t="s">
        <v>11</v>
      </c>
      <c r="J637" s="18">
        <v>1.16445563611341</v>
      </c>
    </row>
    <row r="638" spans="1:10" x14ac:dyDescent="0.55000000000000004">
      <c r="A638" s="18" t="s">
        <v>58</v>
      </c>
      <c r="B638" t="s">
        <v>64</v>
      </c>
      <c r="C638" t="s">
        <v>59</v>
      </c>
      <c r="D638" s="18" t="s">
        <v>29</v>
      </c>
      <c r="E638" s="18" t="s">
        <v>29</v>
      </c>
      <c r="F638" t="s">
        <v>60</v>
      </c>
      <c r="G638" s="18" t="s">
        <v>12</v>
      </c>
      <c r="H638">
        <v>100</v>
      </c>
      <c r="I638" s="18" t="s">
        <v>13</v>
      </c>
      <c r="J638" s="18">
        <v>3.58102090348256</v>
      </c>
    </row>
    <row r="639" spans="1:10" x14ac:dyDescent="0.55000000000000004">
      <c r="A639" s="18" t="s">
        <v>58</v>
      </c>
      <c r="B639" t="s">
        <v>64</v>
      </c>
      <c r="C639" t="s">
        <v>59</v>
      </c>
      <c r="D639" s="18" t="s">
        <v>29</v>
      </c>
      <c r="E639" s="18" t="s">
        <v>29</v>
      </c>
      <c r="F639" t="s">
        <v>60</v>
      </c>
      <c r="G639" s="18" t="s">
        <v>12</v>
      </c>
      <c r="H639">
        <v>100</v>
      </c>
      <c r="I639" s="18" t="s">
        <v>15</v>
      </c>
      <c r="J639" s="18">
        <v>1.2019912707037199</v>
      </c>
    </row>
    <row r="640" spans="1:10" x14ac:dyDescent="0.55000000000000004">
      <c r="A640" s="18" t="s">
        <v>58</v>
      </c>
      <c r="B640" t="s">
        <v>64</v>
      </c>
      <c r="C640" t="s">
        <v>59</v>
      </c>
      <c r="D640" s="18" t="s">
        <v>29</v>
      </c>
      <c r="E640" s="18" t="s">
        <v>29</v>
      </c>
      <c r="F640" t="s">
        <v>60</v>
      </c>
      <c r="G640" s="18" t="s">
        <v>12</v>
      </c>
      <c r="H640">
        <v>100</v>
      </c>
      <c r="I640" s="18" t="s">
        <v>9</v>
      </c>
      <c r="J640" s="18">
        <v>1.6439207063522101</v>
      </c>
    </row>
    <row r="641" spans="1:10" x14ac:dyDescent="0.55000000000000004">
      <c r="A641" s="18" t="s">
        <v>58</v>
      </c>
      <c r="B641" t="s">
        <v>64</v>
      </c>
      <c r="C641" t="s">
        <v>59</v>
      </c>
      <c r="D641" s="18" t="s">
        <v>29</v>
      </c>
      <c r="E641" s="18" t="s">
        <v>29</v>
      </c>
      <c r="F641" t="s">
        <v>60</v>
      </c>
      <c r="G641" s="18" t="s">
        <v>12</v>
      </c>
      <c r="H641">
        <v>100</v>
      </c>
      <c r="I641" s="18" t="s">
        <v>11</v>
      </c>
      <c r="J641" s="18">
        <v>0.88755783706437796</v>
      </c>
    </row>
    <row r="642" spans="1:10" x14ac:dyDescent="0.55000000000000004">
      <c r="A642" s="18" t="s">
        <v>58</v>
      </c>
      <c r="B642" t="s">
        <v>64</v>
      </c>
      <c r="C642" t="s">
        <v>59</v>
      </c>
      <c r="D642" s="18" t="s">
        <v>29</v>
      </c>
      <c r="E642" s="18" t="s">
        <v>29</v>
      </c>
      <c r="F642" t="s">
        <v>60</v>
      </c>
      <c r="G642" s="18" t="s">
        <v>14</v>
      </c>
      <c r="H642">
        <v>100</v>
      </c>
      <c r="I642" s="18" t="s">
        <v>13</v>
      </c>
      <c r="J642" s="18">
        <v>3.58102090348256</v>
      </c>
    </row>
    <row r="643" spans="1:10" x14ac:dyDescent="0.55000000000000004">
      <c r="A643" s="18" t="s">
        <v>58</v>
      </c>
      <c r="B643" t="s">
        <v>64</v>
      </c>
      <c r="C643" t="s">
        <v>59</v>
      </c>
      <c r="D643" s="18" t="s">
        <v>29</v>
      </c>
      <c r="E643" s="18" t="s">
        <v>29</v>
      </c>
      <c r="F643" t="s">
        <v>60</v>
      </c>
      <c r="G643" s="18" t="s">
        <v>14</v>
      </c>
      <c r="H643">
        <v>100</v>
      </c>
      <c r="I643" s="18" t="s">
        <v>15</v>
      </c>
      <c r="J643" s="18">
        <v>1.2019912707037199</v>
      </c>
    </row>
    <row r="644" spans="1:10" x14ac:dyDescent="0.55000000000000004">
      <c r="A644" s="18" t="s">
        <v>58</v>
      </c>
      <c r="B644" t="s">
        <v>64</v>
      </c>
      <c r="C644" t="s">
        <v>59</v>
      </c>
      <c r="D644" s="18" t="s">
        <v>29</v>
      </c>
      <c r="E644" s="18" t="s">
        <v>29</v>
      </c>
      <c r="F644" t="s">
        <v>60</v>
      </c>
      <c r="G644" s="18" t="s">
        <v>14</v>
      </c>
      <c r="H644">
        <v>100</v>
      </c>
      <c r="I644" s="18" t="s">
        <v>9</v>
      </c>
      <c r="J644" s="18">
        <v>1.6439207063522101</v>
      </c>
    </row>
    <row r="645" spans="1:10" x14ac:dyDescent="0.55000000000000004">
      <c r="A645" s="18" t="s">
        <v>58</v>
      </c>
      <c r="B645" t="s">
        <v>64</v>
      </c>
      <c r="C645" t="s">
        <v>59</v>
      </c>
      <c r="D645" s="18" t="s">
        <v>29</v>
      </c>
      <c r="E645" s="18" t="s">
        <v>29</v>
      </c>
      <c r="F645" t="s">
        <v>60</v>
      </c>
      <c r="G645" s="18" t="s">
        <v>14</v>
      </c>
      <c r="H645">
        <v>100</v>
      </c>
      <c r="I645" s="18" t="s">
        <v>11</v>
      </c>
      <c r="J645" s="18">
        <v>0.88755783706437796</v>
      </c>
    </row>
    <row r="646" spans="1:10" x14ac:dyDescent="0.55000000000000004">
      <c r="A646" s="18" t="s">
        <v>58</v>
      </c>
      <c r="B646" t="s">
        <v>64</v>
      </c>
      <c r="C646" t="s">
        <v>59</v>
      </c>
      <c r="D646" s="18" t="s">
        <v>29</v>
      </c>
      <c r="E646" s="18" t="s">
        <v>29</v>
      </c>
      <c r="F646" t="s">
        <v>60</v>
      </c>
      <c r="G646" s="18" t="s">
        <v>8</v>
      </c>
      <c r="H646">
        <v>100</v>
      </c>
      <c r="I646" s="18" t="s">
        <v>13</v>
      </c>
      <c r="J646" s="18">
        <v>3.58102090348256</v>
      </c>
    </row>
    <row r="647" spans="1:10" x14ac:dyDescent="0.55000000000000004">
      <c r="A647" s="18" t="s">
        <v>58</v>
      </c>
      <c r="B647" t="s">
        <v>64</v>
      </c>
      <c r="C647" t="s">
        <v>59</v>
      </c>
      <c r="D647" s="18" t="s">
        <v>29</v>
      </c>
      <c r="E647" s="18" t="s">
        <v>29</v>
      </c>
      <c r="F647" t="s">
        <v>60</v>
      </c>
      <c r="G647" s="18" t="s">
        <v>8</v>
      </c>
      <c r="H647">
        <v>100</v>
      </c>
      <c r="I647" s="18" t="s">
        <v>15</v>
      </c>
      <c r="J647" s="18">
        <v>1.2019912707037199</v>
      </c>
    </row>
    <row r="648" spans="1:10" x14ac:dyDescent="0.55000000000000004">
      <c r="A648" s="18" t="s">
        <v>58</v>
      </c>
      <c r="B648" t="s">
        <v>64</v>
      </c>
      <c r="C648" t="s">
        <v>59</v>
      </c>
      <c r="D648" s="18" t="s">
        <v>29</v>
      </c>
      <c r="E648" s="18" t="s">
        <v>29</v>
      </c>
      <c r="F648" t="s">
        <v>60</v>
      </c>
      <c r="G648" s="18" t="s">
        <v>8</v>
      </c>
      <c r="H648">
        <v>100</v>
      </c>
      <c r="I648" s="18" t="s">
        <v>9</v>
      </c>
      <c r="J648" s="18">
        <v>1.6439207063522101</v>
      </c>
    </row>
    <row r="649" spans="1:10" x14ac:dyDescent="0.55000000000000004">
      <c r="A649" s="18" t="s">
        <v>58</v>
      </c>
      <c r="B649" t="s">
        <v>64</v>
      </c>
      <c r="C649" t="s">
        <v>59</v>
      </c>
      <c r="D649" s="18" t="s">
        <v>29</v>
      </c>
      <c r="E649" s="18" t="s">
        <v>29</v>
      </c>
      <c r="F649" t="s">
        <v>60</v>
      </c>
      <c r="G649" s="18" t="s">
        <v>8</v>
      </c>
      <c r="H649">
        <v>100</v>
      </c>
      <c r="I649" s="18" t="s">
        <v>11</v>
      </c>
      <c r="J649" s="18">
        <v>0.88755783706437796</v>
      </c>
    </row>
    <row r="650" spans="1:10" x14ac:dyDescent="0.55000000000000004">
      <c r="A650" s="18" t="s">
        <v>58</v>
      </c>
      <c r="B650" t="s">
        <v>64</v>
      </c>
      <c r="C650" t="s">
        <v>59</v>
      </c>
      <c r="D650" s="18" t="s">
        <v>29</v>
      </c>
      <c r="E650" s="18" t="s">
        <v>29</v>
      </c>
      <c r="F650" t="s">
        <v>60</v>
      </c>
      <c r="G650" s="18" t="s">
        <v>10</v>
      </c>
      <c r="H650">
        <v>100</v>
      </c>
      <c r="I650" s="18" t="s">
        <v>13</v>
      </c>
      <c r="J650" s="18">
        <v>3.58102090348256</v>
      </c>
    </row>
    <row r="651" spans="1:10" x14ac:dyDescent="0.55000000000000004">
      <c r="A651" s="18" t="s">
        <v>58</v>
      </c>
      <c r="B651" t="s">
        <v>64</v>
      </c>
      <c r="C651" t="s">
        <v>59</v>
      </c>
      <c r="D651" s="18" t="s">
        <v>29</v>
      </c>
      <c r="E651" s="18" t="s">
        <v>29</v>
      </c>
      <c r="F651" t="s">
        <v>60</v>
      </c>
      <c r="G651" s="18" t="s">
        <v>10</v>
      </c>
      <c r="H651">
        <v>100</v>
      </c>
      <c r="I651" s="18" t="s">
        <v>15</v>
      </c>
      <c r="J651" s="18">
        <v>1.2019912707037199</v>
      </c>
    </row>
    <row r="652" spans="1:10" x14ac:dyDescent="0.55000000000000004">
      <c r="A652" s="18" t="s">
        <v>58</v>
      </c>
      <c r="B652" t="s">
        <v>64</v>
      </c>
      <c r="C652" t="s">
        <v>59</v>
      </c>
      <c r="D652" s="18" t="s">
        <v>29</v>
      </c>
      <c r="E652" s="18" t="s">
        <v>29</v>
      </c>
      <c r="F652" t="s">
        <v>60</v>
      </c>
      <c r="G652" s="18" t="s">
        <v>10</v>
      </c>
      <c r="H652">
        <v>100</v>
      </c>
      <c r="I652" s="18" t="s">
        <v>9</v>
      </c>
      <c r="J652" s="18">
        <v>1.6439207063522101</v>
      </c>
    </row>
    <row r="653" spans="1:10" x14ac:dyDescent="0.55000000000000004">
      <c r="A653" s="18" t="s">
        <v>58</v>
      </c>
      <c r="B653" t="s">
        <v>64</v>
      </c>
      <c r="C653" t="s">
        <v>59</v>
      </c>
      <c r="D653" s="18" t="s">
        <v>29</v>
      </c>
      <c r="E653" s="18" t="s">
        <v>29</v>
      </c>
      <c r="F653" t="s">
        <v>60</v>
      </c>
      <c r="G653" s="18" t="s">
        <v>10</v>
      </c>
      <c r="H653">
        <v>100</v>
      </c>
      <c r="I653" s="18" t="s">
        <v>11</v>
      </c>
      <c r="J653" s="18">
        <v>0.88755783706437796</v>
      </c>
    </row>
    <row r="654" spans="1:10" x14ac:dyDescent="0.55000000000000004">
      <c r="A654" s="18" t="s">
        <v>58</v>
      </c>
      <c r="B654" t="s">
        <v>64</v>
      </c>
      <c r="C654" t="s">
        <v>59</v>
      </c>
      <c r="D654" s="18" t="s">
        <v>28</v>
      </c>
      <c r="E654" s="18" t="s">
        <v>29</v>
      </c>
      <c r="F654" t="s">
        <v>60</v>
      </c>
      <c r="G654" s="18" t="s">
        <v>12</v>
      </c>
      <c r="H654">
        <v>100</v>
      </c>
      <c r="I654" s="18" t="s">
        <v>13</v>
      </c>
      <c r="J654" s="18">
        <v>2.8111326902289799</v>
      </c>
    </row>
    <row r="655" spans="1:10" x14ac:dyDescent="0.55000000000000004">
      <c r="A655" s="18" t="s">
        <v>58</v>
      </c>
      <c r="B655" t="s">
        <v>64</v>
      </c>
      <c r="C655" t="s">
        <v>59</v>
      </c>
      <c r="D655" s="18" t="s">
        <v>28</v>
      </c>
      <c r="E655" s="18" t="s">
        <v>29</v>
      </c>
      <c r="F655" t="s">
        <v>60</v>
      </c>
      <c r="G655" s="18" t="s">
        <v>12</v>
      </c>
      <c r="H655">
        <v>100</v>
      </c>
      <c r="I655" s="18" t="s">
        <v>15</v>
      </c>
      <c r="J655" s="18">
        <v>1.09549913718365</v>
      </c>
    </row>
    <row r="656" spans="1:10" x14ac:dyDescent="0.55000000000000004">
      <c r="A656" s="18" t="s">
        <v>58</v>
      </c>
      <c r="B656" t="s">
        <v>64</v>
      </c>
      <c r="C656" t="s">
        <v>59</v>
      </c>
      <c r="D656" s="18" t="s">
        <v>28</v>
      </c>
      <c r="E656" s="18" t="s">
        <v>29</v>
      </c>
      <c r="F656" t="s">
        <v>60</v>
      </c>
      <c r="G656" s="18" t="s">
        <v>12</v>
      </c>
      <c r="H656">
        <v>100</v>
      </c>
      <c r="I656" s="18" t="s">
        <v>9</v>
      </c>
      <c r="J656" s="18">
        <v>1.55351628921926</v>
      </c>
    </row>
    <row r="657" spans="1:10" x14ac:dyDescent="0.55000000000000004">
      <c r="A657" s="18" t="s">
        <v>58</v>
      </c>
      <c r="B657" t="s">
        <v>64</v>
      </c>
      <c r="C657" t="s">
        <v>59</v>
      </c>
      <c r="D657" s="18" t="s">
        <v>28</v>
      </c>
      <c r="E657" s="18" t="s">
        <v>29</v>
      </c>
      <c r="F657" t="s">
        <v>60</v>
      </c>
      <c r="G657" s="18" t="s">
        <v>12</v>
      </c>
      <c r="H657">
        <v>100</v>
      </c>
      <c r="I657" s="18" t="s">
        <v>11</v>
      </c>
      <c r="J657" s="18">
        <v>1.4169145022751699</v>
      </c>
    </row>
    <row r="658" spans="1:10" x14ac:dyDescent="0.55000000000000004">
      <c r="A658" s="18" t="s">
        <v>58</v>
      </c>
      <c r="B658" t="s">
        <v>64</v>
      </c>
      <c r="C658" t="s">
        <v>59</v>
      </c>
      <c r="D658" s="18" t="s">
        <v>28</v>
      </c>
      <c r="E658" s="18" t="s">
        <v>29</v>
      </c>
      <c r="F658" t="s">
        <v>60</v>
      </c>
      <c r="G658" s="18" t="s">
        <v>14</v>
      </c>
      <c r="H658">
        <v>100</v>
      </c>
      <c r="I658" s="18" t="s">
        <v>13</v>
      </c>
      <c r="J658" s="18">
        <v>2.8111326902289799</v>
      </c>
    </row>
    <row r="659" spans="1:10" x14ac:dyDescent="0.55000000000000004">
      <c r="A659" s="18" t="s">
        <v>58</v>
      </c>
      <c r="B659" t="s">
        <v>64</v>
      </c>
      <c r="C659" t="s">
        <v>59</v>
      </c>
      <c r="D659" s="18" t="s">
        <v>28</v>
      </c>
      <c r="E659" s="18" t="s">
        <v>29</v>
      </c>
      <c r="F659" t="s">
        <v>60</v>
      </c>
      <c r="G659" s="18" t="s">
        <v>14</v>
      </c>
      <c r="H659">
        <v>100</v>
      </c>
      <c r="I659" s="18" t="s">
        <v>15</v>
      </c>
      <c r="J659" s="18">
        <v>1.09549913718365</v>
      </c>
    </row>
    <row r="660" spans="1:10" x14ac:dyDescent="0.55000000000000004">
      <c r="A660" s="18" t="s">
        <v>58</v>
      </c>
      <c r="B660" t="s">
        <v>64</v>
      </c>
      <c r="C660" t="s">
        <v>59</v>
      </c>
      <c r="D660" s="18" t="s">
        <v>28</v>
      </c>
      <c r="E660" s="18" t="s">
        <v>29</v>
      </c>
      <c r="F660" t="s">
        <v>60</v>
      </c>
      <c r="G660" s="18" t="s">
        <v>14</v>
      </c>
      <c r="H660">
        <v>100</v>
      </c>
      <c r="I660" s="18" t="s">
        <v>9</v>
      </c>
      <c r="J660" s="18">
        <v>1.55351628921926</v>
      </c>
    </row>
    <row r="661" spans="1:10" x14ac:dyDescent="0.55000000000000004">
      <c r="A661" s="18" t="s">
        <v>58</v>
      </c>
      <c r="B661" t="s">
        <v>64</v>
      </c>
      <c r="C661" t="s">
        <v>59</v>
      </c>
      <c r="D661" s="18" t="s">
        <v>28</v>
      </c>
      <c r="E661" s="18" t="s">
        <v>29</v>
      </c>
      <c r="F661" t="s">
        <v>60</v>
      </c>
      <c r="G661" s="18" t="s">
        <v>14</v>
      </c>
      <c r="H661">
        <v>100</v>
      </c>
      <c r="I661" s="18" t="s">
        <v>11</v>
      </c>
      <c r="J661" s="18">
        <v>1.4169145022751699</v>
      </c>
    </row>
    <row r="662" spans="1:10" x14ac:dyDescent="0.55000000000000004">
      <c r="A662" s="18" t="s">
        <v>58</v>
      </c>
      <c r="B662" t="s">
        <v>64</v>
      </c>
      <c r="C662" t="s">
        <v>59</v>
      </c>
      <c r="D662" s="18" t="s">
        <v>28</v>
      </c>
      <c r="E662" s="18" t="s">
        <v>29</v>
      </c>
      <c r="F662" t="s">
        <v>60</v>
      </c>
      <c r="G662" s="18" t="s">
        <v>8</v>
      </c>
      <c r="H662">
        <v>100</v>
      </c>
      <c r="I662" s="18" t="s">
        <v>13</v>
      </c>
      <c r="J662" s="18">
        <v>2.8111326902289799</v>
      </c>
    </row>
    <row r="663" spans="1:10" x14ac:dyDescent="0.55000000000000004">
      <c r="A663" s="18" t="s">
        <v>58</v>
      </c>
      <c r="B663" t="s">
        <v>64</v>
      </c>
      <c r="C663" t="s">
        <v>59</v>
      </c>
      <c r="D663" s="18" t="s">
        <v>28</v>
      </c>
      <c r="E663" s="18" t="s">
        <v>29</v>
      </c>
      <c r="F663" t="s">
        <v>60</v>
      </c>
      <c r="G663" s="18" t="s">
        <v>8</v>
      </c>
      <c r="H663">
        <v>100</v>
      </c>
      <c r="I663" s="18" t="s">
        <v>15</v>
      </c>
      <c r="J663" s="18">
        <v>1.09549913718365</v>
      </c>
    </row>
    <row r="664" spans="1:10" x14ac:dyDescent="0.55000000000000004">
      <c r="A664" s="18" t="s">
        <v>58</v>
      </c>
      <c r="B664" t="s">
        <v>64</v>
      </c>
      <c r="C664" t="s">
        <v>59</v>
      </c>
      <c r="D664" s="18" t="s">
        <v>28</v>
      </c>
      <c r="E664" s="18" t="s">
        <v>29</v>
      </c>
      <c r="F664" t="s">
        <v>60</v>
      </c>
      <c r="G664" s="18" t="s">
        <v>8</v>
      </c>
      <c r="H664">
        <v>100</v>
      </c>
      <c r="I664" s="18" t="s">
        <v>9</v>
      </c>
      <c r="J664" s="18">
        <v>1.55351628921926</v>
      </c>
    </row>
    <row r="665" spans="1:10" x14ac:dyDescent="0.55000000000000004">
      <c r="A665" s="18" t="s">
        <v>58</v>
      </c>
      <c r="B665" t="s">
        <v>64</v>
      </c>
      <c r="C665" t="s">
        <v>59</v>
      </c>
      <c r="D665" s="18" t="s">
        <v>28</v>
      </c>
      <c r="E665" s="18" t="s">
        <v>29</v>
      </c>
      <c r="F665" t="s">
        <v>60</v>
      </c>
      <c r="G665" s="18" t="s">
        <v>8</v>
      </c>
      <c r="H665">
        <v>100</v>
      </c>
      <c r="I665" s="18" t="s">
        <v>11</v>
      </c>
      <c r="J665" s="18">
        <v>1.4169145022751699</v>
      </c>
    </row>
    <row r="666" spans="1:10" x14ac:dyDescent="0.55000000000000004">
      <c r="A666" s="18" t="s">
        <v>58</v>
      </c>
      <c r="B666" t="s">
        <v>64</v>
      </c>
      <c r="C666" t="s">
        <v>59</v>
      </c>
      <c r="D666" s="18" t="s">
        <v>28</v>
      </c>
      <c r="E666" s="18" t="s">
        <v>29</v>
      </c>
      <c r="F666" t="s">
        <v>60</v>
      </c>
      <c r="G666" s="18" t="s">
        <v>10</v>
      </c>
      <c r="H666">
        <v>100</v>
      </c>
      <c r="I666" s="18" t="s">
        <v>13</v>
      </c>
      <c r="J666" s="18">
        <v>2.8111326902289799</v>
      </c>
    </row>
    <row r="667" spans="1:10" x14ac:dyDescent="0.55000000000000004">
      <c r="A667" s="18" t="s">
        <v>58</v>
      </c>
      <c r="B667" t="s">
        <v>64</v>
      </c>
      <c r="C667" t="s">
        <v>59</v>
      </c>
      <c r="D667" s="18" t="s">
        <v>28</v>
      </c>
      <c r="E667" s="18" t="s">
        <v>29</v>
      </c>
      <c r="F667" t="s">
        <v>60</v>
      </c>
      <c r="G667" s="18" t="s">
        <v>10</v>
      </c>
      <c r="H667">
        <v>100</v>
      </c>
      <c r="I667" s="18" t="s">
        <v>15</v>
      </c>
      <c r="J667" s="18">
        <v>1.09549913718365</v>
      </c>
    </row>
    <row r="668" spans="1:10" x14ac:dyDescent="0.55000000000000004">
      <c r="A668" s="18" t="s">
        <v>58</v>
      </c>
      <c r="B668" t="s">
        <v>64</v>
      </c>
      <c r="C668" t="s">
        <v>59</v>
      </c>
      <c r="D668" s="18" t="s">
        <v>28</v>
      </c>
      <c r="E668" s="18" t="s">
        <v>29</v>
      </c>
      <c r="F668" t="s">
        <v>60</v>
      </c>
      <c r="G668" s="18" t="s">
        <v>10</v>
      </c>
      <c r="H668">
        <v>100</v>
      </c>
      <c r="I668" s="18" t="s">
        <v>9</v>
      </c>
      <c r="J668" s="18">
        <v>1.55351628921926</v>
      </c>
    </row>
    <row r="669" spans="1:10" x14ac:dyDescent="0.55000000000000004">
      <c r="A669" s="18" t="s">
        <v>58</v>
      </c>
      <c r="B669" t="s">
        <v>64</v>
      </c>
      <c r="C669" t="s">
        <v>59</v>
      </c>
      <c r="D669" s="18" t="s">
        <v>28</v>
      </c>
      <c r="E669" s="18" t="s">
        <v>29</v>
      </c>
      <c r="F669" t="s">
        <v>60</v>
      </c>
      <c r="G669" s="18" t="s">
        <v>10</v>
      </c>
      <c r="H669">
        <v>100</v>
      </c>
      <c r="I669" s="18" t="s">
        <v>11</v>
      </c>
      <c r="J669" s="18">
        <v>1.4169145022751699</v>
      </c>
    </row>
    <row r="670" spans="1:10" x14ac:dyDescent="0.55000000000000004">
      <c r="A670" s="18" t="s">
        <v>58</v>
      </c>
      <c r="B670" t="s">
        <v>64</v>
      </c>
      <c r="C670" t="s">
        <v>59</v>
      </c>
      <c r="D670" s="18" t="s">
        <v>27</v>
      </c>
      <c r="E670" s="18" t="s">
        <v>28</v>
      </c>
      <c r="F670" t="s">
        <v>60</v>
      </c>
      <c r="G670" s="18" t="s">
        <v>12</v>
      </c>
      <c r="H670">
        <v>100</v>
      </c>
      <c r="I670" s="18" t="s">
        <v>13</v>
      </c>
      <c r="J670" s="18">
        <v>3.1057940589380402</v>
      </c>
    </row>
    <row r="671" spans="1:10" x14ac:dyDescent="0.55000000000000004">
      <c r="A671" s="18" t="s">
        <v>58</v>
      </c>
      <c r="B671" t="s">
        <v>64</v>
      </c>
      <c r="C671" t="s">
        <v>59</v>
      </c>
      <c r="D671" s="18" t="s">
        <v>27</v>
      </c>
      <c r="E671" s="18" t="s">
        <v>28</v>
      </c>
      <c r="F671" t="s">
        <v>60</v>
      </c>
      <c r="G671" s="18" t="s">
        <v>12</v>
      </c>
      <c r="H671">
        <v>100</v>
      </c>
      <c r="I671" s="18" t="s">
        <v>15</v>
      </c>
      <c r="J671" s="18">
        <v>0.760482576210051</v>
      </c>
    </row>
    <row r="672" spans="1:10" x14ac:dyDescent="0.55000000000000004">
      <c r="A672" s="18" t="s">
        <v>58</v>
      </c>
      <c r="B672" t="s">
        <v>64</v>
      </c>
      <c r="C672" t="s">
        <v>59</v>
      </c>
      <c r="D672" s="18" t="s">
        <v>27</v>
      </c>
      <c r="E672" s="18" t="s">
        <v>28</v>
      </c>
      <c r="F672" t="s">
        <v>60</v>
      </c>
      <c r="G672" s="18" t="s">
        <v>12</v>
      </c>
      <c r="H672">
        <v>100</v>
      </c>
      <c r="I672" s="18" t="s">
        <v>9</v>
      </c>
      <c r="J672" s="18">
        <v>1.31970277114305</v>
      </c>
    </row>
    <row r="673" spans="1:10" x14ac:dyDescent="0.55000000000000004">
      <c r="A673" s="18" t="s">
        <v>58</v>
      </c>
      <c r="B673" t="s">
        <v>64</v>
      </c>
      <c r="C673" t="s">
        <v>59</v>
      </c>
      <c r="D673" s="18" t="s">
        <v>27</v>
      </c>
      <c r="E673" s="18" t="s">
        <v>28</v>
      </c>
      <c r="F673" t="s">
        <v>60</v>
      </c>
      <c r="G673" s="18" t="s">
        <v>12</v>
      </c>
      <c r="H673">
        <v>100</v>
      </c>
      <c r="I673" s="18" t="s">
        <v>11</v>
      </c>
      <c r="J673" s="18">
        <v>1.3999070814461401</v>
      </c>
    </row>
    <row r="674" spans="1:10" x14ac:dyDescent="0.55000000000000004">
      <c r="A674" s="18" t="s">
        <v>58</v>
      </c>
      <c r="B674" t="s">
        <v>64</v>
      </c>
      <c r="C674" t="s">
        <v>59</v>
      </c>
      <c r="D674" s="18" t="s">
        <v>27</v>
      </c>
      <c r="E674" s="18" t="s">
        <v>28</v>
      </c>
      <c r="F674" t="s">
        <v>60</v>
      </c>
      <c r="G674" s="18" t="s">
        <v>14</v>
      </c>
      <c r="H674">
        <v>100</v>
      </c>
      <c r="I674" s="18" t="s">
        <v>13</v>
      </c>
      <c r="J674" s="18">
        <v>3.1057940589380402</v>
      </c>
    </row>
    <row r="675" spans="1:10" x14ac:dyDescent="0.55000000000000004">
      <c r="A675" s="18" t="s">
        <v>58</v>
      </c>
      <c r="B675" t="s">
        <v>64</v>
      </c>
      <c r="C675" t="s">
        <v>59</v>
      </c>
      <c r="D675" s="18" t="s">
        <v>27</v>
      </c>
      <c r="E675" s="18" t="s">
        <v>28</v>
      </c>
      <c r="F675" t="s">
        <v>60</v>
      </c>
      <c r="G675" s="18" t="s">
        <v>14</v>
      </c>
      <c r="H675">
        <v>100</v>
      </c>
      <c r="I675" s="18" t="s">
        <v>15</v>
      </c>
      <c r="J675" s="18">
        <v>0.760482576210051</v>
      </c>
    </row>
    <row r="676" spans="1:10" x14ac:dyDescent="0.55000000000000004">
      <c r="A676" s="18" t="s">
        <v>58</v>
      </c>
      <c r="B676" t="s">
        <v>64</v>
      </c>
      <c r="C676" t="s">
        <v>59</v>
      </c>
      <c r="D676" s="18" t="s">
        <v>27</v>
      </c>
      <c r="E676" s="18" t="s">
        <v>28</v>
      </c>
      <c r="F676" t="s">
        <v>60</v>
      </c>
      <c r="G676" s="18" t="s">
        <v>14</v>
      </c>
      <c r="H676">
        <v>100</v>
      </c>
      <c r="I676" s="18" t="s">
        <v>9</v>
      </c>
      <c r="J676" s="18">
        <v>1.31970277114305</v>
      </c>
    </row>
    <row r="677" spans="1:10" x14ac:dyDescent="0.55000000000000004">
      <c r="A677" s="18" t="s">
        <v>58</v>
      </c>
      <c r="B677" t="s">
        <v>64</v>
      </c>
      <c r="C677" t="s">
        <v>59</v>
      </c>
      <c r="D677" s="18" t="s">
        <v>27</v>
      </c>
      <c r="E677" s="18" t="s">
        <v>28</v>
      </c>
      <c r="F677" t="s">
        <v>60</v>
      </c>
      <c r="G677" s="18" t="s">
        <v>14</v>
      </c>
      <c r="H677">
        <v>100</v>
      </c>
      <c r="I677" s="18" t="s">
        <v>11</v>
      </c>
      <c r="J677" s="18">
        <v>1.3999070814461401</v>
      </c>
    </row>
    <row r="678" spans="1:10" x14ac:dyDescent="0.55000000000000004">
      <c r="A678" s="18" t="s">
        <v>58</v>
      </c>
      <c r="B678" t="s">
        <v>64</v>
      </c>
      <c r="C678" t="s">
        <v>59</v>
      </c>
      <c r="D678" s="18" t="s">
        <v>27</v>
      </c>
      <c r="E678" s="18" t="s">
        <v>28</v>
      </c>
      <c r="F678" t="s">
        <v>60</v>
      </c>
      <c r="G678" s="18" t="s">
        <v>8</v>
      </c>
      <c r="H678">
        <v>100</v>
      </c>
      <c r="I678" s="18" t="s">
        <v>13</v>
      </c>
      <c r="J678" s="18">
        <v>3.1057940589380402</v>
      </c>
    </row>
    <row r="679" spans="1:10" x14ac:dyDescent="0.55000000000000004">
      <c r="A679" s="18" t="s">
        <v>58</v>
      </c>
      <c r="B679" t="s">
        <v>64</v>
      </c>
      <c r="C679" t="s">
        <v>59</v>
      </c>
      <c r="D679" s="18" t="s">
        <v>27</v>
      </c>
      <c r="E679" s="18" t="s">
        <v>28</v>
      </c>
      <c r="F679" t="s">
        <v>60</v>
      </c>
      <c r="G679" s="18" t="s">
        <v>8</v>
      </c>
      <c r="H679">
        <v>100</v>
      </c>
      <c r="I679" s="18" t="s">
        <v>15</v>
      </c>
      <c r="J679" s="18">
        <v>0.760482576210051</v>
      </c>
    </row>
    <row r="680" spans="1:10" x14ac:dyDescent="0.55000000000000004">
      <c r="A680" s="18" t="s">
        <v>58</v>
      </c>
      <c r="B680" t="s">
        <v>64</v>
      </c>
      <c r="C680" t="s">
        <v>59</v>
      </c>
      <c r="D680" s="18" t="s">
        <v>27</v>
      </c>
      <c r="E680" s="18" t="s">
        <v>28</v>
      </c>
      <c r="F680" t="s">
        <v>60</v>
      </c>
      <c r="G680" s="18" t="s">
        <v>8</v>
      </c>
      <c r="H680">
        <v>100</v>
      </c>
      <c r="I680" s="18" t="s">
        <v>9</v>
      </c>
      <c r="J680" s="18">
        <v>1.31970277114305</v>
      </c>
    </row>
    <row r="681" spans="1:10" x14ac:dyDescent="0.55000000000000004">
      <c r="A681" s="18" t="s">
        <v>58</v>
      </c>
      <c r="B681" t="s">
        <v>64</v>
      </c>
      <c r="C681" t="s">
        <v>59</v>
      </c>
      <c r="D681" s="18" t="s">
        <v>27</v>
      </c>
      <c r="E681" s="18" t="s">
        <v>28</v>
      </c>
      <c r="F681" t="s">
        <v>60</v>
      </c>
      <c r="G681" s="18" t="s">
        <v>8</v>
      </c>
      <c r="H681">
        <v>100</v>
      </c>
      <c r="I681" s="18" t="s">
        <v>11</v>
      </c>
      <c r="J681" s="18">
        <v>1.3999070814461401</v>
      </c>
    </row>
    <row r="682" spans="1:10" x14ac:dyDescent="0.55000000000000004">
      <c r="A682" s="18" t="s">
        <v>58</v>
      </c>
      <c r="B682" t="s">
        <v>64</v>
      </c>
      <c r="C682" t="s">
        <v>59</v>
      </c>
      <c r="D682" s="18" t="s">
        <v>27</v>
      </c>
      <c r="E682" s="18" t="s">
        <v>28</v>
      </c>
      <c r="F682" t="s">
        <v>60</v>
      </c>
      <c r="G682" s="18" t="s">
        <v>10</v>
      </c>
      <c r="H682">
        <v>100</v>
      </c>
      <c r="I682" s="18" t="s">
        <v>13</v>
      </c>
      <c r="J682" s="18">
        <v>3.1057940589380402</v>
      </c>
    </row>
    <row r="683" spans="1:10" x14ac:dyDescent="0.55000000000000004">
      <c r="A683" s="18" t="s">
        <v>58</v>
      </c>
      <c r="B683" t="s">
        <v>64</v>
      </c>
      <c r="C683" t="s">
        <v>59</v>
      </c>
      <c r="D683" s="18" t="s">
        <v>27</v>
      </c>
      <c r="E683" s="18" t="s">
        <v>28</v>
      </c>
      <c r="F683" t="s">
        <v>60</v>
      </c>
      <c r="G683" s="18" t="s">
        <v>10</v>
      </c>
      <c r="H683">
        <v>100</v>
      </c>
      <c r="I683" s="18" t="s">
        <v>15</v>
      </c>
      <c r="J683" s="18">
        <v>0.760482576210051</v>
      </c>
    </row>
    <row r="684" spans="1:10" x14ac:dyDescent="0.55000000000000004">
      <c r="A684" s="18" t="s">
        <v>58</v>
      </c>
      <c r="B684" t="s">
        <v>64</v>
      </c>
      <c r="C684" t="s">
        <v>59</v>
      </c>
      <c r="D684" s="18" t="s">
        <v>27</v>
      </c>
      <c r="E684" s="18" t="s">
        <v>28</v>
      </c>
      <c r="F684" t="s">
        <v>60</v>
      </c>
      <c r="G684" s="18" t="s">
        <v>10</v>
      </c>
      <c r="H684">
        <v>100</v>
      </c>
      <c r="I684" s="18" t="s">
        <v>9</v>
      </c>
      <c r="J684" s="18">
        <v>1.31970277114305</v>
      </c>
    </row>
    <row r="685" spans="1:10" x14ac:dyDescent="0.55000000000000004">
      <c r="A685" s="18" t="s">
        <v>58</v>
      </c>
      <c r="B685" t="s">
        <v>64</v>
      </c>
      <c r="C685" t="s">
        <v>59</v>
      </c>
      <c r="D685" s="18" t="s">
        <v>27</v>
      </c>
      <c r="E685" s="18" t="s">
        <v>28</v>
      </c>
      <c r="F685" t="s">
        <v>60</v>
      </c>
      <c r="G685" s="18" t="s">
        <v>10</v>
      </c>
      <c r="H685">
        <v>100</v>
      </c>
      <c r="I685" s="18" t="s">
        <v>11</v>
      </c>
      <c r="J685" s="18">
        <v>1.3999070814461401</v>
      </c>
    </row>
    <row r="686" spans="1:10" x14ac:dyDescent="0.55000000000000004">
      <c r="A686" s="18" t="s">
        <v>58</v>
      </c>
      <c r="B686" t="s">
        <v>64</v>
      </c>
      <c r="C686" t="s">
        <v>59</v>
      </c>
      <c r="D686" s="18" t="s">
        <v>28</v>
      </c>
      <c r="E686" s="18" t="s">
        <v>29</v>
      </c>
      <c r="F686" t="s">
        <v>60</v>
      </c>
      <c r="G686" s="18" t="s">
        <v>12</v>
      </c>
      <c r="H686">
        <v>100</v>
      </c>
      <c r="I686" s="18" t="s">
        <v>13</v>
      </c>
      <c r="J686" s="18">
        <v>2.63303674710914</v>
      </c>
    </row>
    <row r="687" spans="1:10" x14ac:dyDescent="0.55000000000000004">
      <c r="A687" s="18" t="s">
        <v>58</v>
      </c>
      <c r="B687" t="s">
        <v>64</v>
      </c>
      <c r="C687" t="s">
        <v>59</v>
      </c>
      <c r="D687" s="18" t="s">
        <v>28</v>
      </c>
      <c r="E687" s="18" t="s">
        <v>29</v>
      </c>
      <c r="F687" t="s">
        <v>60</v>
      </c>
      <c r="G687" s="18" t="s">
        <v>12</v>
      </c>
      <c r="H687">
        <v>100</v>
      </c>
      <c r="I687" s="18" t="s">
        <v>15</v>
      </c>
      <c r="J687" s="18">
        <v>0</v>
      </c>
    </row>
    <row r="688" spans="1:10" x14ac:dyDescent="0.55000000000000004">
      <c r="A688" s="18" t="s">
        <v>58</v>
      </c>
      <c r="B688" t="s">
        <v>64</v>
      </c>
      <c r="C688" t="s">
        <v>59</v>
      </c>
      <c r="D688" s="18" t="s">
        <v>28</v>
      </c>
      <c r="E688" s="18" t="s">
        <v>29</v>
      </c>
      <c r="F688" t="s">
        <v>60</v>
      </c>
      <c r="G688" s="18" t="s">
        <v>12</v>
      </c>
      <c r="H688">
        <v>100</v>
      </c>
      <c r="I688" s="18" t="s">
        <v>9</v>
      </c>
      <c r="J688" s="18">
        <v>2.52549216826446</v>
      </c>
    </row>
    <row r="689" spans="1:10" x14ac:dyDescent="0.55000000000000004">
      <c r="A689" s="18" t="s">
        <v>58</v>
      </c>
      <c r="B689" t="s">
        <v>64</v>
      </c>
      <c r="C689" t="s">
        <v>59</v>
      </c>
      <c r="D689" s="18" t="s">
        <v>28</v>
      </c>
      <c r="E689" s="18" t="s">
        <v>29</v>
      </c>
      <c r="F689" t="s">
        <v>60</v>
      </c>
      <c r="G689" s="18" t="s">
        <v>12</v>
      </c>
      <c r="H689">
        <v>100</v>
      </c>
      <c r="I689" s="18" t="s">
        <v>11</v>
      </c>
      <c r="J689" s="18">
        <v>1.41611845220904</v>
      </c>
    </row>
    <row r="690" spans="1:10" x14ac:dyDescent="0.55000000000000004">
      <c r="A690" s="18" t="s">
        <v>58</v>
      </c>
      <c r="B690" t="s">
        <v>64</v>
      </c>
      <c r="C690" t="s">
        <v>59</v>
      </c>
      <c r="D690" s="18" t="s">
        <v>28</v>
      </c>
      <c r="E690" s="18" t="s">
        <v>29</v>
      </c>
      <c r="F690" t="s">
        <v>60</v>
      </c>
      <c r="G690" s="18" t="s">
        <v>14</v>
      </c>
      <c r="H690">
        <v>0</v>
      </c>
      <c r="I690" s="18" t="s">
        <v>13</v>
      </c>
      <c r="J690" s="18">
        <v>2.63303674710914</v>
      </c>
    </row>
    <row r="691" spans="1:10" x14ac:dyDescent="0.55000000000000004">
      <c r="A691" s="18" t="s">
        <v>58</v>
      </c>
      <c r="B691" t="s">
        <v>64</v>
      </c>
      <c r="C691" t="s">
        <v>59</v>
      </c>
      <c r="D691" s="18" t="s">
        <v>28</v>
      </c>
      <c r="E691" s="18" t="s">
        <v>29</v>
      </c>
      <c r="F691" t="s">
        <v>60</v>
      </c>
      <c r="G691" s="18" t="s">
        <v>14</v>
      </c>
      <c r="H691">
        <v>0</v>
      </c>
      <c r="I691" s="18" t="s">
        <v>15</v>
      </c>
      <c r="J691" s="18">
        <v>0</v>
      </c>
    </row>
    <row r="692" spans="1:10" x14ac:dyDescent="0.55000000000000004">
      <c r="A692" s="18" t="s">
        <v>58</v>
      </c>
      <c r="B692" t="s">
        <v>64</v>
      </c>
      <c r="C692" t="s">
        <v>59</v>
      </c>
      <c r="D692" s="18" t="s">
        <v>28</v>
      </c>
      <c r="E692" s="18" t="s">
        <v>29</v>
      </c>
      <c r="F692" t="s">
        <v>60</v>
      </c>
      <c r="G692" s="18" t="s">
        <v>14</v>
      </c>
      <c r="H692">
        <v>0</v>
      </c>
      <c r="I692" s="18" t="s">
        <v>9</v>
      </c>
      <c r="J692" s="18">
        <v>2.52549216826446</v>
      </c>
    </row>
    <row r="693" spans="1:10" x14ac:dyDescent="0.55000000000000004">
      <c r="A693" s="18" t="s">
        <v>58</v>
      </c>
      <c r="B693" t="s">
        <v>64</v>
      </c>
      <c r="C693" t="s">
        <v>59</v>
      </c>
      <c r="D693" s="18" t="s">
        <v>28</v>
      </c>
      <c r="E693" s="18" t="s">
        <v>29</v>
      </c>
      <c r="F693" t="s">
        <v>60</v>
      </c>
      <c r="G693" s="18" t="s">
        <v>14</v>
      </c>
      <c r="H693">
        <v>0</v>
      </c>
      <c r="I693" s="18" t="s">
        <v>11</v>
      </c>
      <c r="J693" s="18">
        <v>1.41611845220904</v>
      </c>
    </row>
    <row r="694" spans="1:10" x14ac:dyDescent="0.55000000000000004">
      <c r="A694" s="18" t="s">
        <v>58</v>
      </c>
      <c r="B694" t="s">
        <v>64</v>
      </c>
      <c r="C694" t="s">
        <v>59</v>
      </c>
      <c r="D694" s="18" t="s">
        <v>28</v>
      </c>
      <c r="E694" s="18" t="s">
        <v>29</v>
      </c>
      <c r="F694" t="s">
        <v>60</v>
      </c>
      <c r="G694" s="18" t="s">
        <v>8</v>
      </c>
      <c r="H694">
        <v>100</v>
      </c>
      <c r="I694" s="18" t="s">
        <v>13</v>
      </c>
      <c r="J694" s="18">
        <v>2.63303674710914</v>
      </c>
    </row>
    <row r="695" spans="1:10" x14ac:dyDescent="0.55000000000000004">
      <c r="A695" s="18" t="s">
        <v>58</v>
      </c>
      <c r="B695" t="s">
        <v>64</v>
      </c>
      <c r="C695" t="s">
        <v>59</v>
      </c>
      <c r="D695" s="18" t="s">
        <v>28</v>
      </c>
      <c r="E695" s="18" t="s">
        <v>29</v>
      </c>
      <c r="F695" t="s">
        <v>60</v>
      </c>
      <c r="G695" s="18" t="s">
        <v>8</v>
      </c>
      <c r="H695">
        <v>100</v>
      </c>
      <c r="I695" s="18" t="s">
        <v>15</v>
      </c>
      <c r="J695" s="18">
        <v>0</v>
      </c>
    </row>
    <row r="696" spans="1:10" x14ac:dyDescent="0.55000000000000004">
      <c r="A696" s="18" t="s">
        <v>58</v>
      </c>
      <c r="B696" t="s">
        <v>64</v>
      </c>
      <c r="C696" t="s">
        <v>59</v>
      </c>
      <c r="D696" s="18" t="s">
        <v>28</v>
      </c>
      <c r="E696" s="18" t="s">
        <v>29</v>
      </c>
      <c r="F696" t="s">
        <v>60</v>
      </c>
      <c r="G696" s="18" t="s">
        <v>8</v>
      </c>
      <c r="H696">
        <v>100</v>
      </c>
      <c r="I696" s="18" t="s">
        <v>9</v>
      </c>
      <c r="J696" s="18">
        <v>2.52549216826446</v>
      </c>
    </row>
    <row r="697" spans="1:10" x14ac:dyDescent="0.55000000000000004">
      <c r="A697" s="18" t="s">
        <v>58</v>
      </c>
      <c r="B697" t="s">
        <v>64</v>
      </c>
      <c r="C697" t="s">
        <v>59</v>
      </c>
      <c r="D697" s="18" t="s">
        <v>28</v>
      </c>
      <c r="E697" s="18" t="s">
        <v>29</v>
      </c>
      <c r="F697" t="s">
        <v>60</v>
      </c>
      <c r="G697" s="18" t="s">
        <v>8</v>
      </c>
      <c r="H697">
        <v>100</v>
      </c>
      <c r="I697" s="18" t="s">
        <v>11</v>
      </c>
      <c r="J697" s="18">
        <v>1.41611845220904</v>
      </c>
    </row>
    <row r="698" spans="1:10" x14ac:dyDescent="0.55000000000000004">
      <c r="A698" s="18" t="s">
        <v>58</v>
      </c>
      <c r="B698" t="s">
        <v>64</v>
      </c>
      <c r="C698" t="s">
        <v>59</v>
      </c>
      <c r="D698" s="18" t="s">
        <v>28</v>
      </c>
      <c r="E698" s="18" t="s">
        <v>29</v>
      </c>
      <c r="F698" t="s">
        <v>60</v>
      </c>
      <c r="G698" s="18" t="s">
        <v>10</v>
      </c>
      <c r="H698">
        <v>100</v>
      </c>
      <c r="I698" s="18" t="s">
        <v>13</v>
      </c>
      <c r="J698" s="18">
        <v>2.63303674710914</v>
      </c>
    </row>
    <row r="699" spans="1:10" x14ac:dyDescent="0.55000000000000004">
      <c r="A699" s="18" t="s">
        <v>58</v>
      </c>
      <c r="B699" t="s">
        <v>64</v>
      </c>
      <c r="C699" t="s">
        <v>59</v>
      </c>
      <c r="D699" s="18" t="s">
        <v>28</v>
      </c>
      <c r="E699" s="18" t="s">
        <v>29</v>
      </c>
      <c r="F699" t="s">
        <v>60</v>
      </c>
      <c r="G699" s="18" t="s">
        <v>10</v>
      </c>
      <c r="H699">
        <v>100</v>
      </c>
      <c r="I699" s="18" t="s">
        <v>15</v>
      </c>
      <c r="J699" s="18">
        <v>0</v>
      </c>
    </row>
    <row r="700" spans="1:10" x14ac:dyDescent="0.55000000000000004">
      <c r="A700" s="18" t="s">
        <v>58</v>
      </c>
      <c r="B700" t="s">
        <v>64</v>
      </c>
      <c r="C700" t="s">
        <v>59</v>
      </c>
      <c r="D700" s="18" t="s">
        <v>28</v>
      </c>
      <c r="E700" s="18" t="s">
        <v>29</v>
      </c>
      <c r="F700" t="s">
        <v>60</v>
      </c>
      <c r="G700" s="18" t="s">
        <v>10</v>
      </c>
      <c r="H700">
        <v>100</v>
      </c>
      <c r="I700" s="18" t="s">
        <v>9</v>
      </c>
      <c r="J700" s="18">
        <v>2.52549216826446</v>
      </c>
    </row>
    <row r="701" spans="1:10" x14ac:dyDescent="0.55000000000000004">
      <c r="A701" s="18" t="s">
        <v>58</v>
      </c>
      <c r="B701" t="s">
        <v>64</v>
      </c>
      <c r="C701" t="s">
        <v>59</v>
      </c>
      <c r="D701" s="18" t="s">
        <v>28</v>
      </c>
      <c r="E701" s="18" t="s">
        <v>29</v>
      </c>
      <c r="F701" t="s">
        <v>60</v>
      </c>
      <c r="G701" s="18" t="s">
        <v>10</v>
      </c>
      <c r="H701">
        <v>100</v>
      </c>
      <c r="I701" s="18" t="s">
        <v>11</v>
      </c>
      <c r="J701" s="18">
        <v>1.41611845220904</v>
      </c>
    </row>
    <row r="702" spans="1:10" x14ac:dyDescent="0.55000000000000004">
      <c r="A702" s="18" t="s">
        <v>58</v>
      </c>
      <c r="B702" t="s">
        <v>64</v>
      </c>
      <c r="C702" t="s">
        <v>59</v>
      </c>
      <c r="D702" s="18" t="s">
        <v>29</v>
      </c>
      <c r="E702" s="18" t="s">
        <v>28</v>
      </c>
      <c r="F702" t="s">
        <v>60</v>
      </c>
      <c r="G702" s="18" t="s">
        <v>12</v>
      </c>
      <c r="H702">
        <v>100</v>
      </c>
      <c r="I702" s="18" t="s">
        <v>13</v>
      </c>
      <c r="J702" s="18">
        <v>3.16946107213152</v>
      </c>
    </row>
    <row r="703" spans="1:10" x14ac:dyDescent="0.55000000000000004">
      <c r="A703" s="18" t="s">
        <v>58</v>
      </c>
      <c r="B703" t="s">
        <v>64</v>
      </c>
      <c r="C703" t="s">
        <v>59</v>
      </c>
      <c r="D703" s="18" t="s">
        <v>29</v>
      </c>
      <c r="E703" s="18" t="s">
        <v>28</v>
      </c>
      <c r="F703" t="s">
        <v>60</v>
      </c>
      <c r="G703" s="18" t="s">
        <v>12</v>
      </c>
      <c r="H703">
        <v>100</v>
      </c>
      <c r="I703" s="18" t="s">
        <v>15</v>
      </c>
      <c r="J703" s="18">
        <v>1.89860535197658</v>
      </c>
    </row>
    <row r="704" spans="1:10" x14ac:dyDescent="0.55000000000000004">
      <c r="A704" s="18" t="s">
        <v>58</v>
      </c>
      <c r="B704" t="s">
        <v>64</v>
      </c>
      <c r="C704" t="s">
        <v>59</v>
      </c>
      <c r="D704" s="18" t="s">
        <v>29</v>
      </c>
      <c r="E704" s="18" t="s">
        <v>28</v>
      </c>
      <c r="F704" t="s">
        <v>60</v>
      </c>
      <c r="G704" s="18" t="s">
        <v>12</v>
      </c>
      <c r="H704">
        <v>100</v>
      </c>
      <c r="I704" s="18" t="s">
        <v>9</v>
      </c>
      <c r="J704" s="18">
        <v>2.9477388228988199</v>
      </c>
    </row>
    <row r="705" spans="1:10" x14ac:dyDescent="0.55000000000000004">
      <c r="A705" s="18" t="s">
        <v>58</v>
      </c>
      <c r="B705" t="s">
        <v>64</v>
      </c>
      <c r="C705" t="s">
        <v>59</v>
      </c>
      <c r="D705" s="18" t="s">
        <v>29</v>
      </c>
      <c r="E705" s="18" t="s">
        <v>28</v>
      </c>
      <c r="F705" t="s">
        <v>60</v>
      </c>
      <c r="G705" s="18" t="s">
        <v>12</v>
      </c>
      <c r="H705">
        <v>100</v>
      </c>
      <c r="I705" s="18" t="s">
        <v>11</v>
      </c>
      <c r="J705" s="18">
        <v>1.4443377338466199</v>
      </c>
    </row>
    <row r="706" spans="1:10" x14ac:dyDescent="0.55000000000000004">
      <c r="A706" s="18" t="s">
        <v>58</v>
      </c>
      <c r="B706" t="s">
        <v>64</v>
      </c>
      <c r="C706" t="s">
        <v>59</v>
      </c>
      <c r="D706" s="18" t="s">
        <v>29</v>
      </c>
      <c r="E706" s="18" t="s">
        <v>28</v>
      </c>
      <c r="F706" t="s">
        <v>60</v>
      </c>
      <c r="G706" s="18" t="s">
        <v>14</v>
      </c>
      <c r="H706">
        <v>100</v>
      </c>
      <c r="I706" s="18" t="s">
        <v>13</v>
      </c>
      <c r="J706" s="18">
        <v>3.16946107213152</v>
      </c>
    </row>
    <row r="707" spans="1:10" x14ac:dyDescent="0.55000000000000004">
      <c r="A707" s="18" t="s">
        <v>58</v>
      </c>
      <c r="B707" t="s">
        <v>64</v>
      </c>
      <c r="C707" t="s">
        <v>59</v>
      </c>
      <c r="D707" s="18" t="s">
        <v>29</v>
      </c>
      <c r="E707" s="18" t="s">
        <v>28</v>
      </c>
      <c r="F707" t="s">
        <v>60</v>
      </c>
      <c r="G707" s="18" t="s">
        <v>14</v>
      </c>
      <c r="H707">
        <v>100</v>
      </c>
      <c r="I707" s="18" t="s">
        <v>15</v>
      </c>
      <c r="J707" s="18">
        <v>1.89860535197658</v>
      </c>
    </row>
    <row r="708" spans="1:10" x14ac:dyDescent="0.55000000000000004">
      <c r="A708" s="18" t="s">
        <v>58</v>
      </c>
      <c r="B708" t="s">
        <v>64</v>
      </c>
      <c r="C708" t="s">
        <v>59</v>
      </c>
      <c r="D708" s="18" t="s">
        <v>29</v>
      </c>
      <c r="E708" s="18" t="s">
        <v>28</v>
      </c>
      <c r="F708" t="s">
        <v>60</v>
      </c>
      <c r="G708" s="18" t="s">
        <v>14</v>
      </c>
      <c r="H708">
        <v>100</v>
      </c>
      <c r="I708" s="18" t="s">
        <v>9</v>
      </c>
      <c r="J708" s="18">
        <v>2.9477388228988199</v>
      </c>
    </row>
    <row r="709" spans="1:10" x14ac:dyDescent="0.55000000000000004">
      <c r="A709" s="18" t="s">
        <v>58</v>
      </c>
      <c r="B709" t="s">
        <v>64</v>
      </c>
      <c r="C709" t="s">
        <v>59</v>
      </c>
      <c r="D709" s="18" t="s">
        <v>29</v>
      </c>
      <c r="E709" s="18" t="s">
        <v>28</v>
      </c>
      <c r="F709" t="s">
        <v>60</v>
      </c>
      <c r="G709" s="18" t="s">
        <v>14</v>
      </c>
      <c r="H709">
        <v>100</v>
      </c>
      <c r="I709" s="18" t="s">
        <v>11</v>
      </c>
      <c r="J709" s="18">
        <v>1.4443377338466199</v>
      </c>
    </row>
    <row r="710" spans="1:10" x14ac:dyDescent="0.55000000000000004">
      <c r="A710" s="18" t="s">
        <v>58</v>
      </c>
      <c r="B710" t="s">
        <v>64</v>
      </c>
      <c r="C710" t="s">
        <v>59</v>
      </c>
      <c r="D710" s="18" t="s">
        <v>29</v>
      </c>
      <c r="E710" s="18" t="s">
        <v>28</v>
      </c>
      <c r="F710" t="s">
        <v>60</v>
      </c>
      <c r="G710" s="18" t="s">
        <v>8</v>
      </c>
      <c r="H710">
        <v>100</v>
      </c>
      <c r="I710" s="18" t="s">
        <v>13</v>
      </c>
      <c r="J710" s="18">
        <v>3.16946107213152</v>
      </c>
    </row>
    <row r="711" spans="1:10" x14ac:dyDescent="0.55000000000000004">
      <c r="A711" s="18" t="s">
        <v>58</v>
      </c>
      <c r="B711" t="s">
        <v>64</v>
      </c>
      <c r="C711" t="s">
        <v>59</v>
      </c>
      <c r="D711" s="18" t="s">
        <v>29</v>
      </c>
      <c r="E711" s="18" t="s">
        <v>28</v>
      </c>
      <c r="F711" t="s">
        <v>60</v>
      </c>
      <c r="G711" s="18" t="s">
        <v>8</v>
      </c>
      <c r="H711">
        <v>100</v>
      </c>
      <c r="I711" s="18" t="s">
        <v>15</v>
      </c>
      <c r="J711" s="18">
        <v>1.89860535197658</v>
      </c>
    </row>
    <row r="712" spans="1:10" x14ac:dyDescent="0.55000000000000004">
      <c r="A712" s="18" t="s">
        <v>58</v>
      </c>
      <c r="B712" t="s">
        <v>64</v>
      </c>
      <c r="C712" t="s">
        <v>59</v>
      </c>
      <c r="D712" s="18" t="s">
        <v>29</v>
      </c>
      <c r="E712" s="18" t="s">
        <v>28</v>
      </c>
      <c r="F712" t="s">
        <v>60</v>
      </c>
      <c r="G712" s="18" t="s">
        <v>8</v>
      </c>
      <c r="H712">
        <v>100</v>
      </c>
      <c r="I712" s="18" t="s">
        <v>9</v>
      </c>
      <c r="J712" s="18">
        <v>2.9477388228988199</v>
      </c>
    </row>
    <row r="713" spans="1:10" x14ac:dyDescent="0.55000000000000004">
      <c r="A713" s="18" t="s">
        <v>58</v>
      </c>
      <c r="B713" t="s">
        <v>64</v>
      </c>
      <c r="C713" t="s">
        <v>59</v>
      </c>
      <c r="D713" s="18" t="s">
        <v>29</v>
      </c>
      <c r="E713" s="18" t="s">
        <v>28</v>
      </c>
      <c r="F713" t="s">
        <v>60</v>
      </c>
      <c r="G713" s="18" t="s">
        <v>8</v>
      </c>
      <c r="H713">
        <v>100</v>
      </c>
      <c r="I713" s="18" t="s">
        <v>11</v>
      </c>
      <c r="J713" s="18">
        <v>1.4443377338466199</v>
      </c>
    </row>
    <row r="714" spans="1:10" x14ac:dyDescent="0.55000000000000004">
      <c r="A714" s="18" t="s">
        <v>58</v>
      </c>
      <c r="B714" t="s">
        <v>64</v>
      </c>
      <c r="C714" t="s">
        <v>59</v>
      </c>
      <c r="D714" s="18" t="s">
        <v>29</v>
      </c>
      <c r="E714" s="18" t="s">
        <v>28</v>
      </c>
      <c r="F714" t="s">
        <v>60</v>
      </c>
      <c r="G714" s="18" t="s">
        <v>10</v>
      </c>
      <c r="H714">
        <v>100</v>
      </c>
      <c r="I714" s="18" t="s">
        <v>13</v>
      </c>
      <c r="J714" s="18">
        <v>3.16946107213152</v>
      </c>
    </row>
    <row r="715" spans="1:10" x14ac:dyDescent="0.55000000000000004">
      <c r="A715" s="18" t="s">
        <v>58</v>
      </c>
      <c r="B715" t="s">
        <v>64</v>
      </c>
      <c r="C715" t="s">
        <v>59</v>
      </c>
      <c r="D715" s="18" t="s">
        <v>29</v>
      </c>
      <c r="E715" s="18" t="s">
        <v>28</v>
      </c>
      <c r="F715" t="s">
        <v>60</v>
      </c>
      <c r="G715" s="18" t="s">
        <v>10</v>
      </c>
      <c r="H715">
        <v>100</v>
      </c>
      <c r="I715" s="18" t="s">
        <v>15</v>
      </c>
      <c r="J715" s="18">
        <v>1.89860535197658</v>
      </c>
    </row>
    <row r="716" spans="1:10" x14ac:dyDescent="0.55000000000000004">
      <c r="A716" s="18" t="s">
        <v>58</v>
      </c>
      <c r="B716" t="s">
        <v>64</v>
      </c>
      <c r="C716" t="s">
        <v>59</v>
      </c>
      <c r="D716" s="18" t="s">
        <v>29</v>
      </c>
      <c r="E716" s="18" t="s">
        <v>28</v>
      </c>
      <c r="F716" t="s">
        <v>60</v>
      </c>
      <c r="G716" s="18" t="s">
        <v>10</v>
      </c>
      <c r="H716">
        <v>100</v>
      </c>
      <c r="I716" s="18" t="s">
        <v>9</v>
      </c>
      <c r="J716" s="18">
        <v>2.9477388228988199</v>
      </c>
    </row>
    <row r="717" spans="1:10" x14ac:dyDescent="0.55000000000000004">
      <c r="A717" s="18" t="s">
        <v>58</v>
      </c>
      <c r="B717" t="s">
        <v>64</v>
      </c>
      <c r="C717" t="s">
        <v>59</v>
      </c>
      <c r="D717" s="18" t="s">
        <v>29</v>
      </c>
      <c r="E717" s="18" t="s">
        <v>28</v>
      </c>
      <c r="F717" t="s">
        <v>60</v>
      </c>
      <c r="G717" s="18" t="s">
        <v>10</v>
      </c>
      <c r="H717">
        <v>100</v>
      </c>
      <c r="I717" s="18" t="s">
        <v>11</v>
      </c>
      <c r="J717" s="18">
        <v>1.4443377338466199</v>
      </c>
    </row>
    <row r="718" spans="1:10" x14ac:dyDescent="0.55000000000000004">
      <c r="A718" s="18" t="s">
        <v>58</v>
      </c>
      <c r="B718" t="s">
        <v>64</v>
      </c>
      <c r="C718" t="s">
        <v>59</v>
      </c>
      <c r="D718" s="18" t="s">
        <v>28</v>
      </c>
      <c r="E718" s="18" t="s">
        <v>27</v>
      </c>
      <c r="F718" t="s">
        <v>60</v>
      </c>
      <c r="G718" s="18" t="s">
        <v>12</v>
      </c>
      <c r="H718">
        <v>0</v>
      </c>
      <c r="I718" s="18" t="s">
        <v>13</v>
      </c>
      <c r="J718" s="18">
        <v>3.4566012496943501</v>
      </c>
    </row>
    <row r="719" spans="1:10" x14ac:dyDescent="0.55000000000000004">
      <c r="A719" s="18" t="s">
        <v>58</v>
      </c>
      <c r="B719" t="s">
        <v>64</v>
      </c>
      <c r="C719" t="s">
        <v>59</v>
      </c>
      <c r="D719" s="18" t="s">
        <v>28</v>
      </c>
      <c r="E719" s="18" t="s">
        <v>27</v>
      </c>
      <c r="F719" t="s">
        <v>60</v>
      </c>
      <c r="G719" s="18" t="s">
        <v>12</v>
      </c>
      <c r="H719">
        <v>0</v>
      </c>
      <c r="I719" s="18" t="s">
        <v>15</v>
      </c>
      <c r="J719" s="18">
        <v>1.4021545893628999</v>
      </c>
    </row>
    <row r="720" spans="1:10" x14ac:dyDescent="0.55000000000000004">
      <c r="A720" s="18" t="s">
        <v>58</v>
      </c>
      <c r="B720" t="s">
        <v>64</v>
      </c>
      <c r="C720" t="s">
        <v>59</v>
      </c>
      <c r="D720" s="18" t="s">
        <v>28</v>
      </c>
      <c r="E720" s="18" t="s">
        <v>27</v>
      </c>
      <c r="F720" t="s">
        <v>60</v>
      </c>
      <c r="G720" s="18" t="s">
        <v>12</v>
      </c>
      <c r="H720">
        <v>0</v>
      </c>
      <c r="I720" s="18" t="s">
        <v>9</v>
      </c>
      <c r="J720" s="18">
        <v>2.9179274413036098</v>
      </c>
    </row>
    <row r="721" spans="1:10" x14ac:dyDescent="0.55000000000000004">
      <c r="A721" s="18" t="s">
        <v>58</v>
      </c>
      <c r="B721" t="s">
        <v>64</v>
      </c>
      <c r="C721" t="s">
        <v>59</v>
      </c>
      <c r="D721" s="18" t="s">
        <v>28</v>
      </c>
      <c r="E721" s="18" t="s">
        <v>27</v>
      </c>
      <c r="F721" t="s">
        <v>60</v>
      </c>
      <c r="G721" s="18" t="s">
        <v>12</v>
      </c>
      <c r="H721">
        <v>0</v>
      </c>
      <c r="I721" s="18" t="s">
        <v>11</v>
      </c>
      <c r="J721" s="18">
        <v>1.3643621644587201</v>
      </c>
    </row>
    <row r="722" spans="1:10" x14ac:dyDescent="0.55000000000000004">
      <c r="A722" s="18" t="s">
        <v>58</v>
      </c>
      <c r="B722" t="s">
        <v>64</v>
      </c>
      <c r="C722" t="s">
        <v>59</v>
      </c>
      <c r="D722" s="18" t="s">
        <v>28</v>
      </c>
      <c r="E722" s="18" t="s">
        <v>27</v>
      </c>
      <c r="F722" t="s">
        <v>60</v>
      </c>
      <c r="G722" s="18" t="s">
        <v>14</v>
      </c>
      <c r="H722">
        <v>100</v>
      </c>
      <c r="I722" s="18" t="s">
        <v>13</v>
      </c>
      <c r="J722" s="18">
        <v>3.4566012496943501</v>
      </c>
    </row>
    <row r="723" spans="1:10" x14ac:dyDescent="0.55000000000000004">
      <c r="A723" s="18" t="s">
        <v>58</v>
      </c>
      <c r="B723" t="s">
        <v>64</v>
      </c>
      <c r="C723" t="s">
        <v>59</v>
      </c>
      <c r="D723" s="18" t="s">
        <v>28</v>
      </c>
      <c r="E723" s="18" t="s">
        <v>27</v>
      </c>
      <c r="F723" t="s">
        <v>60</v>
      </c>
      <c r="G723" s="18" t="s">
        <v>14</v>
      </c>
      <c r="H723">
        <v>100</v>
      </c>
      <c r="I723" s="18" t="s">
        <v>15</v>
      </c>
      <c r="J723" s="18">
        <v>1.4021545893628999</v>
      </c>
    </row>
    <row r="724" spans="1:10" x14ac:dyDescent="0.55000000000000004">
      <c r="A724" s="18" t="s">
        <v>58</v>
      </c>
      <c r="B724" t="s">
        <v>64</v>
      </c>
      <c r="C724" t="s">
        <v>59</v>
      </c>
      <c r="D724" s="18" t="s">
        <v>28</v>
      </c>
      <c r="E724" s="18" t="s">
        <v>27</v>
      </c>
      <c r="F724" t="s">
        <v>60</v>
      </c>
      <c r="G724" s="18" t="s">
        <v>14</v>
      </c>
      <c r="H724">
        <v>100</v>
      </c>
      <c r="I724" s="18" t="s">
        <v>9</v>
      </c>
      <c r="J724" s="18">
        <v>2.9179274413036098</v>
      </c>
    </row>
    <row r="725" spans="1:10" x14ac:dyDescent="0.55000000000000004">
      <c r="A725" s="18" t="s">
        <v>58</v>
      </c>
      <c r="B725" t="s">
        <v>64</v>
      </c>
      <c r="C725" t="s">
        <v>59</v>
      </c>
      <c r="D725" s="18" t="s">
        <v>28</v>
      </c>
      <c r="E725" s="18" t="s">
        <v>27</v>
      </c>
      <c r="F725" t="s">
        <v>60</v>
      </c>
      <c r="G725" s="18" t="s">
        <v>14</v>
      </c>
      <c r="H725">
        <v>100</v>
      </c>
      <c r="I725" s="18" t="s">
        <v>11</v>
      </c>
      <c r="J725" s="18">
        <v>1.3643621644587201</v>
      </c>
    </row>
    <row r="726" spans="1:10" x14ac:dyDescent="0.55000000000000004">
      <c r="A726" s="18" t="s">
        <v>58</v>
      </c>
      <c r="B726" t="s">
        <v>64</v>
      </c>
      <c r="C726" t="s">
        <v>59</v>
      </c>
      <c r="D726" s="18" t="s">
        <v>28</v>
      </c>
      <c r="E726" s="18" t="s">
        <v>27</v>
      </c>
      <c r="F726" t="s">
        <v>60</v>
      </c>
      <c r="G726" s="18" t="s">
        <v>8</v>
      </c>
      <c r="H726">
        <v>100</v>
      </c>
      <c r="I726" s="18" t="s">
        <v>13</v>
      </c>
      <c r="J726" s="18">
        <v>3.4566012496943501</v>
      </c>
    </row>
    <row r="727" spans="1:10" x14ac:dyDescent="0.55000000000000004">
      <c r="A727" s="18" t="s">
        <v>58</v>
      </c>
      <c r="B727" t="s">
        <v>64</v>
      </c>
      <c r="C727" t="s">
        <v>59</v>
      </c>
      <c r="D727" s="18" t="s">
        <v>28</v>
      </c>
      <c r="E727" s="18" t="s">
        <v>27</v>
      </c>
      <c r="F727" t="s">
        <v>60</v>
      </c>
      <c r="G727" s="18" t="s">
        <v>8</v>
      </c>
      <c r="H727">
        <v>100</v>
      </c>
      <c r="I727" s="18" t="s">
        <v>15</v>
      </c>
      <c r="J727" s="18">
        <v>1.4021545893628999</v>
      </c>
    </row>
    <row r="728" spans="1:10" x14ac:dyDescent="0.55000000000000004">
      <c r="A728" s="18" t="s">
        <v>58</v>
      </c>
      <c r="B728" t="s">
        <v>64</v>
      </c>
      <c r="C728" t="s">
        <v>59</v>
      </c>
      <c r="D728" s="18" t="s">
        <v>28</v>
      </c>
      <c r="E728" s="18" t="s">
        <v>27</v>
      </c>
      <c r="F728" t="s">
        <v>60</v>
      </c>
      <c r="G728" s="18" t="s">
        <v>8</v>
      </c>
      <c r="H728">
        <v>100</v>
      </c>
      <c r="I728" s="18" t="s">
        <v>9</v>
      </c>
      <c r="J728" s="18">
        <v>2.9179274413036098</v>
      </c>
    </row>
    <row r="729" spans="1:10" x14ac:dyDescent="0.55000000000000004">
      <c r="A729" s="18" t="s">
        <v>58</v>
      </c>
      <c r="B729" t="s">
        <v>64</v>
      </c>
      <c r="C729" t="s">
        <v>59</v>
      </c>
      <c r="D729" s="18" t="s">
        <v>28</v>
      </c>
      <c r="E729" s="18" t="s">
        <v>27</v>
      </c>
      <c r="F729" t="s">
        <v>60</v>
      </c>
      <c r="G729" s="18" t="s">
        <v>8</v>
      </c>
      <c r="H729">
        <v>100</v>
      </c>
      <c r="I729" s="18" t="s">
        <v>11</v>
      </c>
      <c r="J729" s="18">
        <v>1.3643621644587201</v>
      </c>
    </row>
    <row r="730" spans="1:10" x14ac:dyDescent="0.55000000000000004">
      <c r="A730" s="18" t="s">
        <v>58</v>
      </c>
      <c r="B730" t="s">
        <v>64</v>
      </c>
      <c r="C730" t="s">
        <v>59</v>
      </c>
      <c r="D730" s="18" t="s">
        <v>28</v>
      </c>
      <c r="E730" s="18" t="s">
        <v>27</v>
      </c>
      <c r="F730" t="s">
        <v>60</v>
      </c>
      <c r="G730" s="18" t="s">
        <v>10</v>
      </c>
      <c r="H730">
        <v>100</v>
      </c>
      <c r="I730" s="18" t="s">
        <v>13</v>
      </c>
      <c r="J730" s="18">
        <v>3.4566012496943501</v>
      </c>
    </row>
    <row r="731" spans="1:10" x14ac:dyDescent="0.55000000000000004">
      <c r="A731" s="18" t="s">
        <v>58</v>
      </c>
      <c r="B731" t="s">
        <v>64</v>
      </c>
      <c r="C731" t="s">
        <v>59</v>
      </c>
      <c r="D731" s="18" t="s">
        <v>28</v>
      </c>
      <c r="E731" s="18" t="s">
        <v>27</v>
      </c>
      <c r="F731" t="s">
        <v>60</v>
      </c>
      <c r="G731" s="18" t="s">
        <v>10</v>
      </c>
      <c r="H731">
        <v>100</v>
      </c>
      <c r="I731" s="18" t="s">
        <v>15</v>
      </c>
      <c r="J731" s="18">
        <v>1.4021545893628999</v>
      </c>
    </row>
    <row r="732" spans="1:10" x14ac:dyDescent="0.55000000000000004">
      <c r="A732" s="18" t="s">
        <v>58</v>
      </c>
      <c r="B732" t="s">
        <v>64</v>
      </c>
      <c r="C732" t="s">
        <v>59</v>
      </c>
      <c r="D732" s="18" t="s">
        <v>28</v>
      </c>
      <c r="E732" s="18" t="s">
        <v>27</v>
      </c>
      <c r="F732" t="s">
        <v>60</v>
      </c>
      <c r="G732" s="18" t="s">
        <v>10</v>
      </c>
      <c r="H732">
        <v>100</v>
      </c>
      <c r="I732" s="18" t="s">
        <v>9</v>
      </c>
      <c r="J732" s="18">
        <v>2.9179274413036098</v>
      </c>
    </row>
    <row r="733" spans="1:10" x14ac:dyDescent="0.55000000000000004">
      <c r="A733" s="18" t="s">
        <v>58</v>
      </c>
      <c r="B733" t="s">
        <v>64</v>
      </c>
      <c r="C733" t="s">
        <v>59</v>
      </c>
      <c r="D733" s="18" t="s">
        <v>28</v>
      </c>
      <c r="E733" s="18" t="s">
        <v>27</v>
      </c>
      <c r="F733" t="s">
        <v>60</v>
      </c>
      <c r="G733" s="18" t="s">
        <v>10</v>
      </c>
      <c r="H733">
        <v>100</v>
      </c>
      <c r="I733" s="18" t="s">
        <v>11</v>
      </c>
      <c r="J733" s="18">
        <v>1.3643621644587201</v>
      </c>
    </row>
    <row r="734" spans="1:10" x14ac:dyDescent="0.55000000000000004">
      <c r="A734" s="18" t="s">
        <v>58</v>
      </c>
      <c r="B734" t="s">
        <v>64</v>
      </c>
      <c r="C734" t="s">
        <v>59</v>
      </c>
      <c r="D734" s="18" t="s">
        <v>28</v>
      </c>
      <c r="E734" s="18" t="s">
        <v>27</v>
      </c>
      <c r="F734" t="s">
        <v>60</v>
      </c>
      <c r="G734" s="18" t="s">
        <v>12</v>
      </c>
      <c r="H734">
        <v>0</v>
      </c>
      <c r="I734" s="18" t="s">
        <v>13</v>
      </c>
      <c r="J734" s="18">
        <v>2.2725517215440001</v>
      </c>
    </row>
    <row r="735" spans="1:10" x14ac:dyDescent="0.55000000000000004">
      <c r="A735" s="18" t="s">
        <v>58</v>
      </c>
      <c r="B735" t="s">
        <v>64</v>
      </c>
      <c r="C735" t="s">
        <v>59</v>
      </c>
      <c r="D735" s="18" t="s">
        <v>28</v>
      </c>
      <c r="E735" s="18" t="s">
        <v>27</v>
      </c>
      <c r="F735" t="s">
        <v>60</v>
      </c>
      <c r="G735" s="18" t="s">
        <v>12</v>
      </c>
      <c r="H735">
        <v>0</v>
      </c>
      <c r="I735" s="18" t="s">
        <v>15</v>
      </c>
      <c r="J735" s="18">
        <v>1.40725563041633</v>
      </c>
    </row>
    <row r="736" spans="1:10" x14ac:dyDescent="0.55000000000000004">
      <c r="A736" s="18" t="s">
        <v>58</v>
      </c>
      <c r="B736" t="s">
        <v>64</v>
      </c>
      <c r="C736" t="s">
        <v>59</v>
      </c>
      <c r="D736" s="18" t="s">
        <v>28</v>
      </c>
      <c r="E736" s="18" t="s">
        <v>27</v>
      </c>
      <c r="F736" t="s">
        <v>60</v>
      </c>
      <c r="G736" s="18" t="s">
        <v>12</v>
      </c>
      <c r="H736">
        <v>0</v>
      </c>
      <c r="I736" s="18" t="s">
        <v>9</v>
      </c>
      <c r="J736" s="18">
        <v>1.22735504386946</v>
      </c>
    </row>
    <row r="737" spans="1:10" x14ac:dyDescent="0.55000000000000004">
      <c r="A737" s="18" t="s">
        <v>58</v>
      </c>
      <c r="B737" t="s">
        <v>64</v>
      </c>
      <c r="C737" t="s">
        <v>59</v>
      </c>
      <c r="D737" s="18" t="s">
        <v>28</v>
      </c>
      <c r="E737" s="18" t="s">
        <v>27</v>
      </c>
      <c r="F737" t="s">
        <v>60</v>
      </c>
      <c r="G737" s="18" t="s">
        <v>12</v>
      </c>
      <c r="H737">
        <v>0</v>
      </c>
      <c r="I737" s="18" t="s">
        <v>11</v>
      </c>
      <c r="J737" s="18">
        <v>1.2986724335351001</v>
      </c>
    </row>
    <row r="738" spans="1:10" x14ac:dyDescent="0.55000000000000004">
      <c r="A738" s="18" t="s">
        <v>58</v>
      </c>
      <c r="B738" t="s">
        <v>64</v>
      </c>
      <c r="C738" t="s">
        <v>59</v>
      </c>
      <c r="D738" s="18" t="s">
        <v>28</v>
      </c>
      <c r="E738" s="18" t="s">
        <v>27</v>
      </c>
      <c r="F738" t="s">
        <v>60</v>
      </c>
      <c r="G738" s="18" t="s">
        <v>14</v>
      </c>
      <c r="H738">
        <v>100</v>
      </c>
      <c r="I738" s="18" t="s">
        <v>13</v>
      </c>
      <c r="J738" s="18">
        <v>2.2725517215440001</v>
      </c>
    </row>
    <row r="739" spans="1:10" x14ac:dyDescent="0.55000000000000004">
      <c r="A739" s="18" t="s">
        <v>58</v>
      </c>
      <c r="B739" t="s">
        <v>64</v>
      </c>
      <c r="C739" t="s">
        <v>59</v>
      </c>
      <c r="D739" s="18" t="s">
        <v>28</v>
      </c>
      <c r="E739" s="18" t="s">
        <v>27</v>
      </c>
      <c r="F739" t="s">
        <v>60</v>
      </c>
      <c r="G739" s="18" t="s">
        <v>14</v>
      </c>
      <c r="H739">
        <v>100</v>
      </c>
      <c r="I739" s="18" t="s">
        <v>15</v>
      </c>
      <c r="J739" s="18">
        <v>1.40725563041633</v>
      </c>
    </row>
    <row r="740" spans="1:10" x14ac:dyDescent="0.55000000000000004">
      <c r="A740" s="18" t="s">
        <v>58</v>
      </c>
      <c r="B740" t="s">
        <v>64</v>
      </c>
      <c r="C740" t="s">
        <v>59</v>
      </c>
      <c r="D740" s="18" t="s">
        <v>28</v>
      </c>
      <c r="E740" s="18" t="s">
        <v>27</v>
      </c>
      <c r="F740" t="s">
        <v>60</v>
      </c>
      <c r="G740" s="18" t="s">
        <v>14</v>
      </c>
      <c r="H740">
        <v>100</v>
      </c>
      <c r="I740" s="18" t="s">
        <v>9</v>
      </c>
      <c r="J740" s="18">
        <v>1.22735504386946</v>
      </c>
    </row>
    <row r="741" spans="1:10" x14ac:dyDescent="0.55000000000000004">
      <c r="A741" s="18" t="s">
        <v>58</v>
      </c>
      <c r="B741" t="s">
        <v>64</v>
      </c>
      <c r="C741" t="s">
        <v>59</v>
      </c>
      <c r="D741" s="18" t="s">
        <v>28</v>
      </c>
      <c r="E741" s="18" t="s">
        <v>27</v>
      </c>
      <c r="F741" t="s">
        <v>60</v>
      </c>
      <c r="G741" s="18" t="s">
        <v>14</v>
      </c>
      <c r="H741">
        <v>100</v>
      </c>
      <c r="I741" s="18" t="s">
        <v>11</v>
      </c>
      <c r="J741" s="18">
        <v>1.2986724335351001</v>
      </c>
    </row>
    <row r="742" spans="1:10" x14ac:dyDescent="0.55000000000000004">
      <c r="A742" s="18" t="s">
        <v>58</v>
      </c>
      <c r="B742" t="s">
        <v>64</v>
      </c>
      <c r="C742" t="s">
        <v>59</v>
      </c>
      <c r="D742" s="18" t="s">
        <v>28</v>
      </c>
      <c r="E742" s="18" t="s">
        <v>27</v>
      </c>
      <c r="F742" t="s">
        <v>60</v>
      </c>
      <c r="G742" s="18" t="s">
        <v>8</v>
      </c>
      <c r="H742">
        <v>100</v>
      </c>
      <c r="I742" s="18" t="s">
        <v>13</v>
      </c>
      <c r="J742" s="18">
        <v>2.2725517215440001</v>
      </c>
    </row>
    <row r="743" spans="1:10" x14ac:dyDescent="0.55000000000000004">
      <c r="A743" s="18" t="s">
        <v>58</v>
      </c>
      <c r="B743" t="s">
        <v>64</v>
      </c>
      <c r="C743" t="s">
        <v>59</v>
      </c>
      <c r="D743" s="18" t="s">
        <v>28</v>
      </c>
      <c r="E743" s="18" t="s">
        <v>27</v>
      </c>
      <c r="F743" t="s">
        <v>60</v>
      </c>
      <c r="G743" s="18" t="s">
        <v>8</v>
      </c>
      <c r="H743">
        <v>100</v>
      </c>
      <c r="I743" s="18" t="s">
        <v>15</v>
      </c>
      <c r="J743" s="18">
        <v>1.40725563041633</v>
      </c>
    </row>
    <row r="744" spans="1:10" x14ac:dyDescent="0.55000000000000004">
      <c r="A744" s="18" t="s">
        <v>58</v>
      </c>
      <c r="B744" t="s">
        <v>64</v>
      </c>
      <c r="C744" t="s">
        <v>59</v>
      </c>
      <c r="D744" s="18" t="s">
        <v>28</v>
      </c>
      <c r="E744" s="18" t="s">
        <v>27</v>
      </c>
      <c r="F744" t="s">
        <v>60</v>
      </c>
      <c r="G744" s="18" t="s">
        <v>8</v>
      </c>
      <c r="H744">
        <v>100</v>
      </c>
      <c r="I744" s="18" t="s">
        <v>9</v>
      </c>
      <c r="J744" s="18">
        <v>1.22735504386946</v>
      </c>
    </row>
    <row r="745" spans="1:10" x14ac:dyDescent="0.55000000000000004">
      <c r="A745" s="18" t="s">
        <v>58</v>
      </c>
      <c r="B745" t="s">
        <v>64</v>
      </c>
      <c r="C745" t="s">
        <v>59</v>
      </c>
      <c r="D745" s="18" t="s">
        <v>28</v>
      </c>
      <c r="E745" s="18" t="s">
        <v>27</v>
      </c>
      <c r="F745" t="s">
        <v>60</v>
      </c>
      <c r="G745" s="18" t="s">
        <v>8</v>
      </c>
      <c r="H745">
        <v>100</v>
      </c>
      <c r="I745" s="18" t="s">
        <v>11</v>
      </c>
      <c r="J745" s="18">
        <v>1.2986724335351001</v>
      </c>
    </row>
    <row r="746" spans="1:10" x14ac:dyDescent="0.55000000000000004">
      <c r="A746" s="18" t="s">
        <v>58</v>
      </c>
      <c r="B746" t="s">
        <v>64</v>
      </c>
      <c r="C746" t="s">
        <v>59</v>
      </c>
      <c r="D746" s="18" t="s">
        <v>28</v>
      </c>
      <c r="E746" s="18" t="s">
        <v>27</v>
      </c>
      <c r="F746" t="s">
        <v>60</v>
      </c>
      <c r="G746" s="18" t="s">
        <v>10</v>
      </c>
      <c r="H746">
        <v>100</v>
      </c>
      <c r="I746" s="18" t="s">
        <v>13</v>
      </c>
      <c r="J746" s="18">
        <v>2.2725517215440001</v>
      </c>
    </row>
    <row r="747" spans="1:10" x14ac:dyDescent="0.55000000000000004">
      <c r="A747" s="18" t="s">
        <v>58</v>
      </c>
      <c r="B747" t="s">
        <v>64</v>
      </c>
      <c r="C747" t="s">
        <v>59</v>
      </c>
      <c r="D747" s="18" t="s">
        <v>28</v>
      </c>
      <c r="E747" s="18" t="s">
        <v>27</v>
      </c>
      <c r="F747" t="s">
        <v>60</v>
      </c>
      <c r="G747" s="18" t="s">
        <v>10</v>
      </c>
      <c r="H747">
        <v>100</v>
      </c>
      <c r="I747" s="18" t="s">
        <v>15</v>
      </c>
      <c r="J747" s="18">
        <v>1.40725563041633</v>
      </c>
    </row>
    <row r="748" spans="1:10" x14ac:dyDescent="0.55000000000000004">
      <c r="A748" s="18" t="s">
        <v>58</v>
      </c>
      <c r="B748" t="s">
        <v>64</v>
      </c>
      <c r="C748" t="s">
        <v>59</v>
      </c>
      <c r="D748" s="18" t="s">
        <v>28</v>
      </c>
      <c r="E748" s="18" t="s">
        <v>27</v>
      </c>
      <c r="F748" t="s">
        <v>60</v>
      </c>
      <c r="G748" s="18" t="s">
        <v>10</v>
      </c>
      <c r="H748">
        <v>100</v>
      </c>
      <c r="I748" s="18" t="s">
        <v>9</v>
      </c>
      <c r="J748" s="18">
        <v>1.22735504386946</v>
      </c>
    </row>
    <row r="749" spans="1:10" x14ac:dyDescent="0.55000000000000004">
      <c r="A749" s="18" t="s">
        <v>58</v>
      </c>
      <c r="B749" t="s">
        <v>64</v>
      </c>
      <c r="C749" t="s">
        <v>59</v>
      </c>
      <c r="D749" s="18" t="s">
        <v>28</v>
      </c>
      <c r="E749" s="18" t="s">
        <v>27</v>
      </c>
      <c r="F749" t="s">
        <v>60</v>
      </c>
      <c r="G749" s="18" t="s">
        <v>10</v>
      </c>
      <c r="H749">
        <v>100</v>
      </c>
      <c r="I749" s="18" t="s">
        <v>11</v>
      </c>
      <c r="J749" s="18">
        <v>1.2986724335351001</v>
      </c>
    </row>
    <row r="750" spans="1:10" x14ac:dyDescent="0.55000000000000004">
      <c r="A750" s="18" t="s">
        <v>58</v>
      </c>
      <c r="B750" t="s">
        <v>64</v>
      </c>
      <c r="C750" t="s">
        <v>59</v>
      </c>
      <c r="D750" s="18" t="s">
        <v>27</v>
      </c>
      <c r="E750" s="18" t="s">
        <v>28</v>
      </c>
      <c r="F750" t="s">
        <v>60</v>
      </c>
      <c r="G750" s="18" t="s">
        <v>12</v>
      </c>
      <c r="H750">
        <v>100</v>
      </c>
      <c r="I750" s="18" t="s">
        <v>13</v>
      </c>
      <c r="J750" s="18">
        <v>3.3030181159847398</v>
      </c>
    </row>
    <row r="751" spans="1:10" x14ac:dyDescent="0.55000000000000004">
      <c r="A751" s="18" t="s">
        <v>58</v>
      </c>
      <c r="B751" t="s">
        <v>64</v>
      </c>
      <c r="C751" t="s">
        <v>59</v>
      </c>
      <c r="D751" s="18" t="s">
        <v>27</v>
      </c>
      <c r="E751" s="18" t="s">
        <v>28</v>
      </c>
      <c r="F751" t="s">
        <v>60</v>
      </c>
      <c r="G751" s="18" t="s">
        <v>12</v>
      </c>
      <c r="H751">
        <v>100</v>
      </c>
      <c r="I751" s="18" t="s">
        <v>15</v>
      </c>
      <c r="J751" s="18">
        <v>0</v>
      </c>
    </row>
    <row r="752" spans="1:10" x14ac:dyDescent="0.55000000000000004">
      <c r="A752" s="18" t="s">
        <v>58</v>
      </c>
      <c r="B752" t="s">
        <v>64</v>
      </c>
      <c r="C752" t="s">
        <v>59</v>
      </c>
      <c r="D752" s="18" t="s">
        <v>27</v>
      </c>
      <c r="E752" s="18" t="s">
        <v>28</v>
      </c>
      <c r="F752" t="s">
        <v>60</v>
      </c>
      <c r="G752" s="18" t="s">
        <v>12</v>
      </c>
      <c r="H752">
        <v>100</v>
      </c>
      <c r="I752" s="18" t="s">
        <v>9</v>
      </c>
      <c r="J752" s="18">
        <v>2.7757845141459199</v>
      </c>
    </row>
    <row r="753" spans="1:10" x14ac:dyDescent="0.55000000000000004">
      <c r="A753" s="18" t="s">
        <v>58</v>
      </c>
      <c r="B753" t="s">
        <v>64</v>
      </c>
      <c r="C753" t="s">
        <v>59</v>
      </c>
      <c r="D753" s="18" t="s">
        <v>27</v>
      </c>
      <c r="E753" s="18" t="s">
        <v>28</v>
      </c>
      <c r="F753" t="s">
        <v>60</v>
      </c>
      <c r="G753" s="18" t="s">
        <v>12</v>
      </c>
      <c r="H753">
        <v>100</v>
      </c>
      <c r="I753" s="18" t="s">
        <v>11</v>
      </c>
      <c r="J753" s="18">
        <v>1.0662811388028699</v>
      </c>
    </row>
    <row r="754" spans="1:10" x14ac:dyDescent="0.55000000000000004">
      <c r="A754" s="18" t="s">
        <v>58</v>
      </c>
      <c r="B754" t="s">
        <v>64</v>
      </c>
      <c r="C754" t="s">
        <v>59</v>
      </c>
      <c r="D754" s="18" t="s">
        <v>27</v>
      </c>
      <c r="E754" s="18" t="s">
        <v>28</v>
      </c>
      <c r="F754" t="s">
        <v>60</v>
      </c>
      <c r="G754" s="18" t="s">
        <v>14</v>
      </c>
      <c r="H754">
        <v>0</v>
      </c>
      <c r="I754" s="18" t="s">
        <v>13</v>
      </c>
      <c r="J754" s="18">
        <v>3.3030181159847398</v>
      </c>
    </row>
    <row r="755" spans="1:10" x14ac:dyDescent="0.55000000000000004">
      <c r="A755" s="18" t="s">
        <v>58</v>
      </c>
      <c r="B755" t="s">
        <v>64</v>
      </c>
      <c r="C755" t="s">
        <v>59</v>
      </c>
      <c r="D755" s="18" t="s">
        <v>27</v>
      </c>
      <c r="E755" s="18" t="s">
        <v>28</v>
      </c>
      <c r="F755" t="s">
        <v>60</v>
      </c>
      <c r="G755" s="18" t="s">
        <v>14</v>
      </c>
      <c r="H755">
        <v>0</v>
      </c>
      <c r="I755" s="18" t="s">
        <v>15</v>
      </c>
      <c r="J755" s="18">
        <v>0</v>
      </c>
    </row>
    <row r="756" spans="1:10" x14ac:dyDescent="0.55000000000000004">
      <c r="A756" s="18" t="s">
        <v>58</v>
      </c>
      <c r="B756" t="s">
        <v>64</v>
      </c>
      <c r="C756" t="s">
        <v>59</v>
      </c>
      <c r="D756" s="18" t="s">
        <v>27</v>
      </c>
      <c r="E756" s="18" t="s">
        <v>28</v>
      </c>
      <c r="F756" t="s">
        <v>60</v>
      </c>
      <c r="G756" s="18" t="s">
        <v>14</v>
      </c>
      <c r="H756">
        <v>0</v>
      </c>
      <c r="I756" s="18" t="s">
        <v>9</v>
      </c>
      <c r="J756" s="18">
        <v>2.7757845141459199</v>
      </c>
    </row>
    <row r="757" spans="1:10" x14ac:dyDescent="0.55000000000000004">
      <c r="A757" s="18" t="s">
        <v>58</v>
      </c>
      <c r="B757" t="s">
        <v>64</v>
      </c>
      <c r="C757" t="s">
        <v>59</v>
      </c>
      <c r="D757" s="18" t="s">
        <v>27</v>
      </c>
      <c r="E757" s="18" t="s">
        <v>28</v>
      </c>
      <c r="F757" t="s">
        <v>60</v>
      </c>
      <c r="G757" s="18" t="s">
        <v>14</v>
      </c>
      <c r="H757">
        <v>0</v>
      </c>
      <c r="I757" s="18" t="s">
        <v>11</v>
      </c>
      <c r="J757" s="18">
        <v>1.0662811388028699</v>
      </c>
    </row>
    <row r="758" spans="1:10" x14ac:dyDescent="0.55000000000000004">
      <c r="A758" s="18" t="s">
        <v>58</v>
      </c>
      <c r="B758" t="s">
        <v>64</v>
      </c>
      <c r="C758" t="s">
        <v>59</v>
      </c>
      <c r="D758" s="18" t="s">
        <v>27</v>
      </c>
      <c r="E758" s="18" t="s">
        <v>28</v>
      </c>
      <c r="F758" t="s">
        <v>60</v>
      </c>
      <c r="G758" s="18" t="s">
        <v>8</v>
      </c>
      <c r="H758">
        <v>100</v>
      </c>
      <c r="I758" s="18" t="s">
        <v>13</v>
      </c>
      <c r="J758" s="18">
        <v>3.3030181159847398</v>
      </c>
    </row>
    <row r="759" spans="1:10" x14ac:dyDescent="0.55000000000000004">
      <c r="A759" s="18" t="s">
        <v>58</v>
      </c>
      <c r="B759" t="s">
        <v>64</v>
      </c>
      <c r="C759" t="s">
        <v>59</v>
      </c>
      <c r="D759" s="18" t="s">
        <v>27</v>
      </c>
      <c r="E759" s="18" t="s">
        <v>28</v>
      </c>
      <c r="F759" t="s">
        <v>60</v>
      </c>
      <c r="G759" s="18" t="s">
        <v>8</v>
      </c>
      <c r="H759">
        <v>100</v>
      </c>
      <c r="I759" s="18" t="s">
        <v>15</v>
      </c>
      <c r="J759" s="18">
        <v>0</v>
      </c>
    </row>
    <row r="760" spans="1:10" x14ac:dyDescent="0.55000000000000004">
      <c r="A760" s="18" t="s">
        <v>58</v>
      </c>
      <c r="B760" t="s">
        <v>64</v>
      </c>
      <c r="C760" t="s">
        <v>59</v>
      </c>
      <c r="D760" s="18" t="s">
        <v>27</v>
      </c>
      <c r="E760" s="18" t="s">
        <v>28</v>
      </c>
      <c r="F760" t="s">
        <v>60</v>
      </c>
      <c r="G760" s="18" t="s">
        <v>8</v>
      </c>
      <c r="H760">
        <v>100</v>
      </c>
      <c r="I760" s="18" t="s">
        <v>9</v>
      </c>
      <c r="J760" s="18">
        <v>2.7757845141459199</v>
      </c>
    </row>
    <row r="761" spans="1:10" x14ac:dyDescent="0.55000000000000004">
      <c r="A761" s="18" t="s">
        <v>58</v>
      </c>
      <c r="B761" t="s">
        <v>64</v>
      </c>
      <c r="C761" t="s">
        <v>59</v>
      </c>
      <c r="D761" s="18" t="s">
        <v>27</v>
      </c>
      <c r="E761" s="18" t="s">
        <v>28</v>
      </c>
      <c r="F761" t="s">
        <v>60</v>
      </c>
      <c r="G761" s="18" t="s">
        <v>8</v>
      </c>
      <c r="H761">
        <v>100</v>
      </c>
      <c r="I761" s="18" t="s">
        <v>11</v>
      </c>
      <c r="J761" s="18">
        <v>1.0662811388028699</v>
      </c>
    </row>
    <row r="762" spans="1:10" x14ac:dyDescent="0.55000000000000004">
      <c r="A762" s="18" t="s">
        <v>58</v>
      </c>
      <c r="B762" t="s">
        <v>64</v>
      </c>
      <c r="C762" t="s">
        <v>59</v>
      </c>
      <c r="D762" s="18" t="s">
        <v>27</v>
      </c>
      <c r="E762" s="18" t="s">
        <v>28</v>
      </c>
      <c r="F762" t="s">
        <v>60</v>
      </c>
      <c r="G762" s="18" t="s">
        <v>10</v>
      </c>
      <c r="H762">
        <v>100</v>
      </c>
      <c r="I762" s="18" t="s">
        <v>13</v>
      </c>
      <c r="J762" s="18">
        <v>3.3030181159847398</v>
      </c>
    </row>
    <row r="763" spans="1:10" x14ac:dyDescent="0.55000000000000004">
      <c r="A763" s="18" t="s">
        <v>58</v>
      </c>
      <c r="B763" t="s">
        <v>64</v>
      </c>
      <c r="C763" t="s">
        <v>59</v>
      </c>
      <c r="D763" s="18" t="s">
        <v>27</v>
      </c>
      <c r="E763" s="18" t="s">
        <v>28</v>
      </c>
      <c r="F763" t="s">
        <v>60</v>
      </c>
      <c r="G763" s="18" t="s">
        <v>10</v>
      </c>
      <c r="H763">
        <v>100</v>
      </c>
      <c r="I763" s="18" t="s">
        <v>15</v>
      </c>
      <c r="J763" s="18">
        <v>0</v>
      </c>
    </row>
    <row r="764" spans="1:10" x14ac:dyDescent="0.55000000000000004">
      <c r="A764" s="18" t="s">
        <v>58</v>
      </c>
      <c r="B764" t="s">
        <v>64</v>
      </c>
      <c r="C764" t="s">
        <v>59</v>
      </c>
      <c r="D764" s="18" t="s">
        <v>27</v>
      </c>
      <c r="E764" s="18" t="s">
        <v>28</v>
      </c>
      <c r="F764" t="s">
        <v>60</v>
      </c>
      <c r="G764" s="18" t="s">
        <v>10</v>
      </c>
      <c r="H764">
        <v>100</v>
      </c>
      <c r="I764" s="18" t="s">
        <v>9</v>
      </c>
      <c r="J764" s="18">
        <v>2.7757845141459199</v>
      </c>
    </row>
    <row r="765" spans="1:10" x14ac:dyDescent="0.55000000000000004">
      <c r="A765" s="18" t="s">
        <v>58</v>
      </c>
      <c r="B765" t="s">
        <v>64</v>
      </c>
      <c r="C765" t="s">
        <v>59</v>
      </c>
      <c r="D765" s="18" t="s">
        <v>27</v>
      </c>
      <c r="E765" s="18" t="s">
        <v>28</v>
      </c>
      <c r="F765" t="s">
        <v>60</v>
      </c>
      <c r="G765" s="18" t="s">
        <v>10</v>
      </c>
      <c r="H765">
        <v>100</v>
      </c>
      <c r="I765" s="18" t="s">
        <v>11</v>
      </c>
      <c r="J765" s="18">
        <v>1.0662811388028699</v>
      </c>
    </row>
    <row r="766" spans="1:10" x14ac:dyDescent="0.55000000000000004">
      <c r="A766" s="18" t="s">
        <v>58</v>
      </c>
      <c r="B766" t="s">
        <v>64</v>
      </c>
      <c r="C766" t="s">
        <v>59</v>
      </c>
      <c r="D766" s="18" t="s">
        <v>28</v>
      </c>
      <c r="E766" s="18" t="s">
        <v>28</v>
      </c>
      <c r="F766" t="s">
        <v>60</v>
      </c>
      <c r="G766" s="18" t="s">
        <v>12</v>
      </c>
      <c r="H766">
        <v>0</v>
      </c>
      <c r="I766" s="18" t="s">
        <v>13</v>
      </c>
      <c r="J766" s="18">
        <v>0</v>
      </c>
    </row>
    <row r="767" spans="1:10" x14ac:dyDescent="0.55000000000000004">
      <c r="A767" s="18" t="s">
        <v>58</v>
      </c>
      <c r="B767" t="s">
        <v>64</v>
      </c>
      <c r="C767" t="s">
        <v>59</v>
      </c>
      <c r="D767" s="18" t="s">
        <v>28</v>
      </c>
      <c r="E767" s="18" t="s">
        <v>28</v>
      </c>
      <c r="F767" t="s">
        <v>60</v>
      </c>
      <c r="G767" s="18" t="s">
        <v>12</v>
      </c>
      <c r="H767">
        <v>0</v>
      </c>
      <c r="I767" s="18" t="s">
        <v>15</v>
      </c>
      <c r="J767" s="18">
        <v>1.73276265303138</v>
      </c>
    </row>
    <row r="768" spans="1:10" x14ac:dyDescent="0.55000000000000004">
      <c r="A768" s="18" t="s">
        <v>58</v>
      </c>
      <c r="B768" t="s">
        <v>64</v>
      </c>
      <c r="C768" t="s">
        <v>59</v>
      </c>
      <c r="D768" s="18" t="s">
        <v>28</v>
      </c>
      <c r="E768" s="18" t="s">
        <v>28</v>
      </c>
      <c r="F768" t="s">
        <v>60</v>
      </c>
      <c r="G768" s="18" t="s">
        <v>12</v>
      </c>
      <c r="H768">
        <v>0</v>
      </c>
      <c r="I768" s="18" t="s">
        <v>9</v>
      </c>
      <c r="J768" s="18">
        <v>1.54838798881974</v>
      </c>
    </row>
    <row r="769" spans="1:10" x14ac:dyDescent="0.55000000000000004">
      <c r="A769" s="18" t="s">
        <v>58</v>
      </c>
      <c r="B769" t="s">
        <v>64</v>
      </c>
      <c r="C769" t="s">
        <v>59</v>
      </c>
      <c r="D769" s="18" t="s">
        <v>28</v>
      </c>
      <c r="E769" s="18" t="s">
        <v>28</v>
      </c>
      <c r="F769" t="s">
        <v>60</v>
      </c>
      <c r="G769" s="18" t="s">
        <v>12</v>
      </c>
      <c r="H769">
        <v>0</v>
      </c>
      <c r="I769" s="18" t="s">
        <v>11</v>
      </c>
      <c r="J769" s="18">
        <v>1.1873364443308601</v>
      </c>
    </row>
    <row r="770" spans="1:10" x14ac:dyDescent="0.55000000000000004">
      <c r="A770" s="18" t="s">
        <v>58</v>
      </c>
      <c r="B770" t="s">
        <v>64</v>
      </c>
      <c r="C770" t="s">
        <v>59</v>
      </c>
      <c r="D770" s="18" t="s">
        <v>28</v>
      </c>
      <c r="E770" s="18" t="s">
        <v>28</v>
      </c>
      <c r="F770" t="s">
        <v>60</v>
      </c>
      <c r="G770" s="18" t="s">
        <v>14</v>
      </c>
      <c r="H770">
        <v>0</v>
      </c>
      <c r="I770" s="18" t="s">
        <v>13</v>
      </c>
      <c r="J770" s="18">
        <v>0</v>
      </c>
    </row>
    <row r="771" spans="1:10" x14ac:dyDescent="0.55000000000000004">
      <c r="A771" s="18" t="s">
        <v>58</v>
      </c>
      <c r="B771" t="s">
        <v>64</v>
      </c>
      <c r="C771" t="s">
        <v>59</v>
      </c>
      <c r="D771" s="18" t="s">
        <v>28</v>
      </c>
      <c r="E771" s="18" t="s">
        <v>28</v>
      </c>
      <c r="F771" t="s">
        <v>60</v>
      </c>
      <c r="G771" s="18" t="s">
        <v>14</v>
      </c>
      <c r="H771">
        <v>0</v>
      </c>
      <c r="I771" s="18" t="s">
        <v>15</v>
      </c>
      <c r="J771" s="18">
        <v>1.73276265303138</v>
      </c>
    </row>
    <row r="772" spans="1:10" x14ac:dyDescent="0.55000000000000004">
      <c r="A772" s="18" t="s">
        <v>58</v>
      </c>
      <c r="B772" t="s">
        <v>64</v>
      </c>
      <c r="C772" t="s">
        <v>59</v>
      </c>
      <c r="D772" s="18" t="s">
        <v>28</v>
      </c>
      <c r="E772" s="18" t="s">
        <v>28</v>
      </c>
      <c r="F772" t="s">
        <v>60</v>
      </c>
      <c r="G772" s="18" t="s">
        <v>14</v>
      </c>
      <c r="H772">
        <v>0</v>
      </c>
      <c r="I772" s="18" t="s">
        <v>9</v>
      </c>
      <c r="J772" s="18">
        <v>1.54838798881974</v>
      </c>
    </row>
    <row r="773" spans="1:10" x14ac:dyDescent="0.55000000000000004">
      <c r="A773" s="18" t="s">
        <v>58</v>
      </c>
      <c r="B773" t="s">
        <v>64</v>
      </c>
      <c r="C773" t="s">
        <v>59</v>
      </c>
      <c r="D773" s="18" t="s">
        <v>28</v>
      </c>
      <c r="E773" s="18" t="s">
        <v>28</v>
      </c>
      <c r="F773" t="s">
        <v>60</v>
      </c>
      <c r="G773" s="18" t="s">
        <v>14</v>
      </c>
      <c r="H773">
        <v>0</v>
      </c>
      <c r="I773" s="18" t="s">
        <v>11</v>
      </c>
      <c r="J773" s="18">
        <v>1.1873364443308601</v>
      </c>
    </row>
    <row r="774" spans="1:10" x14ac:dyDescent="0.55000000000000004">
      <c r="A774" s="18" t="s">
        <v>58</v>
      </c>
      <c r="B774" t="s">
        <v>64</v>
      </c>
      <c r="C774" t="s">
        <v>59</v>
      </c>
      <c r="D774" s="18" t="s">
        <v>28</v>
      </c>
      <c r="E774" s="18" t="s">
        <v>28</v>
      </c>
      <c r="F774" t="s">
        <v>60</v>
      </c>
      <c r="G774" s="18" t="s">
        <v>8</v>
      </c>
      <c r="H774">
        <v>100</v>
      </c>
      <c r="I774" s="18" t="s">
        <v>13</v>
      </c>
      <c r="J774" s="18">
        <v>0</v>
      </c>
    </row>
    <row r="775" spans="1:10" x14ac:dyDescent="0.55000000000000004">
      <c r="A775" s="18" t="s">
        <v>58</v>
      </c>
      <c r="B775" t="s">
        <v>64</v>
      </c>
      <c r="C775" t="s">
        <v>59</v>
      </c>
      <c r="D775" s="18" t="s">
        <v>28</v>
      </c>
      <c r="E775" s="18" t="s">
        <v>28</v>
      </c>
      <c r="F775" t="s">
        <v>60</v>
      </c>
      <c r="G775" s="18" t="s">
        <v>8</v>
      </c>
      <c r="H775">
        <v>100</v>
      </c>
      <c r="I775" s="18" t="s">
        <v>15</v>
      </c>
      <c r="J775" s="18">
        <v>1.73276265303138</v>
      </c>
    </row>
    <row r="776" spans="1:10" x14ac:dyDescent="0.55000000000000004">
      <c r="A776" s="18" t="s">
        <v>58</v>
      </c>
      <c r="B776" t="s">
        <v>64</v>
      </c>
      <c r="C776" t="s">
        <v>59</v>
      </c>
      <c r="D776" s="18" t="s">
        <v>28</v>
      </c>
      <c r="E776" s="18" t="s">
        <v>28</v>
      </c>
      <c r="F776" t="s">
        <v>60</v>
      </c>
      <c r="G776" s="18" t="s">
        <v>8</v>
      </c>
      <c r="H776">
        <v>100</v>
      </c>
      <c r="I776" s="18" t="s">
        <v>9</v>
      </c>
      <c r="J776" s="18">
        <v>1.54838798881974</v>
      </c>
    </row>
    <row r="777" spans="1:10" x14ac:dyDescent="0.55000000000000004">
      <c r="A777" s="18" t="s">
        <v>58</v>
      </c>
      <c r="B777" t="s">
        <v>64</v>
      </c>
      <c r="C777" t="s">
        <v>59</v>
      </c>
      <c r="D777" s="18" t="s">
        <v>28</v>
      </c>
      <c r="E777" s="18" t="s">
        <v>28</v>
      </c>
      <c r="F777" t="s">
        <v>60</v>
      </c>
      <c r="G777" s="18" t="s">
        <v>8</v>
      </c>
      <c r="H777">
        <v>100</v>
      </c>
      <c r="I777" s="18" t="s">
        <v>11</v>
      </c>
      <c r="J777" s="18">
        <v>1.1873364443308601</v>
      </c>
    </row>
    <row r="778" spans="1:10" x14ac:dyDescent="0.55000000000000004">
      <c r="A778" s="18" t="s">
        <v>58</v>
      </c>
      <c r="B778" t="s">
        <v>64</v>
      </c>
      <c r="C778" t="s">
        <v>59</v>
      </c>
      <c r="D778" s="18" t="s">
        <v>28</v>
      </c>
      <c r="E778" s="18" t="s">
        <v>28</v>
      </c>
      <c r="F778" t="s">
        <v>60</v>
      </c>
      <c r="G778" s="18" t="s">
        <v>10</v>
      </c>
      <c r="H778">
        <v>100</v>
      </c>
      <c r="I778" s="18" t="s">
        <v>13</v>
      </c>
      <c r="J778" s="18">
        <v>0</v>
      </c>
    </row>
    <row r="779" spans="1:10" x14ac:dyDescent="0.55000000000000004">
      <c r="A779" s="18" t="s">
        <v>58</v>
      </c>
      <c r="B779" t="s">
        <v>64</v>
      </c>
      <c r="C779" t="s">
        <v>59</v>
      </c>
      <c r="D779" s="18" t="s">
        <v>28</v>
      </c>
      <c r="E779" s="18" t="s">
        <v>28</v>
      </c>
      <c r="F779" t="s">
        <v>60</v>
      </c>
      <c r="G779" s="18" t="s">
        <v>10</v>
      </c>
      <c r="H779">
        <v>100</v>
      </c>
      <c r="I779" s="18" t="s">
        <v>15</v>
      </c>
      <c r="J779" s="18">
        <v>1.73276265303138</v>
      </c>
    </row>
    <row r="780" spans="1:10" x14ac:dyDescent="0.55000000000000004">
      <c r="A780" s="18" t="s">
        <v>58</v>
      </c>
      <c r="B780" t="s">
        <v>64</v>
      </c>
      <c r="C780" t="s">
        <v>59</v>
      </c>
      <c r="D780" s="18" t="s">
        <v>28</v>
      </c>
      <c r="E780" s="18" t="s">
        <v>28</v>
      </c>
      <c r="F780" t="s">
        <v>60</v>
      </c>
      <c r="G780" s="18" t="s">
        <v>10</v>
      </c>
      <c r="H780">
        <v>100</v>
      </c>
      <c r="I780" s="18" t="s">
        <v>9</v>
      </c>
      <c r="J780" s="18">
        <v>1.54838798881974</v>
      </c>
    </row>
    <row r="781" spans="1:10" x14ac:dyDescent="0.55000000000000004">
      <c r="A781" s="18" t="s">
        <v>58</v>
      </c>
      <c r="B781" t="s">
        <v>64</v>
      </c>
      <c r="C781" t="s">
        <v>59</v>
      </c>
      <c r="D781" s="18" t="s">
        <v>28</v>
      </c>
      <c r="E781" s="18" t="s">
        <v>28</v>
      </c>
      <c r="F781" t="s">
        <v>60</v>
      </c>
      <c r="G781" s="18" t="s">
        <v>10</v>
      </c>
      <c r="H781">
        <v>100</v>
      </c>
      <c r="I781" s="18" t="s">
        <v>11</v>
      </c>
      <c r="J781" s="18">
        <v>1.1873364443308601</v>
      </c>
    </row>
    <row r="782" spans="1:10" x14ac:dyDescent="0.55000000000000004">
      <c r="A782" s="18" t="s">
        <v>58</v>
      </c>
      <c r="B782" t="s">
        <v>64</v>
      </c>
      <c r="C782" t="s">
        <v>59</v>
      </c>
      <c r="D782" s="18" t="s">
        <v>27</v>
      </c>
      <c r="E782" s="18" t="s">
        <v>28</v>
      </c>
      <c r="F782" t="s">
        <v>60</v>
      </c>
      <c r="G782" s="18" t="s">
        <v>12</v>
      </c>
      <c r="H782">
        <v>100</v>
      </c>
      <c r="I782" s="18" t="s">
        <v>13</v>
      </c>
      <c r="J782" s="18">
        <v>3.2079709297395298</v>
      </c>
    </row>
    <row r="783" spans="1:10" x14ac:dyDescent="0.55000000000000004">
      <c r="A783" s="18" t="s">
        <v>58</v>
      </c>
      <c r="B783" t="s">
        <v>64</v>
      </c>
      <c r="C783" t="s">
        <v>59</v>
      </c>
      <c r="D783" s="18" t="s">
        <v>27</v>
      </c>
      <c r="E783" s="18" t="s">
        <v>28</v>
      </c>
      <c r="F783" t="s">
        <v>60</v>
      </c>
      <c r="G783" s="18" t="s">
        <v>12</v>
      </c>
      <c r="H783">
        <v>100</v>
      </c>
      <c r="I783" s="18" t="s">
        <v>15</v>
      </c>
      <c r="J783" s="18">
        <v>1.23998833779478</v>
      </c>
    </row>
    <row r="784" spans="1:10" x14ac:dyDescent="0.55000000000000004">
      <c r="A784" s="18" t="s">
        <v>58</v>
      </c>
      <c r="B784" t="s">
        <v>64</v>
      </c>
      <c r="C784" t="s">
        <v>59</v>
      </c>
      <c r="D784" s="18" t="s">
        <v>27</v>
      </c>
      <c r="E784" s="18" t="s">
        <v>28</v>
      </c>
      <c r="F784" t="s">
        <v>60</v>
      </c>
      <c r="G784" s="18" t="s">
        <v>12</v>
      </c>
      <c r="H784">
        <v>100</v>
      </c>
      <c r="I784" s="18" t="s">
        <v>11</v>
      </c>
      <c r="J784" s="18">
        <v>1.36264878039946</v>
      </c>
    </row>
    <row r="785" spans="1:10" x14ac:dyDescent="0.55000000000000004">
      <c r="A785" s="18" t="s">
        <v>58</v>
      </c>
      <c r="B785" t="s">
        <v>64</v>
      </c>
      <c r="C785" t="s">
        <v>59</v>
      </c>
      <c r="D785" s="18" t="s">
        <v>27</v>
      </c>
      <c r="E785" s="18" t="s">
        <v>28</v>
      </c>
      <c r="F785" t="s">
        <v>60</v>
      </c>
      <c r="G785" s="18" t="s">
        <v>14</v>
      </c>
      <c r="H785">
        <v>100</v>
      </c>
      <c r="I785" s="18" t="s">
        <v>13</v>
      </c>
      <c r="J785" s="18">
        <v>3.2079709297395298</v>
      </c>
    </row>
    <row r="786" spans="1:10" x14ac:dyDescent="0.55000000000000004">
      <c r="A786" s="18" t="s">
        <v>58</v>
      </c>
      <c r="B786" t="s">
        <v>64</v>
      </c>
      <c r="C786" t="s">
        <v>59</v>
      </c>
      <c r="D786" s="18" t="s">
        <v>27</v>
      </c>
      <c r="E786" s="18" t="s">
        <v>28</v>
      </c>
      <c r="F786" t="s">
        <v>60</v>
      </c>
      <c r="G786" s="18" t="s">
        <v>14</v>
      </c>
      <c r="H786">
        <v>100</v>
      </c>
      <c r="I786" s="18" t="s">
        <v>15</v>
      </c>
      <c r="J786" s="18">
        <v>1.23998833779478</v>
      </c>
    </row>
    <row r="787" spans="1:10" x14ac:dyDescent="0.55000000000000004">
      <c r="A787" s="18" t="s">
        <v>58</v>
      </c>
      <c r="B787" t="s">
        <v>64</v>
      </c>
      <c r="C787" t="s">
        <v>59</v>
      </c>
      <c r="D787" s="18" t="s">
        <v>27</v>
      </c>
      <c r="E787" s="18" t="s">
        <v>28</v>
      </c>
      <c r="F787" t="s">
        <v>60</v>
      </c>
      <c r="G787" s="18" t="s">
        <v>14</v>
      </c>
      <c r="H787">
        <v>100</v>
      </c>
      <c r="I787" s="18" t="s">
        <v>11</v>
      </c>
      <c r="J787" s="18">
        <v>1.36264878039946</v>
      </c>
    </row>
    <row r="788" spans="1:10" x14ac:dyDescent="0.55000000000000004">
      <c r="A788" s="18" t="s">
        <v>58</v>
      </c>
      <c r="B788" t="s">
        <v>64</v>
      </c>
      <c r="C788" t="s">
        <v>59</v>
      </c>
      <c r="D788" s="18" t="s">
        <v>27</v>
      </c>
      <c r="E788" s="18" t="s">
        <v>28</v>
      </c>
      <c r="F788" t="s">
        <v>60</v>
      </c>
      <c r="G788" s="18" t="s">
        <v>8</v>
      </c>
      <c r="H788">
        <v>0</v>
      </c>
      <c r="I788" s="18" t="s">
        <v>13</v>
      </c>
      <c r="J788" s="18">
        <v>3.2079709297395298</v>
      </c>
    </row>
    <row r="789" spans="1:10" x14ac:dyDescent="0.55000000000000004">
      <c r="A789" s="18" t="s">
        <v>58</v>
      </c>
      <c r="B789" t="s">
        <v>64</v>
      </c>
      <c r="C789" t="s">
        <v>59</v>
      </c>
      <c r="D789" s="18" t="s">
        <v>27</v>
      </c>
      <c r="E789" s="18" t="s">
        <v>28</v>
      </c>
      <c r="F789" t="s">
        <v>60</v>
      </c>
      <c r="G789" s="18" t="s">
        <v>8</v>
      </c>
      <c r="H789">
        <v>0</v>
      </c>
      <c r="I789" s="18" t="s">
        <v>15</v>
      </c>
      <c r="J789" s="18">
        <v>1.23998833779478</v>
      </c>
    </row>
    <row r="790" spans="1:10" x14ac:dyDescent="0.55000000000000004">
      <c r="A790" s="18" t="s">
        <v>58</v>
      </c>
      <c r="B790" t="s">
        <v>64</v>
      </c>
      <c r="C790" t="s">
        <v>59</v>
      </c>
      <c r="D790" s="18" t="s">
        <v>27</v>
      </c>
      <c r="E790" s="18" t="s">
        <v>28</v>
      </c>
      <c r="F790" t="s">
        <v>60</v>
      </c>
      <c r="G790" s="18" t="s">
        <v>8</v>
      </c>
      <c r="H790">
        <v>0</v>
      </c>
      <c r="I790" s="18" t="s">
        <v>11</v>
      </c>
      <c r="J790" s="18">
        <v>1.36264878039946</v>
      </c>
    </row>
    <row r="791" spans="1:10" x14ac:dyDescent="0.55000000000000004">
      <c r="A791" s="18" t="s">
        <v>58</v>
      </c>
      <c r="B791" t="s">
        <v>64</v>
      </c>
      <c r="C791" t="s">
        <v>59</v>
      </c>
      <c r="D791" s="18" t="s">
        <v>27</v>
      </c>
      <c r="E791" s="18" t="s">
        <v>28</v>
      </c>
      <c r="F791" t="s">
        <v>60</v>
      </c>
      <c r="G791" s="18" t="s">
        <v>10</v>
      </c>
      <c r="H791">
        <v>100</v>
      </c>
      <c r="I791" s="18" t="s">
        <v>13</v>
      </c>
      <c r="J791" s="18">
        <v>3.2079709297395298</v>
      </c>
    </row>
    <row r="792" spans="1:10" x14ac:dyDescent="0.55000000000000004">
      <c r="A792" s="18" t="s">
        <v>58</v>
      </c>
      <c r="B792" t="s">
        <v>64</v>
      </c>
      <c r="C792" t="s">
        <v>59</v>
      </c>
      <c r="D792" s="18" t="s">
        <v>27</v>
      </c>
      <c r="E792" s="18" t="s">
        <v>28</v>
      </c>
      <c r="F792" t="s">
        <v>60</v>
      </c>
      <c r="G792" s="18" t="s">
        <v>10</v>
      </c>
      <c r="H792">
        <v>100</v>
      </c>
      <c r="I792" s="18" t="s">
        <v>15</v>
      </c>
      <c r="J792" s="18">
        <v>1.23998833779478</v>
      </c>
    </row>
    <row r="793" spans="1:10" x14ac:dyDescent="0.55000000000000004">
      <c r="A793" s="18" t="s">
        <v>58</v>
      </c>
      <c r="B793" t="s">
        <v>64</v>
      </c>
      <c r="C793" t="s">
        <v>59</v>
      </c>
      <c r="D793" s="18" t="s">
        <v>27</v>
      </c>
      <c r="E793" s="18" t="s">
        <v>28</v>
      </c>
      <c r="F793" t="s">
        <v>60</v>
      </c>
      <c r="G793" s="18" t="s">
        <v>10</v>
      </c>
      <c r="H793">
        <v>100</v>
      </c>
      <c r="I793" s="18" t="s">
        <v>11</v>
      </c>
      <c r="J793" s="18">
        <v>1.36264878039946</v>
      </c>
    </row>
    <row r="794" spans="1:10" x14ac:dyDescent="0.55000000000000004">
      <c r="A794" s="18" t="s">
        <v>58</v>
      </c>
      <c r="B794" t="s">
        <v>64</v>
      </c>
      <c r="C794" t="s">
        <v>59</v>
      </c>
      <c r="D794" s="18" t="s">
        <v>27</v>
      </c>
      <c r="E794" s="18" t="s">
        <v>27</v>
      </c>
      <c r="F794" t="s">
        <v>60</v>
      </c>
      <c r="G794" s="18" t="s">
        <v>12</v>
      </c>
      <c r="H794">
        <v>100</v>
      </c>
      <c r="I794" s="18" t="s">
        <v>13</v>
      </c>
      <c r="J794" s="18">
        <v>2.4678751351311798</v>
      </c>
    </row>
    <row r="795" spans="1:10" x14ac:dyDescent="0.55000000000000004">
      <c r="A795" s="18" t="s">
        <v>58</v>
      </c>
      <c r="B795" t="s">
        <v>64</v>
      </c>
      <c r="C795" t="s">
        <v>59</v>
      </c>
      <c r="D795" s="18" t="s">
        <v>27</v>
      </c>
      <c r="E795" s="18" t="s">
        <v>27</v>
      </c>
      <c r="F795" t="s">
        <v>60</v>
      </c>
      <c r="G795" s="18" t="s">
        <v>12</v>
      </c>
      <c r="H795">
        <v>100</v>
      </c>
      <c r="I795" s="18" t="s">
        <v>15</v>
      </c>
      <c r="J795" s="18">
        <v>1.5846392767271</v>
      </c>
    </row>
    <row r="796" spans="1:10" x14ac:dyDescent="0.55000000000000004">
      <c r="A796" s="18" t="s">
        <v>58</v>
      </c>
      <c r="B796" t="s">
        <v>64</v>
      </c>
      <c r="C796" t="s">
        <v>59</v>
      </c>
      <c r="D796" s="18" t="s">
        <v>27</v>
      </c>
      <c r="E796" s="18" t="s">
        <v>27</v>
      </c>
      <c r="F796" t="s">
        <v>60</v>
      </c>
      <c r="G796" s="18" t="s">
        <v>12</v>
      </c>
      <c r="H796">
        <v>100</v>
      </c>
      <c r="I796" s="18" t="s">
        <v>11</v>
      </c>
      <c r="J796" s="18">
        <v>0.89726609166245896</v>
      </c>
    </row>
    <row r="797" spans="1:10" x14ac:dyDescent="0.55000000000000004">
      <c r="A797" s="18" t="s">
        <v>58</v>
      </c>
      <c r="B797" t="s">
        <v>64</v>
      </c>
      <c r="C797" t="s">
        <v>59</v>
      </c>
      <c r="D797" s="18" t="s">
        <v>27</v>
      </c>
      <c r="E797" s="18" t="s">
        <v>27</v>
      </c>
      <c r="F797" t="s">
        <v>60</v>
      </c>
      <c r="G797" s="18" t="s">
        <v>14</v>
      </c>
      <c r="H797">
        <v>0</v>
      </c>
      <c r="I797" s="18" t="s">
        <v>13</v>
      </c>
      <c r="J797" s="18">
        <v>2.4678751351311798</v>
      </c>
    </row>
    <row r="798" spans="1:10" x14ac:dyDescent="0.55000000000000004">
      <c r="A798" s="18" t="s">
        <v>58</v>
      </c>
      <c r="B798" t="s">
        <v>64</v>
      </c>
      <c r="C798" t="s">
        <v>59</v>
      </c>
      <c r="D798" s="18" t="s">
        <v>27</v>
      </c>
      <c r="E798" s="18" t="s">
        <v>27</v>
      </c>
      <c r="F798" t="s">
        <v>60</v>
      </c>
      <c r="G798" s="18" t="s">
        <v>14</v>
      </c>
      <c r="H798">
        <v>0</v>
      </c>
      <c r="I798" s="18" t="s">
        <v>15</v>
      </c>
      <c r="J798" s="18">
        <v>1.5846392767271</v>
      </c>
    </row>
    <row r="799" spans="1:10" x14ac:dyDescent="0.55000000000000004">
      <c r="A799" s="18" t="s">
        <v>58</v>
      </c>
      <c r="B799" t="s">
        <v>64</v>
      </c>
      <c r="C799" t="s">
        <v>59</v>
      </c>
      <c r="D799" s="18" t="s">
        <v>27</v>
      </c>
      <c r="E799" s="18" t="s">
        <v>27</v>
      </c>
      <c r="F799" t="s">
        <v>60</v>
      </c>
      <c r="G799" s="18" t="s">
        <v>14</v>
      </c>
      <c r="H799">
        <v>0</v>
      </c>
      <c r="I799" s="18" t="s">
        <v>11</v>
      </c>
      <c r="J799" s="18">
        <v>0.89726609166245896</v>
      </c>
    </row>
    <row r="800" spans="1:10" x14ac:dyDescent="0.55000000000000004">
      <c r="A800" s="18" t="s">
        <v>58</v>
      </c>
      <c r="B800" t="s">
        <v>64</v>
      </c>
      <c r="C800" t="s">
        <v>59</v>
      </c>
      <c r="D800" s="18" t="s">
        <v>27</v>
      </c>
      <c r="E800" s="18" t="s">
        <v>27</v>
      </c>
      <c r="F800" t="s">
        <v>60</v>
      </c>
      <c r="G800" s="18" t="s">
        <v>8</v>
      </c>
      <c r="H800">
        <v>0</v>
      </c>
      <c r="I800" s="18" t="s">
        <v>13</v>
      </c>
      <c r="J800" s="18">
        <v>2.4678751351311798</v>
      </c>
    </row>
    <row r="801" spans="1:10" x14ac:dyDescent="0.55000000000000004">
      <c r="A801" s="18" t="s">
        <v>58</v>
      </c>
      <c r="B801" t="s">
        <v>64</v>
      </c>
      <c r="C801" t="s">
        <v>59</v>
      </c>
      <c r="D801" s="18" t="s">
        <v>27</v>
      </c>
      <c r="E801" s="18" t="s">
        <v>27</v>
      </c>
      <c r="F801" t="s">
        <v>60</v>
      </c>
      <c r="G801" s="18" t="s">
        <v>8</v>
      </c>
      <c r="H801">
        <v>0</v>
      </c>
      <c r="I801" s="18" t="s">
        <v>15</v>
      </c>
      <c r="J801" s="18">
        <v>1.5846392767271</v>
      </c>
    </row>
    <row r="802" spans="1:10" x14ac:dyDescent="0.55000000000000004">
      <c r="A802" s="18" t="s">
        <v>58</v>
      </c>
      <c r="B802" t="s">
        <v>64</v>
      </c>
      <c r="C802" t="s">
        <v>59</v>
      </c>
      <c r="D802" s="18" t="s">
        <v>27</v>
      </c>
      <c r="E802" s="18" t="s">
        <v>27</v>
      </c>
      <c r="F802" t="s">
        <v>60</v>
      </c>
      <c r="G802" s="18" t="s">
        <v>8</v>
      </c>
      <c r="H802">
        <v>0</v>
      </c>
      <c r="I802" s="18" t="s">
        <v>11</v>
      </c>
      <c r="J802" s="18">
        <v>0.89726609166245896</v>
      </c>
    </row>
    <row r="803" spans="1:10" x14ac:dyDescent="0.55000000000000004">
      <c r="A803" s="18" t="s">
        <v>58</v>
      </c>
      <c r="B803" t="s">
        <v>64</v>
      </c>
      <c r="C803" t="s">
        <v>59</v>
      </c>
      <c r="D803" s="18" t="s">
        <v>27</v>
      </c>
      <c r="E803" s="18" t="s">
        <v>27</v>
      </c>
      <c r="F803" t="s">
        <v>60</v>
      </c>
      <c r="G803" s="18" t="s">
        <v>10</v>
      </c>
      <c r="H803">
        <v>100</v>
      </c>
      <c r="I803" s="18" t="s">
        <v>13</v>
      </c>
      <c r="J803" s="18">
        <v>2.4678751351311798</v>
      </c>
    </row>
    <row r="804" spans="1:10" x14ac:dyDescent="0.55000000000000004">
      <c r="A804" s="18" t="s">
        <v>58</v>
      </c>
      <c r="B804" t="s">
        <v>64</v>
      </c>
      <c r="C804" t="s">
        <v>59</v>
      </c>
      <c r="D804" s="18" t="s">
        <v>27</v>
      </c>
      <c r="E804" s="18" t="s">
        <v>27</v>
      </c>
      <c r="F804" t="s">
        <v>60</v>
      </c>
      <c r="G804" s="18" t="s">
        <v>10</v>
      </c>
      <c r="H804">
        <v>100</v>
      </c>
      <c r="I804" s="18" t="s">
        <v>15</v>
      </c>
      <c r="J804" s="18">
        <v>1.5846392767271</v>
      </c>
    </row>
    <row r="805" spans="1:10" x14ac:dyDescent="0.55000000000000004">
      <c r="A805" s="18" t="s">
        <v>58</v>
      </c>
      <c r="B805" t="s">
        <v>64</v>
      </c>
      <c r="C805" t="s">
        <v>59</v>
      </c>
      <c r="D805" s="18" t="s">
        <v>27</v>
      </c>
      <c r="E805" s="18" t="s">
        <v>27</v>
      </c>
      <c r="F805" t="s">
        <v>60</v>
      </c>
      <c r="G805" s="18" t="s">
        <v>10</v>
      </c>
      <c r="H805">
        <v>100</v>
      </c>
      <c r="I805" s="18" t="s">
        <v>11</v>
      </c>
      <c r="J805" s="18">
        <v>0.89726609166245896</v>
      </c>
    </row>
    <row r="806" spans="1:10" x14ac:dyDescent="0.55000000000000004">
      <c r="A806" s="18" t="s">
        <v>58</v>
      </c>
      <c r="B806" t="s">
        <v>64</v>
      </c>
      <c r="C806" t="s">
        <v>59</v>
      </c>
      <c r="D806" s="18" t="s">
        <v>27</v>
      </c>
      <c r="E806" s="18" t="s">
        <v>28</v>
      </c>
      <c r="F806" t="s">
        <v>60</v>
      </c>
      <c r="G806" s="18" t="s">
        <v>12</v>
      </c>
      <c r="H806">
        <v>100</v>
      </c>
      <c r="I806" s="18" t="s">
        <v>13</v>
      </c>
      <c r="J806" s="18">
        <v>2.05122137378202</v>
      </c>
    </row>
    <row r="807" spans="1:10" x14ac:dyDescent="0.55000000000000004">
      <c r="A807" s="18" t="s">
        <v>58</v>
      </c>
      <c r="B807" t="s">
        <v>64</v>
      </c>
      <c r="C807" t="s">
        <v>59</v>
      </c>
      <c r="D807" s="18" t="s">
        <v>27</v>
      </c>
      <c r="E807" s="18" t="s">
        <v>28</v>
      </c>
      <c r="F807" t="s">
        <v>60</v>
      </c>
      <c r="G807" s="18" t="s">
        <v>12</v>
      </c>
      <c r="H807">
        <v>100</v>
      </c>
      <c r="I807" s="18" t="s">
        <v>15</v>
      </c>
      <c r="J807" s="18">
        <v>1.61113529768772</v>
      </c>
    </row>
    <row r="808" spans="1:10" x14ac:dyDescent="0.55000000000000004">
      <c r="A808" s="18" t="s">
        <v>58</v>
      </c>
      <c r="B808" t="s">
        <v>64</v>
      </c>
      <c r="C808" t="s">
        <v>59</v>
      </c>
      <c r="D808" s="18" t="s">
        <v>27</v>
      </c>
      <c r="E808" s="18" t="s">
        <v>28</v>
      </c>
      <c r="F808" t="s">
        <v>60</v>
      </c>
      <c r="G808" s="18" t="s">
        <v>12</v>
      </c>
      <c r="H808">
        <v>100</v>
      </c>
      <c r="I808" s="18" t="s">
        <v>9</v>
      </c>
      <c r="J808" s="18">
        <v>2.7081483125802999</v>
      </c>
    </row>
    <row r="809" spans="1:10" x14ac:dyDescent="0.55000000000000004">
      <c r="A809" s="18" t="s">
        <v>58</v>
      </c>
      <c r="B809" t="s">
        <v>64</v>
      </c>
      <c r="C809" t="s">
        <v>59</v>
      </c>
      <c r="D809" s="18" t="s">
        <v>27</v>
      </c>
      <c r="E809" s="18" t="s">
        <v>28</v>
      </c>
      <c r="F809" t="s">
        <v>60</v>
      </c>
      <c r="G809" s="18" t="s">
        <v>14</v>
      </c>
      <c r="H809">
        <v>100</v>
      </c>
      <c r="I809" s="18" t="s">
        <v>13</v>
      </c>
      <c r="J809" s="18">
        <v>2.05122137378202</v>
      </c>
    </row>
    <row r="810" spans="1:10" x14ac:dyDescent="0.55000000000000004">
      <c r="A810" s="18" t="s">
        <v>58</v>
      </c>
      <c r="B810" t="s">
        <v>64</v>
      </c>
      <c r="C810" t="s">
        <v>59</v>
      </c>
      <c r="D810" s="18" t="s">
        <v>27</v>
      </c>
      <c r="E810" s="18" t="s">
        <v>28</v>
      </c>
      <c r="F810" t="s">
        <v>60</v>
      </c>
      <c r="G810" s="18" t="s">
        <v>14</v>
      </c>
      <c r="H810">
        <v>100</v>
      </c>
      <c r="I810" s="18" t="s">
        <v>15</v>
      </c>
      <c r="J810" s="18">
        <v>1.61113529768772</v>
      </c>
    </row>
    <row r="811" spans="1:10" x14ac:dyDescent="0.55000000000000004">
      <c r="A811" s="18" t="s">
        <v>58</v>
      </c>
      <c r="B811" t="s">
        <v>64</v>
      </c>
      <c r="C811" t="s">
        <v>59</v>
      </c>
      <c r="D811" s="18" t="s">
        <v>27</v>
      </c>
      <c r="E811" s="18" t="s">
        <v>28</v>
      </c>
      <c r="F811" t="s">
        <v>60</v>
      </c>
      <c r="G811" s="18" t="s">
        <v>14</v>
      </c>
      <c r="H811">
        <v>100</v>
      </c>
      <c r="I811" s="18" t="s">
        <v>9</v>
      </c>
      <c r="J811" s="18">
        <v>2.7081483125802999</v>
      </c>
    </row>
    <row r="812" spans="1:10" x14ac:dyDescent="0.55000000000000004">
      <c r="A812" s="18" t="s">
        <v>58</v>
      </c>
      <c r="B812" t="s">
        <v>64</v>
      </c>
      <c r="C812" t="s">
        <v>59</v>
      </c>
      <c r="D812" s="18" t="s">
        <v>27</v>
      </c>
      <c r="E812" s="18" t="s">
        <v>28</v>
      </c>
      <c r="F812" t="s">
        <v>60</v>
      </c>
      <c r="G812" s="18" t="s">
        <v>8</v>
      </c>
      <c r="H812">
        <v>100</v>
      </c>
      <c r="I812" s="18" t="s">
        <v>13</v>
      </c>
      <c r="J812" s="18">
        <v>2.05122137378202</v>
      </c>
    </row>
    <row r="813" spans="1:10" x14ac:dyDescent="0.55000000000000004">
      <c r="A813" s="18" t="s">
        <v>58</v>
      </c>
      <c r="B813" t="s">
        <v>64</v>
      </c>
      <c r="C813" t="s">
        <v>59</v>
      </c>
      <c r="D813" s="18" t="s">
        <v>27</v>
      </c>
      <c r="E813" s="18" t="s">
        <v>28</v>
      </c>
      <c r="F813" t="s">
        <v>60</v>
      </c>
      <c r="G813" s="18" t="s">
        <v>8</v>
      </c>
      <c r="H813">
        <v>100</v>
      </c>
      <c r="I813" s="18" t="s">
        <v>15</v>
      </c>
      <c r="J813" s="18">
        <v>1.61113529768772</v>
      </c>
    </row>
    <row r="814" spans="1:10" x14ac:dyDescent="0.55000000000000004">
      <c r="A814" s="18" t="s">
        <v>58</v>
      </c>
      <c r="B814" t="s">
        <v>64</v>
      </c>
      <c r="C814" t="s">
        <v>59</v>
      </c>
      <c r="D814" s="18" t="s">
        <v>27</v>
      </c>
      <c r="E814" s="18" t="s">
        <v>28</v>
      </c>
      <c r="F814" t="s">
        <v>60</v>
      </c>
      <c r="G814" s="18" t="s">
        <v>8</v>
      </c>
      <c r="H814">
        <v>100</v>
      </c>
      <c r="I814" s="18" t="s">
        <v>9</v>
      </c>
      <c r="J814" s="18">
        <v>2.7081483125802999</v>
      </c>
    </row>
    <row r="815" spans="1:10" x14ac:dyDescent="0.55000000000000004">
      <c r="A815" s="18" t="s">
        <v>58</v>
      </c>
      <c r="B815" t="s">
        <v>64</v>
      </c>
      <c r="C815" t="s">
        <v>59</v>
      </c>
      <c r="D815" s="18" t="s">
        <v>27</v>
      </c>
      <c r="E815" s="18" t="s">
        <v>28</v>
      </c>
      <c r="F815" t="s">
        <v>60</v>
      </c>
      <c r="G815" s="18" t="s">
        <v>10</v>
      </c>
      <c r="H815">
        <v>0</v>
      </c>
      <c r="I815" s="18" t="s">
        <v>13</v>
      </c>
      <c r="J815" s="18">
        <v>2.05122137378202</v>
      </c>
    </row>
    <row r="816" spans="1:10" x14ac:dyDescent="0.55000000000000004">
      <c r="A816" s="18" t="s">
        <v>58</v>
      </c>
      <c r="B816" t="s">
        <v>64</v>
      </c>
      <c r="C816" t="s">
        <v>59</v>
      </c>
      <c r="D816" s="18" t="s">
        <v>27</v>
      </c>
      <c r="E816" s="18" t="s">
        <v>28</v>
      </c>
      <c r="F816" t="s">
        <v>60</v>
      </c>
      <c r="G816" s="18" t="s">
        <v>10</v>
      </c>
      <c r="H816">
        <v>0</v>
      </c>
      <c r="I816" s="18" t="s">
        <v>15</v>
      </c>
      <c r="J816" s="18">
        <v>1.61113529768772</v>
      </c>
    </row>
    <row r="817" spans="1:10" x14ac:dyDescent="0.55000000000000004">
      <c r="A817" s="18" t="s">
        <v>58</v>
      </c>
      <c r="B817" t="s">
        <v>64</v>
      </c>
      <c r="C817" t="s">
        <v>59</v>
      </c>
      <c r="D817" s="18" t="s">
        <v>27</v>
      </c>
      <c r="E817" s="18" t="s">
        <v>28</v>
      </c>
      <c r="F817" t="s">
        <v>60</v>
      </c>
      <c r="G817" s="18" t="s">
        <v>10</v>
      </c>
      <c r="H817">
        <v>0</v>
      </c>
      <c r="I817" s="18" t="s">
        <v>9</v>
      </c>
      <c r="J817" s="18">
        <v>2.7081483125802999</v>
      </c>
    </row>
    <row r="818" spans="1:10" x14ac:dyDescent="0.55000000000000004">
      <c r="A818" s="18" t="s">
        <v>58</v>
      </c>
      <c r="B818" t="s">
        <v>64</v>
      </c>
      <c r="C818" t="s">
        <v>59</v>
      </c>
      <c r="D818" s="18" t="s">
        <v>29</v>
      </c>
      <c r="E818" s="18" t="s">
        <v>29</v>
      </c>
      <c r="F818" t="s">
        <v>60</v>
      </c>
      <c r="G818" s="18" t="s">
        <v>12</v>
      </c>
      <c r="H818">
        <v>0</v>
      </c>
      <c r="I818" s="18" t="s">
        <v>13</v>
      </c>
      <c r="J818" s="18">
        <v>2.5914801710750899</v>
      </c>
    </row>
    <row r="819" spans="1:10" x14ac:dyDescent="0.55000000000000004">
      <c r="A819" s="18" t="s">
        <v>58</v>
      </c>
      <c r="B819" t="s">
        <v>64</v>
      </c>
      <c r="C819" t="s">
        <v>59</v>
      </c>
      <c r="D819" s="18" t="s">
        <v>29</v>
      </c>
      <c r="E819" s="18" t="s">
        <v>29</v>
      </c>
      <c r="F819" t="s">
        <v>60</v>
      </c>
      <c r="G819" s="18" t="s">
        <v>12</v>
      </c>
      <c r="H819">
        <v>0</v>
      </c>
      <c r="I819" s="18" t="s">
        <v>15</v>
      </c>
      <c r="J819" s="18">
        <v>1.5383581537753299</v>
      </c>
    </row>
    <row r="820" spans="1:10" x14ac:dyDescent="0.55000000000000004">
      <c r="A820" s="18" t="s">
        <v>58</v>
      </c>
      <c r="B820" t="s">
        <v>64</v>
      </c>
      <c r="C820" t="s">
        <v>59</v>
      </c>
      <c r="D820" s="18" t="s">
        <v>29</v>
      </c>
      <c r="E820" s="18" t="s">
        <v>29</v>
      </c>
      <c r="F820" t="s">
        <v>60</v>
      </c>
      <c r="G820" s="18" t="s">
        <v>12</v>
      </c>
      <c r="H820">
        <v>0</v>
      </c>
      <c r="I820" s="18" t="s">
        <v>11</v>
      </c>
      <c r="J820" s="18">
        <v>1.49696789879817</v>
      </c>
    </row>
    <row r="821" spans="1:10" x14ac:dyDescent="0.55000000000000004">
      <c r="A821" s="18" t="s">
        <v>58</v>
      </c>
      <c r="B821" t="s">
        <v>64</v>
      </c>
      <c r="C821" t="s">
        <v>59</v>
      </c>
      <c r="D821" s="18" t="s">
        <v>29</v>
      </c>
      <c r="E821" s="18" t="s">
        <v>29</v>
      </c>
      <c r="F821" t="s">
        <v>60</v>
      </c>
      <c r="G821" s="18" t="s">
        <v>14</v>
      </c>
      <c r="H821">
        <v>100</v>
      </c>
      <c r="I821" s="18" t="s">
        <v>13</v>
      </c>
      <c r="J821" s="18">
        <v>2.5914801710750899</v>
      </c>
    </row>
    <row r="822" spans="1:10" x14ac:dyDescent="0.55000000000000004">
      <c r="A822" s="18" t="s">
        <v>58</v>
      </c>
      <c r="B822" t="s">
        <v>64</v>
      </c>
      <c r="C822" t="s">
        <v>59</v>
      </c>
      <c r="D822" s="18" t="s">
        <v>29</v>
      </c>
      <c r="E822" s="18" t="s">
        <v>29</v>
      </c>
      <c r="F822" t="s">
        <v>60</v>
      </c>
      <c r="G822" s="18" t="s">
        <v>14</v>
      </c>
      <c r="H822">
        <v>100</v>
      </c>
      <c r="I822" s="18" t="s">
        <v>15</v>
      </c>
      <c r="J822" s="18">
        <v>1.5383581537753299</v>
      </c>
    </row>
    <row r="823" spans="1:10" x14ac:dyDescent="0.55000000000000004">
      <c r="A823" s="18" t="s">
        <v>58</v>
      </c>
      <c r="B823" t="s">
        <v>64</v>
      </c>
      <c r="C823" t="s">
        <v>59</v>
      </c>
      <c r="D823" s="18" t="s">
        <v>29</v>
      </c>
      <c r="E823" s="18" t="s">
        <v>29</v>
      </c>
      <c r="F823" t="s">
        <v>60</v>
      </c>
      <c r="G823" s="18" t="s">
        <v>14</v>
      </c>
      <c r="H823">
        <v>100</v>
      </c>
      <c r="I823" s="18" t="s">
        <v>11</v>
      </c>
      <c r="J823" s="18">
        <v>1.49696789879817</v>
      </c>
    </row>
    <row r="824" spans="1:10" x14ac:dyDescent="0.55000000000000004">
      <c r="A824" s="18" t="s">
        <v>58</v>
      </c>
      <c r="B824" t="s">
        <v>64</v>
      </c>
      <c r="C824" t="s">
        <v>59</v>
      </c>
      <c r="D824" s="18" t="s">
        <v>29</v>
      </c>
      <c r="E824" s="18" t="s">
        <v>29</v>
      </c>
      <c r="F824" t="s">
        <v>60</v>
      </c>
      <c r="G824" s="18" t="s">
        <v>8</v>
      </c>
      <c r="H824">
        <v>0</v>
      </c>
      <c r="I824" s="18" t="s">
        <v>13</v>
      </c>
      <c r="J824" s="18">
        <v>2.5914801710750899</v>
      </c>
    </row>
    <row r="825" spans="1:10" x14ac:dyDescent="0.55000000000000004">
      <c r="A825" s="18" t="s">
        <v>58</v>
      </c>
      <c r="B825" t="s">
        <v>64</v>
      </c>
      <c r="C825" t="s">
        <v>59</v>
      </c>
      <c r="D825" s="18" t="s">
        <v>29</v>
      </c>
      <c r="E825" s="18" t="s">
        <v>29</v>
      </c>
      <c r="F825" t="s">
        <v>60</v>
      </c>
      <c r="G825" s="18" t="s">
        <v>8</v>
      </c>
      <c r="H825">
        <v>0</v>
      </c>
      <c r="I825" s="18" t="s">
        <v>15</v>
      </c>
      <c r="J825" s="18">
        <v>1.5383581537753299</v>
      </c>
    </row>
    <row r="826" spans="1:10" x14ac:dyDescent="0.55000000000000004">
      <c r="A826" s="18" t="s">
        <v>58</v>
      </c>
      <c r="B826" t="s">
        <v>64</v>
      </c>
      <c r="C826" t="s">
        <v>59</v>
      </c>
      <c r="D826" s="18" t="s">
        <v>29</v>
      </c>
      <c r="E826" s="18" t="s">
        <v>29</v>
      </c>
      <c r="F826" t="s">
        <v>60</v>
      </c>
      <c r="G826" s="18" t="s">
        <v>8</v>
      </c>
      <c r="H826">
        <v>0</v>
      </c>
      <c r="I826" s="18" t="s">
        <v>11</v>
      </c>
      <c r="J826" s="18">
        <v>1.49696789879817</v>
      </c>
    </row>
    <row r="827" spans="1:10" x14ac:dyDescent="0.55000000000000004">
      <c r="A827" s="18" t="s">
        <v>58</v>
      </c>
      <c r="B827" t="s">
        <v>64</v>
      </c>
      <c r="C827" t="s">
        <v>59</v>
      </c>
      <c r="D827" s="18" t="s">
        <v>29</v>
      </c>
      <c r="E827" s="18" t="s">
        <v>29</v>
      </c>
      <c r="F827" t="s">
        <v>60</v>
      </c>
      <c r="G827" s="18" t="s">
        <v>10</v>
      </c>
      <c r="H827">
        <v>100</v>
      </c>
      <c r="I827" s="18" t="s">
        <v>13</v>
      </c>
      <c r="J827" s="18">
        <v>2.5914801710750899</v>
      </c>
    </row>
    <row r="828" spans="1:10" x14ac:dyDescent="0.55000000000000004">
      <c r="A828" s="18" t="s">
        <v>58</v>
      </c>
      <c r="B828" t="s">
        <v>64</v>
      </c>
      <c r="C828" t="s">
        <v>59</v>
      </c>
      <c r="D828" s="18" t="s">
        <v>29</v>
      </c>
      <c r="E828" s="18" t="s">
        <v>29</v>
      </c>
      <c r="F828" t="s">
        <v>60</v>
      </c>
      <c r="G828" s="18" t="s">
        <v>10</v>
      </c>
      <c r="H828">
        <v>100</v>
      </c>
      <c r="I828" s="18" t="s">
        <v>15</v>
      </c>
      <c r="J828" s="18">
        <v>1.5383581537753299</v>
      </c>
    </row>
    <row r="829" spans="1:10" x14ac:dyDescent="0.55000000000000004">
      <c r="A829" s="18" t="s">
        <v>58</v>
      </c>
      <c r="B829" t="s">
        <v>64</v>
      </c>
      <c r="C829" t="s">
        <v>59</v>
      </c>
      <c r="D829" s="18" t="s">
        <v>29</v>
      </c>
      <c r="E829" s="18" t="s">
        <v>29</v>
      </c>
      <c r="F829" t="s">
        <v>60</v>
      </c>
      <c r="G829" s="18" t="s">
        <v>10</v>
      </c>
      <c r="H829">
        <v>100</v>
      </c>
      <c r="I829" s="18" t="s">
        <v>11</v>
      </c>
      <c r="J829" s="18">
        <v>1.49696789879817</v>
      </c>
    </row>
    <row r="830" spans="1:10" x14ac:dyDescent="0.55000000000000004">
      <c r="A830" s="18" t="s">
        <v>58</v>
      </c>
      <c r="B830" t="s">
        <v>64</v>
      </c>
      <c r="C830" t="s">
        <v>59</v>
      </c>
      <c r="D830" s="18" t="s">
        <v>28</v>
      </c>
      <c r="E830" s="18" t="s">
        <v>27</v>
      </c>
      <c r="F830" t="s">
        <v>60</v>
      </c>
      <c r="G830" s="18" t="s">
        <v>12</v>
      </c>
      <c r="H830">
        <v>0</v>
      </c>
      <c r="I830" s="18" t="s">
        <v>13</v>
      </c>
      <c r="J830" s="18">
        <v>0</v>
      </c>
    </row>
    <row r="831" spans="1:10" x14ac:dyDescent="0.55000000000000004">
      <c r="A831" s="18" t="s">
        <v>58</v>
      </c>
      <c r="B831" t="s">
        <v>64</v>
      </c>
      <c r="C831" t="s">
        <v>59</v>
      </c>
      <c r="D831" s="18" t="s">
        <v>28</v>
      </c>
      <c r="E831" s="18" t="s">
        <v>27</v>
      </c>
      <c r="F831" t="s">
        <v>60</v>
      </c>
      <c r="G831" s="18" t="s">
        <v>12</v>
      </c>
      <c r="H831">
        <v>0</v>
      </c>
      <c r="I831" s="18" t="s">
        <v>15</v>
      </c>
      <c r="J831" s="18">
        <v>1.8025144118582801</v>
      </c>
    </row>
    <row r="832" spans="1:10" x14ac:dyDescent="0.55000000000000004">
      <c r="A832" s="18" t="s">
        <v>58</v>
      </c>
      <c r="B832" t="s">
        <v>64</v>
      </c>
      <c r="C832" t="s">
        <v>59</v>
      </c>
      <c r="D832" s="18" t="s">
        <v>28</v>
      </c>
      <c r="E832" s="18" t="s">
        <v>27</v>
      </c>
      <c r="F832" t="s">
        <v>60</v>
      </c>
      <c r="G832" s="18" t="s">
        <v>12</v>
      </c>
      <c r="H832">
        <v>0</v>
      </c>
      <c r="I832" s="18" t="s">
        <v>9</v>
      </c>
      <c r="J832" s="18">
        <v>2.3764739764737799</v>
      </c>
    </row>
    <row r="833" spans="1:10" x14ac:dyDescent="0.55000000000000004">
      <c r="A833" s="18" t="s">
        <v>58</v>
      </c>
      <c r="B833" t="s">
        <v>64</v>
      </c>
      <c r="C833" t="s">
        <v>59</v>
      </c>
      <c r="D833" s="18" t="s">
        <v>28</v>
      </c>
      <c r="E833" s="18" t="s">
        <v>27</v>
      </c>
      <c r="F833" t="s">
        <v>60</v>
      </c>
      <c r="G833" s="18" t="s">
        <v>12</v>
      </c>
      <c r="H833">
        <v>0</v>
      </c>
      <c r="I833" s="18" t="s">
        <v>11</v>
      </c>
      <c r="J833" s="18">
        <v>0.72357192973140605</v>
      </c>
    </row>
    <row r="834" spans="1:10" x14ac:dyDescent="0.55000000000000004">
      <c r="A834" s="18" t="s">
        <v>58</v>
      </c>
      <c r="B834" t="s">
        <v>64</v>
      </c>
      <c r="C834" t="s">
        <v>59</v>
      </c>
      <c r="D834" s="18" t="s">
        <v>28</v>
      </c>
      <c r="E834" s="18" t="s">
        <v>27</v>
      </c>
      <c r="F834" t="s">
        <v>60</v>
      </c>
      <c r="G834" s="18" t="s">
        <v>14</v>
      </c>
      <c r="H834">
        <v>100</v>
      </c>
      <c r="I834" s="18" t="s">
        <v>13</v>
      </c>
      <c r="J834" s="18">
        <v>0</v>
      </c>
    </row>
    <row r="835" spans="1:10" x14ac:dyDescent="0.55000000000000004">
      <c r="A835" s="18" t="s">
        <v>58</v>
      </c>
      <c r="B835" t="s">
        <v>64</v>
      </c>
      <c r="C835" t="s">
        <v>59</v>
      </c>
      <c r="D835" s="18" t="s">
        <v>28</v>
      </c>
      <c r="E835" s="18" t="s">
        <v>27</v>
      </c>
      <c r="F835" t="s">
        <v>60</v>
      </c>
      <c r="G835" s="18" t="s">
        <v>14</v>
      </c>
      <c r="H835">
        <v>100</v>
      </c>
      <c r="I835" s="18" t="s">
        <v>15</v>
      </c>
      <c r="J835" s="18">
        <v>1.8025144118582801</v>
      </c>
    </row>
    <row r="836" spans="1:10" x14ac:dyDescent="0.55000000000000004">
      <c r="A836" s="18" t="s">
        <v>58</v>
      </c>
      <c r="B836" t="s">
        <v>64</v>
      </c>
      <c r="C836" t="s">
        <v>59</v>
      </c>
      <c r="D836" s="18" t="s">
        <v>28</v>
      </c>
      <c r="E836" s="18" t="s">
        <v>27</v>
      </c>
      <c r="F836" t="s">
        <v>60</v>
      </c>
      <c r="G836" s="18" t="s">
        <v>14</v>
      </c>
      <c r="H836">
        <v>100</v>
      </c>
      <c r="I836" s="18" t="s">
        <v>9</v>
      </c>
      <c r="J836" s="18">
        <v>2.3764739764737799</v>
      </c>
    </row>
    <row r="837" spans="1:10" x14ac:dyDescent="0.55000000000000004">
      <c r="A837" s="18" t="s">
        <v>58</v>
      </c>
      <c r="B837" t="s">
        <v>64</v>
      </c>
      <c r="C837" t="s">
        <v>59</v>
      </c>
      <c r="D837" s="18" t="s">
        <v>28</v>
      </c>
      <c r="E837" s="18" t="s">
        <v>27</v>
      </c>
      <c r="F837" t="s">
        <v>60</v>
      </c>
      <c r="G837" s="18" t="s">
        <v>14</v>
      </c>
      <c r="H837">
        <v>100</v>
      </c>
      <c r="I837" s="18" t="s">
        <v>11</v>
      </c>
      <c r="J837" s="18">
        <v>0.72357192973140605</v>
      </c>
    </row>
    <row r="838" spans="1:10" x14ac:dyDescent="0.55000000000000004">
      <c r="A838" s="18" t="s">
        <v>58</v>
      </c>
      <c r="B838" t="s">
        <v>64</v>
      </c>
      <c r="C838" t="s">
        <v>59</v>
      </c>
      <c r="D838" s="18" t="s">
        <v>28</v>
      </c>
      <c r="E838" s="18" t="s">
        <v>27</v>
      </c>
      <c r="F838" t="s">
        <v>60</v>
      </c>
      <c r="G838" s="18" t="s">
        <v>8</v>
      </c>
      <c r="H838">
        <v>100</v>
      </c>
      <c r="I838" s="18" t="s">
        <v>13</v>
      </c>
      <c r="J838" s="18">
        <v>0</v>
      </c>
    </row>
    <row r="839" spans="1:10" x14ac:dyDescent="0.55000000000000004">
      <c r="A839" s="18" t="s">
        <v>58</v>
      </c>
      <c r="B839" t="s">
        <v>64</v>
      </c>
      <c r="C839" t="s">
        <v>59</v>
      </c>
      <c r="D839" s="18" t="s">
        <v>28</v>
      </c>
      <c r="E839" s="18" t="s">
        <v>27</v>
      </c>
      <c r="F839" t="s">
        <v>60</v>
      </c>
      <c r="G839" s="18" t="s">
        <v>8</v>
      </c>
      <c r="H839">
        <v>100</v>
      </c>
      <c r="I839" s="18" t="s">
        <v>15</v>
      </c>
      <c r="J839" s="18">
        <v>1.8025144118582801</v>
      </c>
    </row>
    <row r="840" spans="1:10" x14ac:dyDescent="0.55000000000000004">
      <c r="A840" s="18" t="s">
        <v>58</v>
      </c>
      <c r="B840" t="s">
        <v>64</v>
      </c>
      <c r="C840" t="s">
        <v>59</v>
      </c>
      <c r="D840" s="18" t="s">
        <v>28</v>
      </c>
      <c r="E840" s="18" t="s">
        <v>27</v>
      </c>
      <c r="F840" t="s">
        <v>60</v>
      </c>
      <c r="G840" s="18" t="s">
        <v>8</v>
      </c>
      <c r="H840">
        <v>100</v>
      </c>
      <c r="I840" s="18" t="s">
        <v>9</v>
      </c>
      <c r="J840" s="18">
        <v>2.3764739764737799</v>
      </c>
    </row>
    <row r="841" spans="1:10" x14ac:dyDescent="0.55000000000000004">
      <c r="A841" s="18" t="s">
        <v>58</v>
      </c>
      <c r="B841" t="s">
        <v>64</v>
      </c>
      <c r="C841" t="s">
        <v>59</v>
      </c>
      <c r="D841" s="18" t="s">
        <v>28</v>
      </c>
      <c r="E841" s="18" t="s">
        <v>27</v>
      </c>
      <c r="F841" t="s">
        <v>60</v>
      </c>
      <c r="G841" s="18" t="s">
        <v>8</v>
      </c>
      <c r="H841">
        <v>100</v>
      </c>
      <c r="I841" s="18" t="s">
        <v>11</v>
      </c>
      <c r="J841" s="18">
        <v>0.72357192973140605</v>
      </c>
    </row>
    <row r="842" spans="1:10" x14ac:dyDescent="0.55000000000000004">
      <c r="A842" s="18" t="s">
        <v>58</v>
      </c>
      <c r="B842" t="s">
        <v>64</v>
      </c>
      <c r="C842" t="s">
        <v>59</v>
      </c>
      <c r="D842" s="18" t="s">
        <v>28</v>
      </c>
      <c r="E842" s="18" t="s">
        <v>27</v>
      </c>
      <c r="F842" t="s">
        <v>60</v>
      </c>
      <c r="G842" s="18" t="s">
        <v>10</v>
      </c>
      <c r="H842">
        <v>100</v>
      </c>
      <c r="I842" s="18" t="s">
        <v>13</v>
      </c>
      <c r="J842" s="18">
        <v>0</v>
      </c>
    </row>
    <row r="843" spans="1:10" x14ac:dyDescent="0.55000000000000004">
      <c r="A843" s="18" t="s">
        <v>58</v>
      </c>
      <c r="B843" t="s">
        <v>64</v>
      </c>
      <c r="C843" t="s">
        <v>59</v>
      </c>
      <c r="D843" s="18" t="s">
        <v>28</v>
      </c>
      <c r="E843" s="18" t="s">
        <v>27</v>
      </c>
      <c r="F843" t="s">
        <v>60</v>
      </c>
      <c r="G843" s="18" t="s">
        <v>10</v>
      </c>
      <c r="H843">
        <v>100</v>
      </c>
      <c r="I843" s="18" t="s">
        <v>15</v>
      </c>
      <c r="J843" s="18">
        <v>1.8025144118582801</v>
      </c>
    </row>
    <row r="844" spans="1:10" x14ac:dyDescent="0.55000000000000004">
      <c r="A844" s="18" t="s">
        <v>58</v>
      </c>
      <c r="B844" t="s">
        <v>64</v>
      </c>
      <c r="C844" t="s">
        <v>59</v>
      </c>
      <c r="D844" s="18" t="s">
        <v>28</v>
      </c>
      <c r="E844" s="18" t="s">
        <v>27</v>
      </c>
      <c r="F844" t="s">
        <v>60</v>
      </c>
      <c r="G844" s="18" t="s">
        <v>10</v>
      </c>
      <c r="H844">
        <v>100</v>
      </c>
      <c r="I844" s="18" t="s">
        <v>9</v>
      </c>
      <c r="J844" s="18">
        <v>2.3764739764737799</v>
      </c>
    </row>
    <row r="845" spans="1:10" x14ac:dyDescent="0.55000000000000004">
      <c r="A845" s="18" t="s">
        <v>58</v>
      </c>
      <c r="B845" t="s">
        <v>64</v>
      </c>
      <c r="C845" t="s">
        <v>59</v>
      </c>
      <c r="D845" s="18" t="s">
        <v>28</v>
      </c>
      <c r="E845" s="18" t="s">
        <v>27</v>
      </c>
      <c r="F845" t="s">
        <v>60</v>
      </c>
      <c r="G845" s="18" t="s">
        <v>10</v>
      </c>
      <c r="H845">
        <v>100</v>
      </c>
      <c r="I845" s="18" t="s">
        <v>11</v>
      </c>
      <c r="J845" s="18">
        <v>0.72357192973140605</v>
      </c>
    </row>
    <row r="846" spans="1:10" x14ac:dyDescent="0.55000000000000004">
      <c r="A846" s="18" t="s">
        <v>58</v>
      </c>
      <c r="B846" t="s">
        <v>64</v>
      </c>
      <c r="C846" t="s">
        <v>59</v>
      </c>
      <c r="D846" s="18" t="s">
        <v>29</v>
      </c>
      <c r="E846" s="18" t="s">
        <v>27</v>
      </c>
      <c r="F846" t="s">
        <v>60</v>
      </c>
      <c r="G846" s="18" t="s">
        <v>12</v>
      </c>
      <c r="H846">
        <v>0</v>
      </c>
      <c r="I846" s="18" t="s">
        <v>13</v>
      </c>
      <c r="J846" s="18">
        <v>0</v>
      </c>
    </row>
    <row r="847" spans="1:10" x14ac:dyDescent="0.55000000000000004">
      <c r="A847" s="18" t="s">
        <v>58</v>
      </c>
      <c r="B847" t="s">
        <v>64</v>
      </c>
      <c r="C847" t="s">
        <v>59</v>
      </c>
      <c r="D847" s="18" t="s">
        <v>29</v>
      </c>
      <c r="E847" s="18" t="s">
        <v>27</v>
      </c>
      <c r="F847" t="s">
        <v>60</v>
      </c>
      <c r="G847" s="18" t="s">
        <v>12</v>
      </c>
      <c r="H847">
        <v>0</v>
      </c>
      <c r="I847" s="18" t="s">
        <v>15</v>
      </c>
      <c r="J847" s="18">
        <v>1.2606595639954301</v>
      </c>
    </row>
    <row r="848" spans="1:10" x14ac:dyDescent="0.55000000000000004">
      <c r="A848" s="18" t="s">
        <v>58</v>
      </c>
      <c r="B848" t="s">
        <v>64</v>
      </c>
      <c r="C848" t="s">
        <v>59</v>
      </c>
      <c r="D848" s="18" t="s">
        <v>29</v>
      </c>
      <c r="E848" s="18" t="s">
        <v>27</v>
      </c>
      <c r="F848" t="s">
        <v>60</v>
      </c>
      <c r="G848" s="18" t="s">
        <v>12</v>
      </c>
      <c r="H848">
        <v>0</v>
      </c>
      <c r="I848" s="18" t="s">
        <v>9</v>
      </c>
      <c r="J848" s="18">
        <v>1.8567746029002501</v>
      </c>
    </row>
    <row r="849" spans="1:10" x14ac:dyDescent="0.55000000000000004">
      <c r="A849" s="18" t="s">
        <v>58</v>
      </c>
      <c r="B849" t="s">
        <v>64</v>
      </c>
      <c r="C849" t="s">
        <v>59</v>
      </c>
      <c r="D849" s="18" t="s">
        <v>29</v>
      </c>
      <c r="E849" s="18" t="s">
        <v>27</v>
      </c>
      <c r="F849" t="s">
        <v>60</v>
      </c>
      <c r="G849" s="18" t="s">
        <v>12</v>
      </c>
      <c r="H849">
        <v>0</v>
      </c>
      <c r="I849" s="18" t="s">
        <v>11</v>
      </c>
      <c r="J849" s="18">
        <v>1.2947526279604</v>
      </c>
    </row>
    <row r="850" spans="1:10" x14ac:dyDescent="0.55000000000000004">
      <c r="A850" s="18" t="s">
        <v>58</v>
      </c>
      <c r="B850" t="s">
        <v>64</v>
      </c>
      <c r="C850" t="s">
        <v>59</v>
      </c>
      <c r="D850" s="18" t="s">
        <v>29</v>
      </c>
      <c r="E850" s="18" t="s">
        <v>27</v>
      </c>
      <c r="F850" t="s">
        <v>60</v>
      </c>
      <c r="G850" s="18" t="s">
        <v>14</v>
      </c>
      <c r="H850">
        <v>100</v>
      </c>
      <c r="I850" s="18" t="s">
        <v>13</v>
      </c>
      <c r="J850" s="18">
        <v>0</v>
      </c>
    </row>
    <row r="851" spans="1:10" x14ac:dyDescent="0.55000000000000004">
      <c r="A851" s="18" t="s">
        <v>58</v>
      </c>
      <c r="B851" t="s">
        <v>64</v>
      </c>
      <c r="C851" t="s">
        <v>59</v>
      </c>
      <c r="D851" s="18" t="s">
        <v>29</v>
      </c>
      <c r="E851" s="18" t="s">
        <v>27</v>
      </c>
      <c r="F851" t="s">
        <v>60</v>
      </c>
      <c r="G851" s="18" t="s">
        <v>14</v>
      </c>
      <c r="H851">
        <v>100</v>
      </c>
      <c r="I851" s="18" t="s">
        <v>15</v>
      </c>
      <c r="J851" s="18">
        <v>1.2606595639954301</v>
      </c>
    </row>
    <row r="852" spans="1:10" x14ac:dyDescent="0.55000000000000004">
      <c r="A852" s="18" t="s">
        <v>58</v>
      </c>
      <c r="B852" t="s">
        <v>64</v>
      </c>
      <c r="C852" t="s">
        <v>59</v>
      </c>
      <c r="D852" s="18" t="s">
        <v>29</v>
      </c>
      <c r="E852" s="18" t="s">
        <v>27</v>
      </c>
      <c r="F852" t="s">
        <v>60</v>
      </c>
      <c r="G852" s="18" t="s">
        <v>14</v>
      </c>
      <c r="H852">
        <v>100</v>
      </c>
      <c r="I852" s="18" t="s">
        <v>9</v>
      </c>
      <c r="J852" s="18">
        <v>1.8567746029002501</v>
      </c>
    </row>
    <row r="853" spans="1:10" x14ac:dyDescent="0.55000000000000004">
      <c r="A853" s="18" t="s">
        <v>58</v>
      </c>
      <c r="B853" t="s">
        <v>64</v>
      </c>
      <c r="C853" t="s">
        <v>59</v>
      </c>
      <c r="D853" s="18" t="s">
        <v>29</v>
      </c>
      <c r="E853" s="18" t="s">
        <v>27</v>
      </c>
      <c r="F853" t="s">
        <v>60</v>
      </c>
      <c r="G853" s="18" t="s">
        <v>14</v>
      </c>
      <c r="H853">
        <v>100</v>
      </c>
      <c r="I853" s="18" t="s">
        <v>11</v>
      </c>
      <c r="J853" s="18">
        <v>1.2947526279604</v>
      </c>
    </row>
    <row r="854" spans="1:10" x14ac:dyDescent="0.55000000000000004">
      <c r="A854" s="18" t="s">
        <v>58</v>
      </c>
      <c r="B854" t="s">
        <v>64</v>
      </c>
      <c r="C854" t="s">
        <v>59</v>
      </c>
      <c r="D854" s="18" t="s">
        <v>29</v>
      </c>
      <c r="E854" s="18" t="s">
        <v>27</v>
      </c>
      <c r="F854" t="s">
        <v>60</v>
      </c>
      <c r="G854" s="18" t="s">
        <v>8</v>
      </c>
      <c r="H854">
        <v>100</v>
      </c>
      <c r="I854" s="18" t="s">
        <v>13</v>
      </c>
      <c r="J854" s="18">
        <v>0</v>
      </c>
    </row>
    <row r="855" spans="1:10" x14ac:dyDescent="0.55000000000000004">
      <c r="A855" s="18" t="s">
        <v>58</v>
      </c>
      <c r="B855" t="s">
        <v>64</v>
      </c>
      <c r="C855" t="s">
        <v>59</v>
      </c>
      <c r="D855" s="18" t="s">
        <v>29</v>
      </c>
      <c r="E855" s="18" t="s">
        <v>27</v>
      </c>
      <c r="F855" t="s">
        <v>60</v>
      </c>
      <c r="G855" s="18" t="s">
        <v>8</v>
      </c>
      <c r="H855">
        <v>100</v>
      </c>
      <c r="I855" s="18" t="s">
        <v>15</v>
      </c>
      <c r="J855" s="18">
        <v>1.2606595639954301</v>
      </c>
    </row>
    <row r="856" spans="1:10" x14ac:dyDescent="0.55000000000000004">
      <c r="A856" s="18" t="s">
        <v>58</v>
      </c>
      <c r="B856" t="s">
        <v>64</v>
      </c>
      <c r="C856" t="s">
        <v>59</v>
      </c>
      <c r="D856" s="18" t="s">
        <v>29</v>
      </c>
      <c r="E856" s="18" t="s">
        <v>27</v>
      </c>
      <c r="F856" t="s">
        <v>60</v>
      </c>
      <c r="G856" s="18" t="s">
        <v>8</v>
      </c>
      <c r="H856">
        <v>100</v>
      </c>
      <c r="I856" s="18" t="s">
        <v>9</v>
      </c>
      <c r="J856" s="18">
        <v>1.8567746029002501</v>
      </c>
    </row>
    <row r="857" spans="1:10" x14ac:dyDescent="0.55000000000000004">
      <c r="A857" s="18" t="s">
        <v>58</v>
      </c>
      <c r="B857" t="s">
        <v>64</v>
      </c>
      <c r="C857" t="s">
        <v>59</v>
      </c>
      <c r="D857" s="18" t="s">
        <v>29</v>
      </c>
      <c r="E857" s="18" t="s">
        <v>27</v>
      </c>
      <c r="F857" t="s">
        <v>60</v>
      </c>
      <c r="G857" s="18" t="s">
        <v>8</v>
      </c>
      <c r="H857">
        <v>100</v>
      </c>
      <c r="I857" s="18" t="s">
        <v>11</v>
      </c>
      <c r="J857" s="18">
        <v>1.2947526279604</v>
      </c>
    </row>
    <row r="858" spans="1:10" x14ac:dyDescent="0.55000000000000004">
      <c r="A858" s="18" t="s">
        <v>58</v>
      </c>
      <c r="B858" t="s">
        <v>64</v>
      </c>
      <c r="C858" t="s">
        <v>59</v>
      </c>
      <c r="D858" s="18" t="s">
        <v>29</v>
      </c>
      <c r="E858" s="18" t="s">
        <v>27</v>
      </c>
      <c r="F858" t="s">
        <v>60</v>
      </c>
      <c r="G858" s="18" t="s">
        <v>10</v>
      </c>
      <c r="H858">
        <v>100</v>
      </c>
      <c r="I858" s="18" t="s">
        <v>13</v>
      </c>
      <c r="J858" s="18">
        <v>0</v>
      </c>
    </row>
    <row r="859" spans="1:10" x14ac:dyDescent="0.55000000000000004">
      <c r="A859" s="18" t="s">
        <v>58</v>
      </c>
      <c r="B859" t="s">
        <v>64</v>
      </c>
      <c r="C859" t="s">
        <v>59</v>
      </c>
      <c r="D859" s="18" t="s">
        <v>29</v>
      </c>
      <c r="E859" s="18" t="s">
        <v>27</v>
      </c>
      <c r="F859" t="s">
        <v>60</v>
      </c>
      <c r="G859" s="18" t="s">
        <v>10</v>
      </c>
      <c r="H859">
        <v>100</v>
      </c>
      <c r="I859" s="18" t="s">
        <v>15</v>
      </c>
      <c r="J859" s="18">
        <v>1.2606595639954301</v>
      </c>
    </row>
    <row r="860" spans="1:10" x14ac:dyDescent="0.55000000000000004">
      <c r="A860" s="18" t="s">
        <v>58</v>
      </c>
      <c r="B860" t="s">
        <v>64</v>
      </c>
      <c r="C860" t="s">
        <v>59</v>
      </c>
      <c r="D860" s="18" t="s">
        <v>29</v>
      </c>
      <c r="E860" s="18" t="s">
        <v>27</v>
      </c>
      <c r="F860" t="s">
        <v>60</v>
      </c>
      <c r="G860" s="18" t="s">
        <v>10</v>
      </c>
      <c r="H860">
        <v>100</v>
      </c>
      <c r="I860" s="18" t="s">
        <v>9</v>
      </c>
      <c r="J860" s="18">
        <v>1.8567746029002501</v>
      </c>
    </row>
    <row r="861" spans="1:10" x14ac:dyDescent="0.55000000000000004">
      <c r="A861" s="18" t="s">
        <v>58</v>
      </c>
      <c r="B861" t="s">
        <v>64</v>
      </c>
      <c r="C861" t="s">
        <v>59</v>
      </c>
      <c r="D861" s="18" t="s">
        <v>29</v>
      </c>
      <c r="E861" s="18" t="s">
        <v>27</v>
      </c>
      <c r="F861" t="s">
        <v>60</v>
      </c>
      <c r="G861" s="18" t="s">
        <v>10</v>
      </c>
      <c r="H861">
        <v>100</v>
      </c>
      <c r="I861" s="18" t="s">
        <v>11</v>
      </c>
      <c r="J861" s="18">
        <v>1.2947526279604</v>
      </c>
    </row>
    <row r="862" spans="1:10" x14ac:dyDescent="0.55000000000000004">
      <c r="A862" s="18" t="s">
        <v>58</v>
      </c>
      <c r="B862" t="s">
        <v>64</v>
      </c>
      <c r="C862" t="s">
        <v>59</v>
      </c>
      <c r="D862" s="18" t="s">
        <v>27</v>
      </c>
      <c r="E862" s="18" t="s">
        <v>28</v>
      </c>
      <c r="F862" t="s">
        <v>60</v>
      </c>
      <c r="G862" s="18" t="s">
        <v>12</v>
      </c>
      <c r="H862">
        <v>100</v>
      </c>
      <c r="I862" s="18" t="s">
        <v>13</v>
      </c>
      <c r="J862" s="18">
        <v>2.9066334076924201</v>
      </c>
    </row>
    <row r="863" spans="1:10" x14ac:dyDescent="0.55000000000000004">
      <c r="A863" s="18" t="s">
        <v>58</v>
      </c>
      <c r="B863" t="s">
        <v>64</v>
      </c>
      <c r="C863" t="s">
        <v>59</v>
      </c>
      <c r="D863" s="18" t="s">
        <v>27</v>
      </c>
      <c r="E863" s="18" t="s">
        <v>28</v>
      </c>
      <c r="F863" t="s">
        <v>60</v>
      </c>
      <c r="G863" s="18" t="s">
        <v>12</v>
      </c>
      <c r="H863">
        <v>100</v>
      </c>
      <c r="I863" s="18" t="s">
        <v>15</v>
      </c>
      <c r="J863" s="18">
        <v>0</v>
      </c>
    </row>
    <row r="864" spans="1:10" x14ac:dyDescent="0.55000000000000004">
      <c r="A864" s="18" t="s">
        <v>58</v>
      </c>
      <c r="B864" t="s">
        <v>64</v>
      </c>
      <c r="C864" t="s">
        <v>59</v>
      </c>
      <c r="D864" s="18" t="s">
        <v>27</v>
      </c>
      <c r="E864" s="18" t="s">
        <v>28</v>
      </c>
      <c r="F864" t="s">
        <v>60</v>
      </c>
      <c r="G864" s="18" t="s">
        <v>12</v>
      </c>
      <c r="H864">
        <v>100</v>
      </c>
      <c r="I864" s="18" t="s">
        <v>9</v>
      </c>
      <c r="J864" s="18">
        <v>1.52025799133116</v>
      </c>
    </row>
    <row r="865" spans="1:10" x14ac:dyDescent="0.55000000000000004">
      <c r="A865" s="18" t="s">
        <v>58</v>
      </c>
      <c r="B865" t="s">
        <v>64</v>
      </c>
      <c r="C865" t="s">
        <v>59</v>
      </c>
      <c r="D865" s="18" t="s">
        <v>27</v>
      </c>
      <c r="E865" s="18" t="s">
        <v>28</v>
      </c>
      <c r="F865" t="s">
        <v>60</v>
      </c>
      <c r="G865" s="18" t="s">
        <v>12</v>
      </c>
      <c r="H865">
        <v>100</v>
      </c>
      <c r="I865" s="18" t="s">
        <v>11</v>
      </c>
      <c r="J865" s="18">
        <v>1.0193841140717199</v>
      </c>
    </row>
    <row r="866" spans="1:10" x14ac:dyDescent="0.55000000000000004">
      <c r="A866" s="18" t="s">
        <v>58</v>
      </c>
      <c r="B866" t="s">
        <v>64</v>
      </c>
      <c r="C866" t="s">
        <v>59</v>
      </c>
      <c r="D866" s="18" t="s">
        <v>27</v>
      </c>
      <c r="E866" s="18" t="s">
        <v>28</v>
      </c>
      <c r="F866" t="s">
        <v>60</v>
      </c>
      <c r="G866" s="18" t="s">
        <v>14</v>
      </c>
      <c r="H866">
        <v>0</v>
      </c>
      <c r="I866" s="18" t="s">
        <v>13</v>
      </c>
      <c r="J866" s="18">
        <v>2.9066334076924201</v>
      </c>
    </row>
    <row r="867" spans="1:10" x14ac:dyDescent="0.55000000000000004">
      <c r="A867" s="18" t="s">
        <v>58</v>
      </c>
      <c r="B867" t="s">
        <v>64</v>
      </c>
      <c r="C867" t="s">
        <v>59</v>
      </c>
      <c r="D867" s="18" t="s">
        <v>27</v>
      </c>
      <c r="E867" s="18" t="s">
        <v>28</v>
      </c>
      <c r="F867" t="s">
        <v>60</v>
      </c>
      <c r="G867" s="18" t="s">
        <v>14</v>
      </c>
      <c r="H867">
        <v>0</v>
      </c>
      <c r="I867" s="18" t="s">
        <v>15</v>
      </c>
      <c r="J867" s="18">
        <v>0</v>
      </c>
    </row>
    <row r="868" spans="1:10" x14ac:dyDescent="0.55000000000000004">
      <c r="A868" s="18" t="s">
        <v>58</v>
      </c>
      <c r="B868" t="s">
        <v>64</v>
      </c>
      <c r="C868" t="s">
        <v>59</v>
      </c>
      <c r="D868" s="18" t="s">
        <v>27</v>
      </c>
      <c r="E868" s="18" t="s">
        <v>28</v>
      </c>
      <c r="F868" t="s">
        <v>60</v>
      </c>
      <c r="G868" s="18" t="s">
        <v>14</v>
      </c>
      <c r="H868">
        <v>0</v>
      </c>
      <c r="I868" s="18" t="s">
        <v>9</v>
      </c>
      <c r="J868" s="18">
        <v>1.52025799133116</v>
      </c>
    </row>
    <row r="869" spans="1:10" x14ac:dyDescent="0.55000000000000004">
      <c r="A869" s="18" t="s">
        <v>58</v>
      </c>
      <c r="B869" t="s">
        <v>64</v>
      </c>
      <c r="C869" t="s">
        <v>59</v>
      </c>
      <c r="D869" s="18" t="s">
        <v>27</v>
      </c>
      <c r="E869" s="18" t="s">
        <v>28</v>
      </c>
      <c r="F869" t="s">
        <v>60</v>
      </c>
      <c r="G869" s="18" t="s">
        <v>14</v>
      </c>
      <c r="H869">
        <v>0</v>
      </c>
      <c r="I869" s="18" t="s">
        <v>11</v>
      </c>
      <c r="J869" s="18">
        <v>1.0193841140717199</v>
      </c>
    </row>
    <row r="870" spans="1:10" x14ac:dyDescent="0.55000000000000004">
      <c r="A870" s="18" t="s">
        <v>58</v>
      </c>
      <c r="B870" t="s">
        <v>64</v>
      </c>
      <c r="C870" t="s">
        <v>59</v>
      </c>
      <c r="D870" s="18" t="s">
        <v>27</v>
      </c>
      <c r="E870" s="18" t="s">
        <v>28</v>
      </c>
      <c r="F870" t="s">
        <v>60</v>
      </c>
      <c r="G870" s="18" t="s">
        <v>8</v>
      </c>
      <c r="H870">
        <v>100</v>
      </c>
      <c r="I870" s="18" t="s">
        <v>13</v>
      </c>
      <c r="J870" s="18">
        <v>2.9066334076924201</v>
      </c>
    </row>
    <row r="871" spans="1:10" x14ac:dyDescent="0.55000000000000004">
      <c r="A871" s="18" t="s">
        <v>58</v>
      </c>
      <c r="B871" t="s">
        <v>64</v>
      </c>
      <c r="C871" t="s">
        <v>59</v>
      </c>
      <c r="D871" s="18" t="s">
        <v>27</v>
      </c>
      <c r="E871" s="18" t="s">
        <v>28</v>
      </c>
      <c r="F871" t="s">
        <v>60</v>
      </c>
      <c r="G871" s="18" t="s">
        <v>8</v>
      </c>
      <c r="H871">
        <v>100</v>
      </c>
      <c r="I871" s="18" t="s">
        <v>15</v>
      </c>
      <c r="J871" s="18">
        <v>0</v>
      </c>
    </row>
    <row r="872" spans="1:10" x14ac:dyDescent="0.55000000000000004">
      <c r="A872" s="18" t="s">
        <v>58</v>
      </c>
      <c r="B872" t="s">
        <v>64</v>
      </c>
      <c r="C872" t="s">
        <v>59</v>
      </c>
      <c r="D872" s="18" t="s">
        <v>27</v>
      </c>
      <c r="E872" s="18" t="s">
        <v>28</v>
      </c>
      <c r="F872" t="s">
        <v>60</v>
      </c>
      <c r="G872" s="18" t="s">
        <v>8</v>
      </c>
      <c r="H872">
        <v>100</v>
      </c>
      <c r="I872" s="18" t="s">
        <v>9</v>
      </c>
      <c r="J872" s="18">
        <v>1.52025799133116</v>
      </c>
    </row>
    <row r="873" spans="1:10" x14ac:dyDescent="0.55000000000000004">
      <c r="A873" s="18" t="s">
        <v>58</v>
      </c>
      <c r="B873" t="s">
        <v>64</v>
      </c>
      <c r="C873" t="s">
        <v>59</v>
      </c>
      <c r="D873" s="18" t="s">
        <v>27</v>
      </c>
      <c r="E873" s="18" t="s">
        <v>28</v>
      </c>
      <c r="F873" t="s">
        <v>60</v>
      </c>
      <c r="G873" s="18" t="s">
        <v>8</v>
      </c>
      <c r="H873">
        <v>100</v>
      </c>
      <c r="I873" s="18" t="s">
        <v>11</v>
      </c>
      <c r="J873" s="18">
        <v>1.0193841140717199</v>
      </c>
    </row>
    <row r="874" spans="1:10" x14ac:dyDescent="0.55000000000000004">
      <c r="A874" s="18" t="s">
        <v>58</v>
      </c>
      <c r="B874" t="s">
        <v>64</v>
      </c>
      <c r="C874" t="s">
        <v>59</v>
      </c>
      <c r="D874" s="18" t="s">
        <v>27</v>
      </c>
      <c r="E874" s="18" t="s">
        <v>28</v>
      </c>
      <c r="F874" t="s">
        <v>60</v>
      </c>
      <c r="G874" s="18" t="s">
        <v>10</v>
      </c>
      <c r="H874">
        <v>100</v>
      </c>
      <c r="I874" s="18" t="s">
        <v>13</v>
      </c>
      <c r="J874" s="18">
        <v>2.9066334076924201</v>
      </c>
    </row>
    <row r="875" spans="1:10" x14ac:dyDescent="0.55000000000000004">
      <c r="A875" s="18" t="s">
        <v>58</v>
      </c>
      <c r="B875" t="s">
        <v>64</v>
      </c>
      <c r="C875" t="s">
        <v>59</v>
      </c>
      <c r="D875" s="18" t="s">
        <v>27</v>
      </c>
      <c r="E875" s="18" t="s">
        <v>28</v>
      </c>
      <c r="F875" t="s">
        <v>60</v>
      </c>
      <c r="G875" s="18" t="s">
        <v>10</v>
      </c>
      <c r="H875">
        <v>100</v>
      </c>
      <c r="I875" s="18" t="s">
        <v>15</v>
      </c>
      <c r="J875" s="18">
        <v>0</v>
      </c>
    </row>
    <row r="876" spans="1:10" x14ac:dyDescent="0.55000000000000004">
      <c r="A876" s="18" t="s">
        <v>58</v>
      </c>
      <c r="B876" t="s">
        <v>64</v>
      </c>
      <c r="C876" t="s">
        <v>59</v>
      </c>
      <c r="D876" s="18" t="s">
        <v>27</v>
      </c>
      <c r="E876" s="18" t="s">
        <v>28</v>
      </c>
      <c r="F876" t="s">
        <v>60</v>
      </c>
      <c r="G876" s="18" t="s">
        <v>10</v>
      </c>
      <c r="H876">
        <v>100</v>
      </c>
      <c r="I876" s="18" t="s">
        <v>9</v>
      </c>
      <c r="J876" s="18">
        <v>1.52025799133116</v>
      </c>
    </row>
    <row r="877" spans="1:10" x14ac:dyDescent="0.55000000000000004">
      <c r="A877" s="18" t="s">
        <v>58</v>
      </c>
      <c r="B877" t="s">
        <v>64</v>
      </c>
      <c r="C877" t="s">
        <v>59</v>
      </c>
      <c r="D877" s="18" t="s">
        <v>27</v>
      </c>
      <c r="E877" s="18" t="s">
        <v>28</v>
      </c>
      <c r="F877" t="s">
        <v>60</v>
      </c>
      <c r="G877" s="18" t="s">
        <v>10</v>
      </c>
      <c r="H877">
        <v>100</v>
      </c>
      <c r="I877" s="18" t="s">
        <v>11</v>
      </c>
      <c r="J877" s="18">
        <v>1.0193841140717199</v>
      </c>
    </row>
    <row r="878" spans="1:10" x14ac:dyDescent="0.55000000000000004">
      <c r="A878" s="18" t="s">
        <v>58</v>
      </c>
      <c r="B878" t="s">
        <v>64</v>
      </c>
      <c r="C878" t="s">
        <v>59</v>
      </c>
      <c r="D878" s="18" t="s">
        <v>29</v>
      </c>
      <c r="E878" s="18" t="s">
        <v>27</v>
      </c>
      <c r="F878" t="s">
        <v>60</v>
      </c>
      <c r="G878" s="18" t="s">
        <v>12</v>
      </c>
      <c r="H878">
        <v>100</v>
      </c>
      <c r="I878" s="18" t="s">
        <v>13</v>
      </c>
      <c r="J878" s="18">
        <v>3.5910649608704199</v>
      </c>
    </row>
    <row r="879" spans="1:10" x14ac:dyDescent="0.55000000000000004">
      <c r="A879" s="18" t="s">
        <v>58</v>
      </c>
      <c r="B879" t="s">
        <v>64</v>
      </c>
      <c r="C879" t="s">
        <v>59</v>
      </c>
      <c r="D879" s="18" t="s">
        <v>29</v>
      </c>
      <c r="E879" s="18" t="s">
        <v>27</v>
      </c>
      <c r="F879" t="s">
        <v>60</v>
      </c>
      <c r="G879" s="18" t="s">
        <v>12</v>
      </c>
      <c r="H879">
        <v>100</v>
      </c>
      <c r="I879" s="18" t="s">
        <v>15</v>
      </c>
      <c r="J879" s="18">
        <v>1.11326112650567</v>
      </c>
    </row>
    <row r="880" spans="1:10" x14ac:dyDescent="0.55000000000000004">
      <c r="A880" s="18" t="s">
        <v>58</v>
      </c>
      <c r="B880" t="s">
        <v>64</v>
      </c>
      <c r="C880" t="s">
        <v>59</v>
      </c>
      <c r="D880" s="18" t="s">
        <v>29</v>
      </c>
      <c r="E880" s="18" t="s">
        <v>27</v>
      </c>
      <c r="F880" t="s">
        <v>60</v>
      </c>
      <c r="G880" s="18" t="s">
        <v>12</v>
      </c>
      <c r="H880">
        <v>100</v>
      </c>
      <c r="I880" s="18" t="s">
        <v>9</v>
      </c>
      <c r="J880" s="18">
        <v>1.7450656751170699</v>
      </c>
    </row>
    <row r="881" spans="1:10" x14ac:dyDescent="0.55000000000000004">
      <c r="A881" s="18" t="s">
        <v>58</v>
      </c>
      <c r="B881" t="s">
        <v>64</v>
      </c>
      <c r="C881" t="s">
        <v>59</v>
      </c>
      <c r="D881" s="18" t="s">
        <v>29</v>
      </c>
      <c r="E881" s="18" t="s">
        <v>27</v>
      </c>
      <c r="F881" t="s">
        <v>60</v>
      </c>
      <c r="G881" s="18" t="s">
        <v>12</v>
      </c>
      <c r="H881">
        <v>100</v>
      </c>
      <c r="I881" s="18" t="s">
        <v>11</v>
      </c>
      <c r="J881" s="18">
        <v>0.86518705397611395</v>
      </c>
    </row>
    <row r="882" spans="1:10" x14ac:dyDescent="0.55000000000000004">
      <c r="A882" s="18" t="s">
        <v>58</v>
      </c>
      <c r="B882" t="s">
        <v>64</v>
      </c>
      <c r="C882" t="s">
        <v>59</v>
      </c>
      <c r="D882" s="18" t="s">
        <v>29</v>
      </c>
      <c r="E882" s="18" t="s">
        <v>27</v>
      </c>
      <c r="F882" t="s">
        <v>60</v>
      </c>
      <c r="G882" s="18" t="s">
        <v>14</v>
      </c>
      <c r="H882">
        <v>100</v>
      </c>
      <c r="I882" s="18" t="s">
        <v>13</v>
      </c>
      <c r="J882" s="18">
        <v>3.5910649608704199</v>
      </c>
    </row>
    <row r="883" spans="1:10" x14ac:dyDescent="0.55000000000000004">
      <c r="A883" s="18" t="s">
        <v>58</v>
      </c>
      <c r="B883" t="s">
        <v>64</v>
      </c>
      <c r="C883" t="s">
        <v>59</v>
      </c>
      <c r="D883" s="18" t="s">
        <v>29</v>
      </c>
      <c r="E883" s="18" t="s">
        <v>27</v>
      </c>
      <c r="F883" t="s">
        <v>60</v>
      </c>
      <c r="G883" s="18" t="s">
        <v>14</v>
      </c>
      <c r="H883">
        <v>100</v>
      </c>
      <c r="I883" s="18" t="s">
        <v>15</v>
      </c>
      <c r="J883" s="18">
        <v>1.11326112650567</v>
      </c>
    </row>
    <row r="884" spans="1:10" x14ac:dyDescent="0.55000000000000004">
      <c r="A884" s="18" t="s">
        <v>58</v>
      </c>
      <c r="B884" t="s">
        <v>64</v>
      </c>
      <c r="C884" t="s">
        <v>59</v>
      </c>
      <c r="D884" s="18" t="s">
        <v>29</v>
      </c>
      <c r="E884" s="18" t="s">
        <v>27</v>
      </c>
      <c r="F884" t="s">
        <v>60</v>
      </c>
      <c r="G884" s="18" t="s">
        <v>14</v>
      </c>
      <c r="H884">
        <v>100</v>
      </c>
      <c r="I884" s="18" t="s">
        <v>9</v>
      </c>
      <c r="J884" s="18">
        <v>1.7450656751170699</v>
      </c>
    </row>
    <row r="885" spans="1:10" x14ac:dyDescent="0.55000000000000004">
      <c r="A885" s="18" t="s">
        <v>58</v>
      </c>
      <c r="B885" t="s">
        <v>64</v>
      </c>
      <c r="C885" t="s">
        <v>59</v>
      </c>
      <c r="D885" s="18" t="s">
        <v>29</v>
      </c>
      <c r="E885" s="18" t="s">
        <v>27</v>
      </c>
      <c r="F885" t="s">
        <v>60</v>
      </c>
      <c r="G885" s="18" t="s">
        <v>14</v>
      </c>
      <c r="H885">
        <v>100</v>
      </c>
      <c r="I885" s="18" t="s">
        <v>11</v>
      </c>
      <c r="J885" s="18">
        <v>0.86518705397611395</v>
      </c>
    </row>
    <row r="886" spans="1:10" x14ac:dyDescent="0.55000000000000004">
      <c r="A886" s="18" t="s">
        <v>58</v>
      </c>
      <c r="B886" t="s">
        <v>64</v>
      </c>
      <c r="C886" t="s">
        <v>59</v>
      </c>
      <c r="D886" s="18" t="s">
        <v>29</v>
      </c>
      <c r="E886" s="18" t="s">
        <v>27</v>
      </c>
      <c r="F886" t="s">
        <v>60</v>
      </c>
      <c r="G886" s="18" t="s">
        <v>8</v>
      </c>
      <c r="H886">
        <v>100</v>
      </c>
      <c r="I886" s="18" t="s">
        <v>13</v>
      </c>
      <c r="J886" s="18">
        <v>3.5910649608704199</v>
      </c>
    </row>
    <row r="887" spans="1:10" x14ac:dyDescent="0.55000000000000004">
      <c r="A887" s="18" t="s">
        <v>58</v>
      </c>
      <c r="B887" t="s">
        <v>64</v>
      </c>
      <c r="C887" t="s">
        <v>59</v>
      </c>
      <c r="D887" s="18" t="s">
        <v>29</v>
      </c>
      <c r="E887" s="18" t="s">
        <v>27</v>
      </c>
      <c r="F887" t="s">
        <v>60</v>
      </c>
      <c r="G887" s="18" t="s">
        <v>8</v>
      </c>
      <c r="H887">
        <v>100</v>
      </c>
      <c r="I887" s="18" t="s">
        <v>15</v>
      </c>
      <c r="J887" s="18">
        <v>1.11326112650567</v>
      </c>
    </row>
    <row r="888" spans="1:10" x14ac:dyDescent="0.55000000000000004">
      <c r="A888" s="18" t="s">
        <v>58</v>
      </c>
      <c r="B888" t="s">
        <v>64</v>
      </c>
      <c r="C888" t="s">
        <v>59</v>
      </c>
      <c r="D888" s="18" t="s">
        <v>29</v>
      </c>
      <c r="E888" s="18" t="s">
        <v>27</v>
      </c>
      <c r="F888" t="s">
        <v>60</v>
      </c>
      <c r="G888" s="18" t="s">
        <v>8</v>
      </c>
      <c r="H888">
        <v>100</v>
      </c>
      <c r="I888" s="18" t="s">
        <v>9</v>
      </c>
      <c r="J888" s="18">
        <v>1.7450656751170699</v>
      </c>
    </row>
    <row r="889" spans="1:10" x14ac:dyDescent="0.55000000000000004">
      <c r="A889" s="18" t="s">
        <v>58</v>
      </c>
      <c r="B889" t="s">
        <v>64</v>
      </c>
      <c r="C889" t="s">
        <v>59</v>
      </c>
      <c r="D889" s="18" t="s">
        <v>29</v>
      </c>
      <c r="E889" s="18" t="s">
        <v>27</v>
      </c>
      <c r="F889" t="s">
        <v>60</v>
      </c>
      <c r="G889" s="18" t="s">
        <v>8</v>
      </c>
      <c r="H889">
        <v>100</v>
      </c>
      <c r="I889" s="18" t="s">
        <v>11</v>
      </c>
      <c r="J889" s="18">
        <v>0.86518705397611395</v>
      </c>
    </row>
    <row r="890" spans="1:10" x14ac:dyDescent="0.55000000000000004">
      <c r="A890" s="18" t="s">
        <v>58</v>
      </c>
      <c r="B890" t="s">
        <v>64</v>
      </c>
      <c r="C890" t="s">
        <v>59</v>
      </c>
      <c r="D890" s="18" t="s">
        <v>29</v>
      </c>
      <c r="E890" s="18" t="s">
        <v>27</v>
      </c>
      <c r="F890" t="s">
        <v>60</v>
      </c>
      <c r="G890" s="18" t="s">
        <v>10</v>
      </c>
      <c r="H890">
        <v>100</v>
      </c>
      <c r="I890" s="18" t="s">
        <v>13</v>
      </c>
      <c r="J890" s="18">
        <v>3.5910649608704199</v>
      </c>
    </row>
    <row r="891" spans="1:10" x14ac:dyDescent="0.55000000000000004">
      <c r="A891" s="18" t="s">
        <v>58</v>
      </c>
      <c r="B891" t="s">
        <v>64</v>
      </c>
      <c r="C891" t="s">
        <v>59</v>
      </c>
      <c r="D891" s="18" t="s">
        <v>29</v>
      </c>
      <c r="E891" s="18" t="s">
        <v>27</v>
      </c>
      <c r="F891" t="s">
        <v>60</v>
      </c>
      <c r="G891" s="18" t="s">
        <v>10</v>
      </c>
      <c r="H891">
        <v>100</v>
      </c>
      <c r="I891" s="18" t="s">
        <v>15</v>
      </c>
      <c r="J891" s="18">
        <v>1.11326112650567</v>
      </c>
    </row>
    <row r="892" spans="1:10" x14ac:dyDescent="0.55000000000000004">
      <c r="A892" s="18" t="s">
        <v>58</v>
      </c>
      <c r="B892" t="s">
        <v>64</v>
      </c>
      <c r="C892" t="s">
        <v>59</v>
      </c>
      <c r="D892" s="18" t="s">
        <v>29</v>
      </c>
      <c r="E892" s="18" t="s">
        <v>27</v>
      </c>
      <c r="F892" t="s">
        <v>60</v>
      </c>
      <c r="G892" s="18" t="s">
        <v>10</v>
      </c>
      <c r="H892">
        <v>100</v>
      </c>
      <c r="I892" s="18" t="s">
        <v>9</v>
      </c>
      <c r="J892" s="18">
        <v>1.7450656751170699</v>
      </c>
    </row>
    <row r="893" spans="1:10" x14ac:dyDescent="0.55000000000000004">
      <c r="A893" s="18" t="s">
        <v>58</v>
      </c>
      <c r="B893" t="s">
        <v>64</v>
      </c>
      <c r="C893" t="s">
        <v>59</v>
      </c>
      <c r="D893" s="18" t="s">
        <v>29</v>
      </c>
      <c r="E893" s="18" t="s">
        <v>27</v>
      </c>
      <c r="F893" t="s">
        <v>60</v>
      </c>
      <c r="G893" s="18" t="s">
        <v>10</v>
      </c>
      <c r="H893">
        <v>100</v>
      </c>
      <c r="I893" s="18" t="s">
        <v>11</v>
      </c>
      <c r="J893" s="18">
        <v>0.86518705397611395</v>
      </c>
    </row>
    <row r="894" spans="1:10" x14ac:dyDescent="0.55000000000000004">
      <c r="A894" s="18" t="s">
        <v>58</v>
      </c>
      <c r="B894" t="s">
        <v>64</v>
      </c>
      <c r="C894" t="s">
        <v>59</v>
      </c>
      <c r="D894" s="18" t="s">
        <v>27</v>
      </c>
      <c r="E894" s="18" t="s">
        <v>28</v>
      </c>
      <c r="F894" t="s">
        <v>60</v>
      </c>
      <c r="G894" s="18" t="s">
        <v>12</v>
      </c>
      <c r="H894">
        <v>100</v>
      </c>
      <c r="I894" s="18" t="s">
        <v>13</v>
      </c>
      <c r="J894" s="18">
        <v>2.6307193131651698</v>
      </c>
    </row>
    <row r="895" spans="1:10" x14ac:dyDescent="0.55000000000000004">
      <c r="A895" s="18" t="s">
        <v>58</v>
      </c>
      <c r="B895" t="s">
        <v>64</v>
      </c>
      <c r="C895" t="s">
        <v>59</v>
      </c>
      <c r="D895" s="18" t="s">
        <v>27</v>
      </c>
      <c r="E895" s="18" t="s">
        <v>28</v>
      </c>
      <c r="F895" t="s">
        <v>60</v>
      </c>
      <c r="G895" s="18" t="s">
        <v>12</v>
      </c>
      <c r="H895">
        <v>100</v>
      </c>
      <c r="I895" s="18" t="s">
        <v>15</v>
      </c>
      <c r="J895" s="18">
        <v>1.6101938648498599</v>
      </c>
    </row>
    <row r="896" spans="1:10" x14ac:dyDescent="0.55000000000000004">
      <c r="A896" s="18" t="s">
        <v>58</v>
      </c>
      <c r="B896" t="s">
        <v>64</v>
      </c>
      <c r="C896" t="s">
        <v>59</v>
      </c>
      <c r="D896" s="18" t="s">
        <v>27</v>
      </c>
      <c r="E896" s="18" t="s">
        <v>28</v>
      </c>
      <c r="F896" t="s">
        <v>60</v>
      </c>
      <c r="G896" s="18" t="s">
        <v>12</v>
      </c>
      <c r="H896">
        <v>100</v>
      </c>
      <c r="I896" s="18" t="s">
        <v>9</v>
      </c>
      <c r="J896" s="18">
        <v>2.0345224963966699</v>
      </c>
    </row>
    <row r="897" spans="1:10" x14ac:dyDescent="0.55000000000000004">
      <c r="A897" s="18" t="s">
        <v>58</v>
      </c>
      <c r="B897" t="s">
        <v>64</v>
      </c>
      <c r="C897" t="s">
        <v>59</v>
      </c>
      <c r="D897" s="18" t="s">
        <v>27</v>
      </c>
      <c r="E897" s="18" t="s">
        <v>28</v>
      </c>
      <c r="F897" t="s">
        <v>60</v>
      </c>
      <c r="G897" s="18" t="s">
        <v>12</v>
      </c>
      <c r="H897">
        <v>100</v>
      </c>
      <c r="I897" s="18" t="s">
        <v>11</v>
      </c>
      <c r="J897" s="18">
        <v>0.88706954044755504</v>
      </c>
    </row>
    <row r="898" spans="1:10" x14ac:dyDescent="0.55000000000000004">
      <c r="A898" s="18" t="s">
        <v>58</v>
      </c>
      <c r="B898" t="s">
        <v>64</v>
      </c>
      <c r="C898" t="s">
        <v>59</v>
      </c>
      <c r="D898" s="18" t="s">
        <v>27</v>
      </c>
      <c r="E898" s="18" t="s">
        <v>28</v>
      </c>
      <c r="F898" t="s">
        <v>60</v>
      </c>
      <c r="G898" s="18" t="s">
        <v>14</v>
      </c>
      <c r="H898">
        <v>0</v>
      </c>
      <c r="I898" s="18" t="s">
        <v>13</v>
      </c>
      <c r="J898" s="18">
        <v>2.6307193131651698</v>
      </c>
    </row>
    <row r="899" spans="1:10" x14ac:dyDescent="0.55000000000000004">
      <c r="A899" s="18" t="s">
        <v>58</v>
      </c>
      <c r="B899" t="s">
        <v>64</v>
      </c>
      <c r="C899" t="s">
        <v>59</v>
      </c>
      <c r="D899" s="18" t="s">
        <v>27</v>
      </c>
      <c r="E899" s="18" t="s">
        <v>28</v>
      </c>
      <c r="F899" t="s">
        <v>60</v>
      </c>
      <c r="G899" s="18" t="s">
        <v>14</v>
      </c>
      <c r="H899">
        <v>0</v>
      </c>
      <c r="I899" s="18" t="s">
        <v>15</v>
      </c>
      <c r="J899" s="18">
        <v>1.6101938648498599</v>
      </c>
    </row>
    <row r="900" spans="1:10" x14ac:dyDescent="0.55000000000000004">
      <c r="A900" s="18" t="s">
        <v>58</v>
      </c>
      <c r="B900" t="s">
        <v>64</v>
      </c>
      <c r="C900" t="s">
        <v>59</v>
      </c>
      <c r="D900" s="18" t="s">
        <v>27</v>
      </c>
      <c r="E900" s="18" t="s">
        <v>28</v>
      </c>
      <c r="F900" t="s">
        <v>60</v>
      </c>
      <c r="G900" s="18" t="s">
        <v>14</v>
      </c>
      <c r="H900">
        <v>0</v>
      </c>
      <c r="I900" s="18" t="s">
        <v>9</v>
      </c>
      <c r="J900" s="18">
        <v>2.0345224963966699</v>
      </c>
    </row>
    <row r="901" spans="1:10" x14ac:dyDescent="0.55000000000000004">
      <c r="A901" s="18" t="s">
        <v>58</v>
      </c>
      <c r="B901" t="s">
        <v>64</v>
      </c>
      <c r="C901" t="s">
        <v>59</v>
      </c>
      <c r="D901" s="18" t="s">
        <v>27</v>
      </c>
      <c r="E901" s="18" t="s">
        <v>28</v>
      </c>
      <c r="F901" t="s">
        <v>60</v>
      </c>
      <c r="G901" s="18" t="s">
        <v>14</v>
      </c>
      <c r="H901">
        <v>0</v>
      </c>
      <c r="I901" s="18" t="s">
        <v>11</v>
      </c>
      <c r="J901" s="18">
        <v>0.88706954044755504</v>
      </c>
    </row>
    <row r="902" spans="1:10" x14ac:dyDescent="0.55000000000000004">
      <c r="A902" s="18" t="s">
        <v>58</v>
      </c>
      <c r="B902" t="s">
        <v>64</v>
      </c>
      <c r="C902" t="s">
        <v>59</v>
      </c>
      <c r="D902" s="18" t="s">
        <v>27</v>
      </c>
      <c r="E902" s="18" t="s">
        <v>28</v>
      </c>
      <c r="F902" t="s">
        <v>60</v>
      </c>
      <c r="G902" s="18" t="s">
        <v>8</v>
      </c>
      <c r="H902">
        <v>100</v>
      </c>
      <c r="I902" s="18" t="s">
        <v>13</v>
      </c>
      <c r="J902" s="18">
        <v>2.6307193131651698</v>
      </c>
    </row>
    <row r="903" spans="1:10" x14ac:dyDescent="0.55000000000000004">
      <c r="A903" s="18" t="s">
        <v>58</v>
      </c>
      <c r="B903" t="s">
        <v>64</v>
      </c>
      <c r="C903" t="s">
        <v>59</v>
      </c>
      <c r="D903" s="18" t="s">
        <v>27</v>
      </c>
      <c r="E903" s="18" t="s">
        <v>28</v>
      </c>
      <c r="F903" t="s">
        <v>60</v>
      </c>
      <c r="G903" s="18" t="s">
        <v>8</v>
      </c>
      <c r="H903">
        <v>100</v>
      </c>
      <c r="I903" s="18" t="s">
        <v>15</v>
      </c>
      <c r="J903" s="18">
        <v>1.6101938648498599</v>
      </c>
    </row>
    <row r="904" spans="1:10" x14ac:dyDescent="0.55000000000000004">
      <c r="A904" s="18" t="s">
        <v>58</v>
      </c>
      <c r="B904" t="s">
        <v>64</v>
      </c>
      <c r="C904" t="s">
        <v>59</v>
      </c>
      <c r="D904" s="18" t="s">
        <v>27</v>
      </c>
      <c r="E904" s="18" t="s">
        <v>28</v>
      </c>
      <c r="F904" t="s">
        <v>60</v>
      </c>
      <c r="G904" s="18" t="s">
        <v>8</v>
      </c>
      <c r="H904">
        <v>100</v>
      </c>
      <c r="I904" s="18" t="s">
        <v>9</v>
      </c>
      <c r="J904" s="18">
        <v>2.0345224963966699</v>
      </c>
    </row>
    <row r="905" spans="1:10" x14ac:dyDescent="0.55000000000000004">
      <c r="A905" s="18" t="s">
        <v>58</v>
      </c>
      <c r="B905" t="s">
        <v>64</v>
      </c>
      <c r="C905" t="s">
        <v>59</v>
      </c>
      <c r="D905" s="18" t="s">
        <v>27</v>
      </c>
      <c r="E905" s="18" t="s">
        <v>28</v>
      </c>
      <c r="F905" t="s">
        <v>60</v>
      </c>
      <c r="G905" s="18" t="s">
        <v>8</v>
      </c>
      <c r="H905">
        <v>100</v>
      </c>
      <c r="I905" s="18" t="s">
        <v>11</v>
      </c>
      <c r="J905" s="18">
        <v>0.88706954044755504</v>
      </c>
    </row>
    <row r="906" spans="1:10" x14ac:dyDescent="0.55000000000000004">
      <c r="A906" s="18" t="s">
        <v>58</v>
      </c>
      <c r="B906" t="s">
        <v>64</v>
      </c>
      <c r="C906" t="s">
        <v>59</v>
      </c>
      <c r="D906" s="18" t="s">
        <v>27</v>
      </c>
      <c r="E906" s="18" t="s">
        <v>28</v>
      </c>
      <c r="F906" t="s">
        <v>60</v>
      </c>
      <c r="G906" s="18" t="s">
        <v>10</v>
      </c>
      <c r="H906">
        <v>100</v>
      </c>
      <c r="I906" s="18" t="s">
        <v>13</v>
      </c>
      <c r="J906" s="18">
        <v>2.6307193131651698</v>
      </c>
    </row>
    <row r="907" spans="1:10" x14ac:dyDescent="0.55000000000000004">
      <c r="A907" s="18" t="s">
        <v>58</v>
      </c>
      <c r="B907" t="s">
        <v>64</v>
      </c>
      <c r="C907" t="s">
        <v>59</v>
      </c>
      <c r="D907" s="18" t="s">
        <v>27</v>
      </c>
      <c r="E907" s="18" t="s">
        <v>28</v>
      </c>
      <c r="F907" t="s">
        <v>60</v>
      </c>
      <c r="G907" s="18" t="s">
        <v>10</v>
      </c>
      <c r="H907">
        <v>100</v>
      </c>
      <c r="I907" s="18" t="s">
        <v>15</v>
      </c>
      <c r="J907" s="18">
        <v>1.6101938648498599</v>
      </c>
    </row>
    <row r="908" spans="1:10" x14ac:dyDescent="0.55000000000000004">
      <c r="A908" s="18" t="s">
        <v>58</v>
      </c>
      <c r="B908" t="s">
        <v>64</v>
      </c>
      <c r="C908" t="s">
        <v>59</v>
      </c>
      <c r="D908" s="18" t="s">
        <v>27</v>
      </c>
      <c r="E908" s="18" t="s">
        <v>28</v>
      </c>
      <c r="F908" t="s">
        <v>60</v>
      </c>
      <c r="G908" s="18" t="s">
        <v>10</v>
      </c>
      <c r="H908">
        <v>100</v>
      </c>
      <c r="I908" s="18" t="s">
        <v>9</v>
      </c>
      <c r="J908" s="18">
        <v>2.0345224963966699</v>
      </c>
    </row>
    <row r="909" spans="1:10" x14ac:dyDescent="0.55000000000000004">
      <c r="A909" s="18" t="s">
        <v>58</v>
      </c>
      <c r="B909" t="s">
        <v>64</v>
      </c>
      <c r="C909" t="s">
        <v>59</v>
      </c>
      <c r="D909" s="18" t="s">
        <v>27</v>
      </c>
      <c r="E909" s="18" t="s">
        <v>28</v>
      </c>
      <c r="F909" t="s">
        <v>60</v>
      </c>
      <c r="G909" s="18" t="s">
        <v>10</v>
      </c>
      <c r="H909">
        <v>100</v>
      </c>
      <c r="I909" s="18" t="s">
        <v>11</v>
      </c>
      <c r="J909" s="18">
        <v>0.88706954044755504</v>
      </c>
    </row>
    <row r="910" spans="1:10" x14ac:dyDescent="0.55000000000000004">
      <c r="A910" s="18" t="s">
        <v>58</v>
      </c>
      <c r="B910" t="s">
        <v>64</v>
      </c>
      <c r="C910" t="s">
        <v>59</v>
      </c>
      <c r="D910" s="18" t="s">
        <v>28</v>
      </c>
      <c r="E910" s="18" t="s">
        <v>29</v>
      </c>
      <c r="F910" t="s">
        <v>60</v>
      </c>
      <c r="G910" s="18" t="s">
        <v>12</v>
      </c>
      <c r="H910">
        <v>100</v>
      </c>
      <c r="I910" s="18" t="s">
        <v>13</v>
      </c>
      <c r="J910" s="18">
        <v>1.6495187354157601</v>
      </c>
    </row>
    <row r="911" spans="1:10" x14ac:dyDescent="0.55000000000000004">
      <c r="A911" s="18" t="s">
        <v>58</v>
      </c>
      <c r="B911" t="s">
        <v>64</v>
      </c>
      <c r="C911" t="s">
        <v>59</v>
      </c>
      <c r="D911" s="18" t="s">
        <v>28</v>
      </c>
      <c r="E911" s="18" t="s">
        <v>29</v>
      </c>
      <c r="F911" t="s">
        <v>60</v>
      </c>
      <c r="G911" s="18" t="s">
        <v>12</v>
      </c>
      <c r="H911">
        <v>100</v>
      </c>
      <c r="I911" s="18" t="s">
        <v>15</v>
      </c>
      <c r="J911" s="18">
        <v>1.3861597125651299</v>
      </c>
    </row>
    <row r="912" spans="1:10" x14ac:dyDescent="0.55000000000000004">
      <c r="A912" s="18" t="s">
        <v>58</v>
      </c>
      <c r="B912" t="s">
        <v>64</v>
      </c>
      <c r="C912" t="s">
        <v>59</v>
      </c>
      <c r="D912" s="18" t="s">
        <v>28</v>
      </c>
      <c r="E912" s="18" t="s">
        <v>29</v>
      </c>
      <c r="F912" t="s">
        <v>60</v>
      </c>
      <c r="G912" s="18" t="s">
        <v>12</v>
      </c>
      <c r="H912">
        <v>100</v>
      </c>
      <c r="I912" s="18" t="s">
        <v>9</v>
      </c>
      <c r="J912" s="18">
        <v>2.0301151842577299</v>
      </c>
    </row>
    <row r="913" spans="1:10" x14ac:dyDescent="0.55000000000000004">
      <c r="A913" s="18" t="s">
        <v>58</v>
      </c>
      <c r="B913" t="s">
        <v>64</v>
      </c>
      <c r="C913" t="s">
        <v>59</v>
      </c>
      <c r="D913" s="18" t="s">
        <v>28</v>
      </c>
      <c r="E913" s="18" t="s">
        <v>29</v>
      </c>
      <c r="F913" t="s">
        <v>60</v>
      </c>
      <c r="G913" s="18" t="s">
        <v>12</v>
      </c>
      <c r="H913">
        <v>100</v>
      </c>
      <c r="I913" s="18" t="s">
        <v>11</v>
      </c>
      <c r="J913" s="18">
        <v>0.62761412555119001</v>
      </c>
    </row>
    <row r="914" spans="1:10" x14ac:dyDescent="0.55000000000000004">
      <c r="A914" s="18" t="s">
        <v>58</v>
      </c>
      <c r="B914" t="s">
        <v>64</v>
      </c>
      <c r="C914" t="s">
        <v>59</v>
      </c>
      <c r="D914" s="18" t="s">
        <v>28</v>
      </c>
      <c r="E914" s="18" t="s">
        <v>29</v>
      </c>
      <c r="F914" t="s">
        <v>60</v>
      </c>
      <c r="G914" s="18" t="s">
        <v>14</v>
      </c>
      <c r="H914">
        <v>100</v>
      </c>
      <c r="I914" s="18" t="s">
        <v>13</v>
      </c>
      <c r="J914" s="18">
        <v>1.6495187354157601</v>
      </c>
    </row>
    <row r="915" spans="1:10" x14ac:dyDescent="0.55000000000000004">
      <c r="A915" s="18" t="s">
        <v>58</v>
      </c>
      <c r="B915" t="s">
        <v>64</v>
      </c>
      <c r="C915" t="s">
        <v>59</v>
      </c>
      <c r="D915" s="18" t="s">
        <v>28</v>
      </c>
      <c r="E915" s="18" t="s">
        <v>29</v>
      </c>
      <c r="F915" t="s">
        <v>60</v>
      </c>
      <c r="G915" s="18" t="s">
        <v>14</v>
      </c>
      <c r="H915">
        <v>100</v>
      </c>
      <c r="I915" s="18" t="s">
        <v>15</v>
      </c>
      <c r="J915" s="18">
        <v>1.3861597125651299</v>
      </c>
    </row>
    <row r="916" spans="1:10" x14ac:dyDescent="0.55000000000000004">
      <c r="A916" s="18" t="s">
        <v>58</v>
      </c>
      <c r="B916" t="s">
        <v>64</v>
      </c>
      <c r="C916" t="s">
        <v>59</v>
      </c>
      <c r="D916" s="18" t="s">
        <v>28</v>
      </c>
      <c r="E916" s="18" t="s">
        <v>29</v>
      </c>
      <c r="F916" t="s">
        <v>60</v>
      </c>
      <c r="G916" s="18" t="s">
        <v>14</v>
      </c>
      <c r="H916">
        <v>100</v>
      </c>
      <c r="I916" s="18" t="s">
        <v>9</v>
      </c>
      <c r="J916" s="18">
        <v>2.0301151842577299</v>
      </c>
    </row>
    <row r="917" spans="1:10" x14ac:dyDescent="0.55000000000000004">
      <c r="A917" s="18" t="s">
        <v>58</v>
      </c>
      <c r="B917" t="s">
        <v>64</v>
      </c>
      <c r="C917" t="s">
        <v>59</v>
      </c>
      <c r="D917" s="18" t="s">
        <v>28</v>
      </c>
      <c r="E917" s="18" t="s">
        <v>29</v>
      </c>
      <c r="F917" t="s">
        <v>60</v>
      </c>
      <c r="G917" s="18" t="s">
        <v>14</v>
      </c>
      <c r="H917">
        <v>100</v>
      </c>
      <c r="I917" s="18" t="s">
        <v>11</v>
      </c>
      <c r="J917" s="18">
        <v>0.62761412555119001</v>
      </c>
    </row>
    <row r="918" spans="1:10" x14ac:dyDescent="0.55000000000000004">
      <c r="A918" s="18" t="s">
        <v>58</v>
      </c>
      <c r="B918" t="s">
        <v>64</v>
      </c>
      <c r="C918" t="s">
        <v>59</v>
      </c>
      <c r="D918" s="18" t="s">
        <v>28</v>
      </c>
      <c r="E918" s="18" t="s">
        <v>29</v>
      </c>
      <c r="F918" t="s">
        <v>60</v>
      </c>
      <c r="G918" s="18" t="s">
        <v>8</v>
      </c>
      <c r="H918">
        <v>100</v>
      </c>
      <c r="I918" s="18" t="s">
        <v>13</v>
      </c>
      <c r="J918" s="18">
        <v>1.6495187354157601</v>
      </c>
    </row>
    <row r="919" spans="1:10" x14ac:dyDescent="0.55000000000000004">
      <c r="A919" s="18" t="s">
        <v>58</v>
      </c>
      <c r="B919" t="s">
        <v>64</v>
      </c>
      <c r="C919" t="s">
        <v>59</v>
      </c>
      <c r="D919" s="18" t="s">
        <v>28</v>
      </c>
      <c r="E919" s="18" t="s">
        <v>29</v>
      </c>
      <c r="F919" t="s">
        <v>60</v>
      </c>
      <c r="G919" s="18" t="s">
        <v>8</v>
      </c>
      <c r="H919">
        <v>100</v>
      </c>
      <c r="I919" s="18" t="s">
        <v>15</v>
      </c>
      <c r="J919" s="18">
        <v>1.3861597125651299</v>
      </c>
    </row>
    <row r="920" spans="1:10" x14ac:dyDescent="0.55000000000000004">
      <c r="A920" s="18" t="s">
        <v>58</v>
      </c>
      <c r="B920" t="s">
        <v>64</v>
      </c>
      <c r="C920" t="s">
        <v>59</v>
      </c>
      <c r="D920" s="18" t="s">
        <v>28</v>
      </c>
      <c r="E920" s="18" t="s">
        <v>29</v>
      </c>
      <c r="F920" t="s">
        <v>60</v>
      </c>
      <c r="G920" s="18" t="s">
        <v>8</v>
      </c>
      <c r="H920">
        <v>100</v>
      </c>
      <c r="I920" s="18" t="s">
        <v>9</v>
      </c>
      <c r="J920" s="18">
        <v>2.0301151842577299</v>
      </c>
    </row>
    <row r="921" spans="1:10" x14ac:dyDescent="0.55000000000000004">
      <c r="A921" s="18" t="s">
        <v>58</v>
      </c>
      <c r="B921" t="s">
        <v>64</v>
      </c>
      <c r="C921" t="s">
        <v>59</v>
      </c>
      <c r="D921" s="18" t="s">
        <v>28</v>
      </c>
      <c r="E921" s="18" t="s">
        <v>29</v>
      </c>
      <c r="F921" t="s">
        <v>60</v>
      </c>
      <c r="G921" s="18" t="s">
        <v>8</v>
      </c>
      <c r="H921">
        <v>100</v>
      </c>
      <c r="I921" s="18" t="s">
        <v>11</v>
      </c>
      <c r="J921" s="18">
        <v>0.62761412555119001</v>
      </c>
    </row>
    <row r="922" spans="1:10" x14ac:dyDescent="0.55000000000000004">
      <c r="A922" s="18" t="s">
        <v>58</v>
      </c>
      <c r="B922" t="s">
        <v>64</v>
      </c>
      <c r="C922" t="s">
        <v>59</v>
      </c>
      <c r="D922" s="18" t="s">
        <v>28</v>
      </c>
      <c r="E922" s="18" t="s">
        <v>29</v>
      </c>
      <c r="F922" t="s">
        <v>60</v>
      </c>
      <c r="G922" s="18" t="s">
        <v>10</v>
      </c>
      <c r="H922">
        <v>0</v>
      </c>
      <c r="I922" s="18" t="s">
        <v>13</v>
      </c>
      <c r="J922" s="18">
        <v>1.6495187354157601</v>
      </c>
    </row>
    <row r="923" spans="1:10" x14ac:dyDescent="0.55000000000000004">
      <c r="A923" s="18" t="s">
        <v>58</v>
      </c>
      <c r="B923" t="s">
        <v>64</v>
      </c>
      <c r="C923" t="s">
        <v>59</v>
      </c>
      <c r="D923" s="18" t="s">
        <v>28</v>
      </c>
      <c r="E923" s="18" t="s">
        <v>29</v>
      </c>
      <c r="F923" t="s">
        <v>60</v>
      </c>
      <c r="G923" s="18" t="s">
        <v>10</v>
      </c>
      <c r="H923">
        <v>0</v>
      </c>
      <c r="I923" s="18" t="s">
        <v>15</v>
      </c>
      <c r="J923" s="18">
        <v>1.3861597125651299</v>
      </c>
    </row>
    <row r="924" spans="1:10" x14ac:dyDescent="0.55000000000000004">
      <c r="A924" s="18" t="s">
        <v>58</v>
      </c>
      <c r="B924" t="s">
        <v>64</v>
      </c>
      <c r="C924" t="s">
        <v>59</v>
      </c>
      <c r="D924" s="18" t="s">
        <v>28</v>
      </c>
      <c r="E924" s="18" t="s">
        <v>29</v>
      </c>
      <c r="F924" t="s">
        <v>60</v>
      </c>
      <c r="G924" s="18" t="s">
        <v>10</v>
      </c>
      <c r="H924">
        <v>0</v>
      </c>
      <c r="I924" s="18" t="s">
        <v>9</v>
      </c>
      <c r="J924" s="18">
        <v>2.0301151842577299</v>
      </c>
    </row>
    <row r="925" spans="1:10" x14ac:dyDescent="0.55000000000000004">
      <c r="A925" s="18" t="s">
        <v>58</v>
      </c>
      <c r="B925" t="s">
        <v>64</v>
      </c>
      <c r="C925" t="s">
        <v>59</v>
      </c>
      <c r="D925" s="18" t="s">
        <v>28</v>
      </c>
      <c r="E925" s="18" t="s">
        <v>29</v>
      </c>
      <c r="F925" t="s">
        <v>60</v>
      </c>
      <c r="G925" s="18" t="s">
        <v>10</v>
      </c>
      <c r="H925">
        <v>0</v>
      </c>
      <c r="I925" s="18" t="s">
        <v>11</v>
      </c>
      <c r="J925" s="18">
        <v>0.62761412555119001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E637-6935-4B98-91E2-456318BCB799}">
  <dimension ref="A1:K849"/>
  <sheetViews>
    <sheetView workbookViewId="0">
      <selection activeCell="K2" sqref="K2"/>
    </sheetView>
  </sheetViews>
  <sheetFormatPr baseColWidth="10" defaultColWidth="10.9453125" defaultRowHeight="14.4" x14ac:dyDescent="0.55000000000000004"/>
  <cols>
    <col min="1" max="1" width="6.734375" bestFit="1" customWidth="1"/>
    <col min="2" max="2" width="12.9453125" bestFit="1" customWidth="1"/>
    <col min="3" max="3" width="6.89453125" bestFit="1" customWidth="1"/>
    <col min="4" max="4" width="13.9453125" bestFit="1" customWidth="1"/>
    <col min="5" max="5" width="14.47265625" bestFit="1" customWidth="1"/>
    <col min="6" max="6" width="10.05078125" bestFit="1" customWidth="1"/>
    <col min="7" max="7" width="25.3125" bestFit="1" customWidth="1"/>
    <col min="8" max="8" width="5.05078125" bestFit="1" customWidth="1"/>
    <col min="9" max="9" width="25.20703125" bestFit="1" customWidth="1"/>
    <col min="10" max="10" width="11.68359375" customWidth="1"/>
    <col min="11" max="11" width="8" bestFit="1" customWidth="1"/>
    <col min="12" max="12" width="11.68359375" bestFit="1" customWidth="1"/>
    <col min="13" max="13" width="7" bestFit="1" customWidth="1"/>
    <col min="14" max="14" width="5.578125" bestFit="1" customWidth="1"/>
    <col min="15" max="15" width="28" bestFit="1" customWidth="1"/>
    <col min="16" max="16" width="12" bestFit="1" customWidth="1"/>
    <col min="17" max="17" width="11.83984375" bestFit="1" customWidth="1"/>
    <col min="18" max="18" width="5.578125" customWidth="1"/>
    <col min="19" max="19" width="28" bestFit="1" customWidth="1"/>
    <col min="20" max="20" width="12" bestFit="1" customWidth="1"/>
  </cols>
  <sheetData>
    <row r="1" spans="1:11" x14ac:dyDescent="0.55000000000000004">
      <c r="A1" t="s">
        <v>32</v>
      </c>
      <c r="B1" t="s">
        <v>63</v>
      </c>
      <c r="C1" t="s">
        <v>45</v>
      </c>
      <c r="D1" t="s">
        <v>30</v>
      </c>
      <c r="E1" t="s">
        <v>31</v>
      </c>
      <c r="F1" t="s">
        <v>33</v>
      </c>
      <c r="G1" t="s">
        <v>34</v>
      </c>
      <c r="H1" t="s">
        <v>2</v>
      </c>
      <c r="I1" t="s">
        <v>35</v>
      </c>
      <c r="J1" t="s">
        <v>1</v>
      </c>
      <c r="K1" t="s">
        <v>44</v>
      </c>
    </row>
    <row r="2" spans="1:11" x14ac:dyDescent="0.55000000000000004">
      <c r="A2" s="18" t="s">
        <v>58</v>
      </c>
      <c r="B2" t="s">
        <v>64</v>
      </c>
      <c r="C2" t="s">
        <v>59</v>
      </c>
      <c r="D2" s="18" t="s">
        <v>27</v>
      </c>
      <c r="E2" s="18" t="s">
        <v>29</v>
      </c>
      <c r="F2" t="s">
        <v>25</v>
      </c>
      <c r="G2" s="18" t="s">
        <v>12</v>
      </c>
      <c r="H2" s="18">
        <v>1</v>
      </c>
      <c r="I2" s="18" t="s">
        <v>13</v>
      </c>
      <c r="J2" s="18">
        <v>2.5203812345716798</v>
      </c>
      <c r="K2" s="18" t="str">
        <f>+IF(DatosTR[[#This Row],[RC]]=1,"Acierto",IF(SUM(DatosTR[[#This Row],[RC]],DatosTR[[#This Row],[TR]])=0,"Omisión","Comisión"))</f>
        <v>Acierto</v>
      </c>
    </row>
    <row r="3" spans="1:11" x14ac:dyDescent="0.55000000000000004">
      <c r="A3" s="18" t="s">
        <v>58</v>
      </c>
      <c r="B3" t="s">
        <v>64</v>
      </c>
      <c r="C3" t="s">
        <v>59</v>
      </c>
      <c r="D3" s="18" t="s">
        <v>27</v>
      </c>
      <c r="E3" s="18" t="s">
        <v>29</v>
      </c>
      <c r="F3" t="s">
        <v>25</v>
      </c>
      <c r="G3" s="18" t="s">
        <v>12</v>
      </c>
      <c r="H3" s="18">
        <v>1</v>
      </c>
      <c r="I3" s="18" t="s">
        <v>9</v>
      </c>
      <c r="J3" s="18">
        <v>1.60731377778574</v>
      </c>
      <c r="K3" s="18" t="str">
        <f>+IF(DatosTR[[#This Row],[RC]]=1,"Acierto",IF(SUM(DatosTR[[#This Row],[RC]],DatosTR[[#This Row],[TR]])=0,"Omisión","Comisión"))</f>
        <v>Acierto</v>
      </c>
    </row>
    <row r="4" spans="1:11" x14ac:dyDescent="0.55000000000000004">
      <c r="A4" s="18" t="s">
        <v>58</v>
      </c>
      <c r="B4" t="s">
        <v>64</v>
      </c>
      <c r="C4" t="s">
        <v>59</v>
      </c>
      <c r="D4" s="18" t="s">
        <v>27</v>
      </c>
      <c r="E4" s="18" t="s">
        <v>29</v>
      </c>
      <c r="F4" t="s">
        <v>25</v>
      </c>
      <c r="G4" s="18" t="s">
        <v>12</v>
      </c>
      <c r="H4" s="18">
        <v>1</v>
      </c>
      <c r="I4" s="18" t="s">
        <v>11</v>
      </c>
      <c r="J4" s="18">
        <v>1.1001248395041301</v>
      </c>
      <c r="K4" s="18" t="str">
        <f>+IF(DatosTR[[#This Row],[RC]]=1,"Acierto",IF(SUM(DatosTR[[#This Row],[RC]],DatosTR[[#This Row],[TR]])=0,"Omisión","Comisión"))</f>
        <v>Acierto</v>
      </c>
    </row>
    <row r="5" spans="1:11" x14ac:dyDescent="0.55000000000000004">
      <c r="A5" s="18" t="s">
        <v>58</v>
      </c>
      <c r="B5" t="s">
        <v>64</v>
      </c>
      <c r="C5" t="s">
        <v>59</v>
      </c>
      <c r="D5" s="18" t="s">
        <v>27</v>
      </c>
      <c r="E5" s="18" t="s">
        <v>29</v>
      </c>
      <c r="F5" t="s">
        <v>25</v>
      </c>
      <c r="G5" s="18" t="s">
        <v>14</v>
      </c>
      <c r="H5" s="18">
        <v>0</v>
      </c>
      <c r="I5" s="18" t="s">
        <v>13</v>
      </c>
      <c r="J5" s="18">
        <v>2.5203812345716798</v>
      </c>
      <c r="K5" s="18" t="str">
        <f>+IF(DatosTR[[#This Row],[RC]]=1,"Acierto",IF(SUM(DatosTR[[#This Row],[RC]],DatosTR[[#This Row],[TR]])=0,"Omisión","Comisión"))</f>
        <v>Comisión</v>
      </c>
    </row>
    <row r="6" spans="1:11" x14ac:dyDescent="0.55000000000000004">
      <c r="A6" s="18" t="s">
        <v>58</v>
      </c>
      <c r="B6" t="s">
        <v>64</v>
      </c>
      <c r="C6" t="s">
        <v>59</v>
      </c>
      <c r="D6" s="18" t="s">
        <v>27</v>
      </c>
      <c r="E6" s="18" t="s">
        <v>29</v>
      </c>
      <c r="F6" t="s">
        <v>25</v>
      </c>
      <c r="G6" s="18" t="s">
        <v>14</v>
      </c>
      <c r="H6" s="18">
        <v>0</v>
      </c>
      <c r="I6" s="18" t="s">
        <v>9</v>
      </c>
      <c r="J6" s="18">
        <v>1.60731377778574</v>
      </c>
      <c r="K6" s="18" t="str">
        <f>+IF(DatosTR[[#This Row],[RC]]=1,"Acierto",IF(SUM(DatosTR[[#This Row],[RC]],DatosTR[[#This Row],[TR]])=0,"Omisión","Comisión"))</f>
        <v>Comisión</v>
      </c>
    </row>
    <row r="7" spans="1:11" x14ac:dyDescent="0.55000000000000004">
      <c r="A7" s="18" t="s">
        <v>58</v>
      </c>
      <c r="B7" t="s">
        <v>64</v>
      </c>
      <c r="C7" t="s">
        <v>59</v>
      </c>
      <c r="D7" s="18" t="s">
        <v>27</v>
      </c>
      <c r="E7" s="18" t="s">
        <v>29</v>
      </c>
      <c r="F7" t="s">
        <v>25</v>
      </c>
      <c r="G7" s="18" t="s">
        <v>14</v>
      </c>
      <c r="H7" s="18">
        <v>0</v>
      </c>
      <c r="I7" s="18" t="s">
        <v>11</v>
      </c>
      <c r="J7" s="18">
        <v>1.1001248395041301</v>
      </c>
      <c r="K7" s="18" t="str">
        <f>+IF(DatosTR[[#This Row],[RC]]=1,"Acierto",IF(SUM(DatosTR[[#This Row],[RC]],DatosTR[[#This Row],[TR]])=0,"Omisión","Comisión"))</f>
        <v>Comisión</v>
      </c>
    </row>
    <row r="8" spans="1:11" x14ac:dyDescent="0.55000000000000004">
      <c r="A8" s="18" t="s">
        <v>58</v>
      </c>
      <c r="B8" t="s">
        <v>64</v>
      </c>
      <c r="C8" t="s">
        <v>59</v>
      </c>
      <c r="D8" s="18" t="s">
        <v>27</v>
      </c>
      <c r="E8" s="18" t="s">
        <v>29</v>
      </c>
      <c r="F8" t="s">
        <v>25</v>
      </c>
      <c r="G8" s="18" t="s">
        <v>8</v>
      </c>
      <c r="H8" s="18">
        <v>1</v>
      </c>
      <c r="I8" s="18" t="s">
        <v>13</v>
      </c>
      <c r="J8" s="18">
        <v>2.5203812345716798</v>
      </c>
      <c r="K8" s="18" t="str">
        <f>+IF(DatosTR[[#This Row],[RC]]=1,"Acierto",IF(SUM(DatosTR[[#This Row],[RC]],DatosTR[[#This Row],[TR]])=0,"Omisión","Comisión"))</f>
        <v>Acierto</v>
      </c>
    </row>
    <row r="9" spans="1:11" x14ac:dyDescent="0.55000000000000004">
      <c r="A9" s="18" t="s">
        <v>58</v>
      </c>
      <c r="B9" t="s">
        <v>64</v>
      </c>
      <c r="C9" t="s">
        <v>59</v>
      </c>
      <c r="D9" s="18" t="s">
        <v>27</v>
      </c>
      <c r="E9" s="18" t="s">
        <v>29</v>
      </c>
      <c r="F9" t="s">
        <v>25</v>
      </c>
      <c r="G9" s="18" t="s">
        <v>8</v>
      </c>
      <c r="H9" s="18">
        <v>1</v>
      </c>
      <c r="I9" s="18" t="s">
        <v>9</v>
      </c>
      <c r="J9" s="18">
        <v>1.60731377778574</v>
      </c>
      <c r="K9" s="18" t="str">
        <f>+IF(DatosTR[[#This Row],[RC]]=1,"Acierto",IF(SUM(DatosTR[[#This Row],[RC]],DatosTR[[#This Row],[TR]])=0,"Omisión","Comisión"))</f>
        <v>Acierto</v>
      </c>
    </row>
    <row r="10" spans="1:11" x14ac:dyDescent="0.55000000000000004">
      <c r="A10" s="18" t="s">
        <v>58</v>
      </c>
      <c r="B10" t="s">
        <v>64</v>
      </c>
      <c r="C10" t="s">
        <v>59</v>
      </c>
      <c r="D10" s="18" t="s">
        <v>27</v>
      </c>
      <c r="E10" s="18" t="s">
        <v>29</v>
      </c>
      <c r="F10" t="s">
        <v>25</v>
      </c>
      <c r="G10" s="18" t="s">
        <v>8</v>
      </c>
      <c r="H10" s="18">
        <v>1</v>
      </c>
      <c r="I10" s="18" t="s">
        <v>11</v>
      </c>
      <c r="J10" s="18">
        <v>1.1001248395041301</v>
      </c>
      <c r="K10" s="18" t="str">
        <f>+IF(DatosTR[[#This Row],[RC]]=1,"Acierto",IF(SUM(DatosTR[[#This Row],[RC]],DatosTR[[#This Row],[TR]])=0,"Omisión","Comisión"))</f>
        <v>Acierto</v>
      </c>
    </row>
    <row r="11" spans="1:11" x14ac:dyDescent="0.55000000000000004">
      <c r="A11" s="18" t="s">
        <v>58</v>
      </c>
      <c r="B11" t="s">
        <v>64</v>
      </c>
      <c r="C11" t="s">
        <v>59</v>
      </c>
      <c r="D11" s="18" t="s">
        <v>27</v>
      </c>
      <c r="E11" s="18" t="s">
        <v>29</v>
      </c>
      <c r="F11" t="s">
        <v>25</v>
      </c>
      <c r="G11" s="18" t="s">
        <v>10</v>
      </c>
      <c r="H11" s="18">
        <v>1</v>
      </c>
      <c r="I11" s="18" t="s">
        <v>13</v>
      </c>
      <c r="J11" s="18">
        <v>2.5203812345716798</v>
      </c>
      <c r="K11" s="18" t="str">
        <f>+IF(DatosTR[[#This Row],[RC]]=1,"Acierto",IF(SUM(DatosTR[[#This Row],[RC]],DatosTR[[#This Row],[TR]])=0,"Omisión","Comisión"))</f>
        <v>Acierto</v>
      </c>
    </row>
    <row r="12" spans="1:11" x14ac:dyDescent="0.55000000000000004">
      <c r="A12" s="18" t="s">
        <v>58</v>
      </c>
      <c r="B12" t="s">
        <v>64</v>
      </c>
      <c r="C12" t="s">
        <v>59</v>
      </c>
      <c r="D12" s="18" t="s">
        <v>27</v>
      </c>
      <c r="E12" s="18" t="s">
        <v>29</v>
      </c>
      <c r="F12" t="s">
        <v>25</v>
      </c>
      <c r="G12" s="18" t="s">
        <v>10</v>
      </c>
      <c r="H12" s="18">
        <v>1</v>
      </c>
      <c r="I12" s="18" t="s">
        <v>9</v>
      </c>
      <c r="J12" s="18">
        <v>1.60731377778574</v>
      </c>
      <c r="K12" s="18" t="str">
        <f>+IF(DatosTR[[#This Row],[RC]]=1,"Acierto",IF(SUM(DatosTR[[#This Row],[RC]],DatosTR[[#This Row],[TR]])=0,"Omisión","Comisión"))</f>
        <v>Acierto</v>
      </c>
    </row>
    <row r="13" spans="1:11" x14ac:dyDescent="0.55000000000000004">
      <c r="A13" s="18" t="s">
        <v>58</v>
      </c>
      <c r="B13" t="s">
        <v>64</v>
      </c>
      <c r="C13" t="s">
        <v>59</v>
      </c>
      <c r="D13" s="18" t="s">
        <v>27</v>
      </c>
      <c r="E13" s="18" t="s">
        <v>29</v>
      </c>
      <c r="F13" t="s">
        <v>25</v>
      </c>
      <c r="G13" s="18" t="s">
        <v>10</v>
      </c>
      <c r="H13" s="18">
        <v>1</v>
      </c>
      <c r="I13" s="18" t="s">
        <v>11</v>
      </c>
      <c r="J13" s="18">
        <v>1.1001248395041301</v>
      </c>
      <c r="K13" s="18" t="str">
        <f>+IF(DatosTR[[#This Row],[RC]]=1,"Acierto",IF(SUM(DatosTR[[#This Row],[RC]],DatosTR[[#This Row],[TR]])=0,"Omisión","Comisión"))</f>
        <v>Acierto</v>
      </c>
    </row>
    <row r="14" spans="1:11" x14ac:dyDescent="0.55000000000000004">
      <c r="A14" s="18" t="s">
        <v>58</v>
      </c>
      <c r="B14" t="s">
        <v>64</v>
      </c>
      <c r="C14" t="s">
        <v>59</v>
      </c>
      <c r="D14" s="18" t="s">
        <v>29</v>
      </c>
      <c r="E14" s="18" t="s">
        <v>27</v>
      </c>
      <c r="F14" t="s">
        <v>25</v>
      </c>
      <c r="G14" s="18" t="s">
        <v>12</v>
      </c>
      <c r="H14" s="18">
        <v>1</v>
      </c>
      <c r="I14" s="18" t="s">
        <v>13</v>
      </c>
      <c r="J14" s="18">
        <v>1.9258860246918601</v>
      </c>
      <c r="K14" s="18" t="str">
        <f>+IF(DatosTR[[#This Row],[RC]]=1,"Acierto",IF(SUM(DatosTR[[#This Row],[RC]],DatosTR[[#This Row],[TR]])=0,"Omisión","Comisión"))</f>
        <v>Acierto</v>
      </c>
    </row>
    <row r="15" spans="1:11" x14ac:dyDescent="0.55000000000000004">
      <c r="A15" s="18" t="s">
        <v>58</v>
      </c>
      <c r="B15" t="s">
        <v>64</v>
      </c>
      <c r="C15" t="s">
        <v>59</v>
      </c>
      <c r="D15" s="18" t="s">
        <v>29</v>
      </c>
      <c r="E15" s="18" t="s">
        <v>27</v>
      </c>
      <c r="F15" t="s">
        <v>25</v>
      </c>
      <c r="G15" s="18" t="s">
        <v>12</v>
      </c>
      <c r="H15" s="18">
        <v>1</v>
      </c>
      <c r="I15" s="18" t="s">
        <v>15</v>
      </c>
      <c r="J15" s="18">
        <v>1.26298034568026</v>
      </c>
      <c r="K15" s="18" t="str">
        <f>+IF(DatosTR[[#This Row],[RC]]=1,"Acierto",IF(SUM(DatosTR[[#This Row],[RC]],DatosTR[[#This Row],[TR]])=0,"Omisión","Comisión"))</f>
        <v>Acierto</v>
      </c>
    </row>
    <row r="16" spans="1:11" x14ac:dyDescent="0.55000000000000004">
      <c r="A16" s="18" t="s">
        <v>58</v>
      </c>
      <c r="B16" t="s">
        <v>64</v>
      </c>
      <c r="C16" t="s">
        <v>59</v>
      </c>
      <c r="D16" s="18" t="s">
        <v>29</v>
      </c>
      <c r="E16" s="18" t="s">
        <v>27</v>
      </c>
      <c r="F16" t="s">
        <v>25</v>
      </c>
      <c r="G16" s="18" t="s">
        <v>12</v>
      </c>
      <c r="H16" s="18">
        <v>1</v>
      </c>
      <c r="I16" s="18" t="s">
        <v>9</v>
      </c>
      <c r="J16" s="18">
        <v>1.5376481975254099</v>
      </c>
      <c r="K16" s="18" t="str">
        <f>+IF(DatosTR[[#This Row],[RC]]=1,"Acierto",IF(SUM(DatosTR[[#This Row],[RC]],DatosTR[[#This Row],[TR]])=0,"Omisión","Comisión"))</f>
        <v>Acierto</v>
      </c>
    </row>
    <row r="17" spans="1:11" x14ac:dyDescent="0.55000000000000004">
      <c r="A17" s="18" t="s">
        <v>58</v>
      </c>
      <c r="B17" t="s">
        <v>64</v>
      </c>
      <c r="C17" t="s">
        <v>59</v>
      </c>
      <c r="D17" s="18" t="s">
        <v>29</v>
      </c>
      <c r="E17" s="18" t="s">
        <v>27</v>
      </c>
      <c r="F17" t="s">
        <v>25</v>
      </c>
      <c r="G17" s="18" t="s">
        <v>12</v>
      </c>
      <c r="H17" s="18">
        <v>1</v>
      </c>
      <c r="I17" s="18" t="s">
        <v>11</v>
      </c>
      <c r="J17" s="18">
        <v>1.09259298765391</v>
      </c>
      <c r="K17" s="18" t="str">
        <f>+IF(DatosTR[[#This Row],[RC]]=1,"Acierto",IF(SUM(DatosTR[[#This Row],[RC]],DatosTR[[#This Row],[TR]])=0,"Omisión","Comisión"))</f>
        <v>Acierto</v>
      </c>
    </row>
    <row r="18" spans="1:11" x14ac:dyDescent="0.55000000000000004">
      <c r="A18" s="18" t="s">
        <v>58</v>
      </c>
      <c r="B18" t="s">
        <v>64</v>
      </c>
      <c r="C18" t="s">
        <v>59</v>
      </c>
      <c r="D18" s="18" t="s">
        <v>29</v>
      </c>
      <c r="E18" s="18" t="s">
        <v>27</v>
      </c>
      <c r="F18" t="s">
        <v>25</v>
      </c>
      <c r="G18" s="18" t="s">
        <v>14</v>
      </c>
      <c r="H18" s="18">
        <v>1</v>
      </c>
      <c r="I18" s="18" t="s">
        <v>13</v>
      </c>
      <c r="J18" s="18">
        <v>1.9258860246918601</v>
      </c>
      <c r="K18" s="18" t="str">
        <f>+IF(DatosTR[[#This Row],[RC]]=1,"Acierto",IF(SUM(DatosTR[[#This Row],[RC]],DatosTR[[#This Row],[TR]])=0,"Omisión","Comisión"))</f>
        <v>Acierto</v>
      </c>
    </row>
    <row r="19" spans="1:11" x14ac:dyDescent="0.55000000000000004">
      <c r="A19" s="18" t="s">
        <v>58</v>
      </c>
      <c r="B19" t="s">
        <v>64</v>
      </c>
      <c r="C19" t="s">
        <v>59</v>
      </c>
      <c r="D19" s="18" t="s">
        <v>29</v>
      </c>
      <c r="E19" s="18" t="s">
        <v>27</v>
      </c>
      <c r="F19" t="s">
        <v>25</v>
      </c>
      <c r="G19" s="18" t="s">
        <v>14</v>
      </c>
      <c r="H19" s="18">
        <v>1</v>
      </c>
      <c r="I19" s="18" t="s">
        <v>15</v>
      </c>
      <c r="J19" s="18">
        <v>1.26298034568026</v>
      </c>
      <c r="K19" s="18" t="str">
        <f>+IF(DatosTR[[#This Row],[RC]]=1,"Acierto",IF(SUM(DatosTR[[#This Row],[RC]],DatosTR[[#This Row],[TR]])=0,"Omisión","Comisión"))</f>
        <v>Acierto</v>
      </c>
    </row>
    <row r="20" spans="1:11" x14ac:dyDescent="0.55000000000000004">
      <c r="A20" s="18" t="s">
        <v>58</v>
      </c>
      <c r="B20" t="s">
        <v>64</v>
      </c>
      <c r="C20" t="s">
        <v>59</v>
      </c>
      <c r="D20" s="18" t="s">
        <v>29</v>
      </c>
      <c r="E20" s="18" t="s">
        <v>27</v>
      </c>
      <c r="F20" t="s">
        <v>25</v>
      </c>
      <c r="G20" s="18" t="s">
        <v>14</v>
      </c>
      <c r="H20" s="18">
        <v>1</v>
      </c>
      <c r="I20" s="18" t="s">
        <v>9</v>
      </c>
      <c r="J20" s="18">
        <v>1.5376481975254099</v>
      </c>
      <c r="K20" s="18" t="str">
        <f>+IF(DatosTR[[#This Row],[RC]]=1,"Acierto",IF(SUM(DatosTR[[#This Row],[RC]],DatosTR[[#This Row],[TR]])=0,"Omisión","Comisión"))</f>
        <v>Acierto</v>
      </c>
    </row>
    <row r="21" spans="1:11" x14ac:dyDescent="0.55000000000000004">
      <c r="A21" s="18" t="s">
        <v>58</v>
      </c>
      <c r="B21" t="s">
        <v>64</v>
      </c>
      <c r="C21" t="s">
        <v>59</v>
      </c>
      <c r="D21" s="18" t="s">
        <v>29</v>
      </c>
      <c r="E21" s="18" t="s">
        <v>27</v>
      </c>
      <c r="F21" t="s">
        <v>25</v>
      </c>
      <c r="G21" s="18" t="s">
        <v>14</v>
      </c>
      <c r="H21" s="18">
        <v>1</v>
      </c>
      <c r="I21" s="18" t="s">
        <v>11</v>
      </c>
      <c r="J21" s="18">
        <v>1.09259298765391</v>
      </c>
      <c r="K21" s="18" t="str">
        <f>+IF(DatosTR[[#This Row],[RC]]=1,"Acierto",IF(SUM(DatosTR[[#This Row],[RC]],DatosTR[[#This Row],[TR]])=0,"Omisión","Comisión"))</f>
        <v>Acierto</v>
      </c>
    </row>
    <row r="22" spans="1:11" x14ac:dyDescent="0.55000000000000004">
      <c r="A22" s="18" t="s">
        <v>58</v>
      </c>
      <c r="B22" t="s">
        <v>64</v>
      </c>
      <c r="C22" t="s">
        <v>59</v>
      </c>
      <c r="D22" s="18" t="s">
        <v>29</v>
      </c>
      <c r="E22" s="18" t="s">
        <v>27</v>
      </c>
      <c r="F22" t="s">
        <v>25</v>
      </c>
      <c r="G22" s="18" t="s">
        <v>8</v>
      </c>
      <c r="H22" s="18">
        <v>1</v>
      </c>
      <c r="I22" s="18" t="s">
        <v>13</v>
      </c>
      <c r="J22" s="18">
        <v>1.9258860246918601</v>
      </c>
      <c r="K22" s="18" t="str">
        <f>+IF(DatosTR[[#This Row],[RC]]=1,"Acierto",IF(SUM(DatosTR[[#This Row],[RC]],DatosTR[[#This Row],[TR]])=0,"Omisión","Comisión"))</f>
        <v>Acierto</v>
      </c>
    </row>
    <row r="23" spans="1:11" x14ac:dyDescent="0.55000000000000004">
      <c r="A23" s="18" t="s">
        <v>58</v>
      </c>
      <c r="B23" t="s">
        <v>64</v>
      </c>
      <c r="C23" t="s">
        <v>59</v>
      </c>
      <c r="D23" s="18" t="s">
        <v>29</v>
      </c>
      <c r="E23" s="18" t="s">
        <v>27</v>
      </c>
      <c r="F23" t="s">
        <v>25</v>
      </c>
      <c r="G23" s="18" t="s">
        <v>8</v>
      </c>
      <c r="H23" s="18">
        <v>1</v>
      </c>
      <c r="I23" s="18" t="s">
        <v>15</v>
      </c>
      <c r="J23" s="18">
        <v>1.26298034568026</v>
      </c>
      <c r="K23" s="18" t="str">
        <f>+IF(DatosTR[[#This Row],[RC]]=1,"Acierto",IF(SUM(DatosTR[[#This Row],[RC]],DatosTR[[#This Row],[TR]])=0,"Omisión","Comisión"))</f>
        <v>Acierto</v>
      </c>
    </row>
    <row r="24" spans="1:11" x14ac:dyDescent="0.55000000000000004">
      <c r="A24" s="18" t="s">
        <v>58</v>
      </c>
      <c r="B24" t="s">
        <v>64</v>
      </c>
      <c r="C24" t="s">
        <v>59</v>
      </c>
      <c r="D24" s="18" t="s">
        <v>29</v>
      </c>
      <c r="E24" s="18" t="s">
        <v>27</v>
      </c>
      <c r="F24" t="s">
        <v>25</v>
      </c>
      <c r="G24" s="18" t="s">
        <v>8</v>
      </c>
      <c r="H24" s="18">
        <v>1</v>
      </c>
      <c r="I24" s="18" t="s">
        <v>9</v>
      </c>
      <c r="J24" s="18">
        <v>1.5376481975254099</v>
      </c>
      <c r="K24" s="18" t="str">
        <f>+IF(DatosTR[[#This Row],[RC]]=1,"Acierto",IF(SUM(DatosTR[[#This Row],[RC]],DatosTR[[#This Row],[TR]])=0,"Omisión","Comisión"))</f>
        <v>Acierto</v>
      </c>
    </row>
    <row r="25" spans="1:11" x14ac:dyDescent="0.55000000000000004">
      <c r="A25" s="18" t="s">
        <v>58</v>
      </c>
      <c r="B25" t="s">
        <v>64</v>
      </c>
      <c r="C25" t="s">
        <v>59</v>
      </c>
      <c r="D25" s="18" t="s">
        <v>29</v>
      </c>
      <c r="E25" s="18" t="s">
        <v>27</v>
      </c>
      <c r="F25" t="s">
        <v>25</v>
      </c>
      <c r="G25" s="18" t="s">
        <v>8</v>
      </c>
      <c r="H25" s="18">
        <v>1</v>
      </c>
      <c r="I25" s="18" t="s">
        <v>11</v>
      </c>
      <c r="J25" s="18">
        <v>1.09259298765391</v>
      </c>
      <c r="K25" s="18" t="str">
        <f>+IF(DatosTR[[#This Row],[RC]]=1,"Acierto",IF(SUM(DatosTR[[#This Row],[RC]],DatosTR[[#This Row],[TR]])=0,"Omisión","Comisión"))</f>
        <v>Acierto</v>
      </c>
    </row>
    <row r="26" spans="1:11" x14ac:dyDescent="0.55000000000000004">
      <c r="A26" s="18" t="s">
        <v>58</v>
      </c>
      <c r="B26" t="s">
        <v>64</v>
      </c>
      <c r="C26" t="s">
        <v>59</v>
      </c>
      <c r="D26" s="18" t="s">
        <v>29</v>
      </c>
      <c r="E26" s="18" t="s">
        <v>27</v>
      </c>
      <c r="F26" t="s">
        <v>25</v>
      </c>
      <c r="G26" s="18" t="s">
        <v>10</v>
      </c>
      <c r="H26" s="18">
        <v>1</v>
      </c>
      <c r="I26" s="18" t="s">
        <v>13</v>
      </c>
      <c r="J26" s="18">
        <v>1.9258860246918601</v>
      </c>
      <c r="K26" s="18" t="str">
        <f>+IF(DatosTR[[#This Row],[RC]]=1,"Acierto",IF(SUM(DatosTR[[#This Row],[RC]],DatosTR[[#This Row],[TR]])=0,"Omisión","Comisión"))</f>
        <v>Acierto</v>
      </c>
    </row>
    <row r="27" spans="1:11" x14ac:dyDescent="0.55000000000000004">
      <c r="A27" s="18" t="s">
        <v>58</v>
      </c>
      <c r="B27" t="s">
        <v>64</v>
      </c>
      <c r="C27" t="s">
        <v>59</v>
      </c>
      <c r="D27" s="18" t="s">
        <v>29</v>
      </c>
      <c r="E27" s="18" t="s">
        <v>27</v>
      </c>
      <c r="F27" t="s">
        <v>25</v>
      </c>
      <c r="G27" s="18" t="s">
        <v>10</v>
      </c>
      <c r="H27" s="18">
        <v>1</v>
      </c>
      <c r="I27" s="18" t="s">
        <v>15</v>
      </c>
      <c r="J27" s="18">
        <v>1.26298034568026</v>
      </c>
      <c r="K27" s="18" t="str">
        <f>+IF(DatosTR[[#This Row],[RC]]=1,"Acierto",IF(SUM(DatosTR[[#This Row],[RC]],DatosTR[[#This Row],[TR]])=0,"Omisión","Comisión"))</f>
        <v>Acierto</v>
      </c>
    </row>
    <row r="28" spans="1:11" x14ac:dyDescent="0.55000000000000004">
      <c r="A28" s="18" t="s">
        <v>58</v>
      </c>
      <c r="B28" t="s">
        <v>64</v>
      </c>
      <c r="C28" t="s">
        <v>59</v>
      </c>
      <c r="D28" s="18" t="s">
        <v>29</v>
      </c>
      <c r="E28" s="18" t="s">
        <v>27</v>
      </c>
      <c r="F28" t="s">
        <v>25</v>
      </c>
      <c r="G28" s="18" t="s">
        <v>10</v>
      </c>
      <c r="H28" s="18">
        <v>1</v>
      </c>
      <c r="I28" s="18" t="s">
        <v>9</v>
      </c>
      <c r="J28" s="18">
        <v>1.5376481975254099</v>
      </c>
      <c r="K28" s="18" t="str">
        <f>+IF(DatosTR[[#This Row],[RC]]=1,"Acierto",IF(SUM(DatosTR[[#This Row],[RC]],DatosTR[[#This Row],[TR]])=0,"Omisión","Comisión"))</f>
        <v>Acierto</v>
      </c>
    </row>
    <row r="29" spans="1:11" x14ac:dyDescent="0.55000000000000004">
      <c r="A29" s="18" t="s">
        <v>58</v>
      </c>
      <c r="B29" t="s">
        <v>64</v>
      </c>
      <c r="C29" t="s">
        <v>59</v>
      </c>
      <c r="D29" s="18" t="s">
        <v>29</v>
      </c>
      <c r="E29" s="18" t="s">
        <v>27</v>
      </c>
      <c r="F29" t="s">
        <v>25</v>
      </c>
      <c r="G29" s="18" t="s">
        <v>10</v>
      </c>
      <c r="H29" s="18">
        <v>1</v>
      </c>
      <c r="I29" s="18" t="s">
        <v>11</v>
      </c>
      <c r="J29" s="18">
        <v>1.09259298765391</v>
      </c>
      <c r="K29" s="18" t="str">
        <f>+IF(DatosTR[[#This Row],[RC]]=1,"Acierto",IF(SUM(DatosTR[[#This Row],[RC]],DatosTR[[#This Row],[TR]])=0,"Omisión","Comisión"))</f>
        <v>Acierto</v>
      </c>
    </row>
    <row r="30" spans="1:11" x14ac:dyDescent="0.55000000000000004">
      <c r="A30" s="18" t="s">
        <v>58</v>
      </c>
      <c r="B30" t="s">
        <v>64</v>
      </c>
      <c r="C30" t="s">
        <v>59</v>
      </c>
      <c r="D30" s="18" t="s">
        <v>29</v>
      </c>
      <c r="E30" s="18" t="s">
        <v>29</v>
      </c>
      <c r="F30" t="s">
        <v>25</v>
      </c>
      <c r="G30" s="18" t="s">
        <v>12</v>
      </c>
      <c r="H30" s="18">
        <v>1</v>
      </c>
      <c r="I30" s="18" t="s">
        <v>13</v>
      </c>
      <c r="J30" s="18">
        <v>3.1381096296245201</v>
      </c>
      <c r="K30" s="18" t="str">
        <f>+IF(DatosTR[[#This Row],[RC]]=1,"Acierto",IF(SUM(DatosTR[[#This Row],[RC]],DatosTR[[#This Row],[TR]])=0,"Omisión","Comisión"))</f>
        <v>Acierto</v>
      </c>
    </row>
    <row r="31" spans="1:11" x14ac:dyDescent="0.55000000000000004">
      <c r="A31" s="18" t="s">
        <v>58</v>
      </c>
      <c r="B31" t="s">
        <v>64</v>
      </c>
      <c r="C31" t="s">
        <v>59</v>
      </c>
      <c r="D31" s="18" t="s">
        <v>29</v>
      </c>
      <c r="E31" s="18" t="s">
        <v>29</v>
      </c>
      <c r="F31" t="s">
        <v>25</v>
      </c>
      <c r="G31" s="18" t="s">
        <v>12</v>
      </c>
      <c r="H31" s="18">
        <v>1</v>
      </c>
      <c r="I31" s="18" t="s">
        <v>15</v>
      </c>
      <c r="J31" s="18">
        <v>1.1237673086434301</v>
      </c>
      <c r="K31" s="18" t="str">
        <f>+IF(DatosTR[[#This Row],[RC]]=1,"Acierto",IF(SUM(DatosTR[[#This Row],[RC]],DatosTR[[#This Row],[TR]])=0,"Omisión","Comisión"))</f>
        <v>Acierto</v>
      </c>
    </row>
    <row r="32" spans="1:11" x14ac:dyDescent="0.55000000000000004">
      <c r="A32" s="18" t="s">
        <v>58</v>
      </c>
      <c r="B32" t="s">
        <v>64</v>
      </c>
      <c r="C32" t="s">
        <v>59</v>
      </c>
      <c r="D32" s="18" t="s">
        <v>29</v>
      </c>
      <c r="E32" s="18" t="s">
        <v>29</v>
      </c>
      <c r="F32" t="s">
        <v>25</v>
      </c>
      <c r="G32" s="18" t="s">
        <v>12</v>
      </c>
      <c r="H32" s="18">
        <v>1</v>
      </c>
      <c r="I32" s="18" t="s">
        <v>9</v>
      </c>
      <c r="J32" s="18">
        <v>1.4870210370427199</v>
      </c>
      <c r="K32" s="18" t="str">
        <f>+IF(DatosTR[[#This Row],[RC]]=1,"Acierto",IF(SUM(DatosTR[[#This Row],[RC]],DatosTR[[#This Row],[TR]])=0,"Omisión","Comisión"))</f>
        <v>Acierto</v>
      </c>
    </row>
    <row r="33" spans="1:11" x14ac:dyDescent="0.55000000000000004">
      <c r="A33" s="18" t="s">
        <v>58</v>
      </c>
      <c r="B33" t="s">
        <v>64</v>
      </c>
      <c r="C33" t="s">
        <v>59</v>
      </c>
      <c r="D33" s="18" t="s">
        <v>29</v>
      </c>
      <c r="E33" s="18" t="s">
        <v>29</v>
      </c>
      <c r="F33" t="s">
        <v>25</v>
      </c>
      <c r="G33" s="18" t="s">
        <v>12</v>
      </c>
      <c r="H33" s="18">
        <v>1</v>
      </c>
      <c r="I33" s="18" t="s">
        <v>11</v>
      </c>
      <c r="J33" s="18">
        <v>1.32433224692067</v>
      </c>
      <c r="K33" s="18" t="str">
        <f>+IF(DatosTR[[#This Row],[RC]]=1,"Acierto",IF(SUM(DatosTR[[#This Row],[RC]],DatosTR[[#This Row],[TR]])=0,"Omisión","Comisión"))</f>
        <v>Acierto</v>
      </c>
    </row>
    <row r="34" spans="1:11" x14ac:dyDescent="0.55000000000000004">
      <c r="A34" s="18" t="s">
        <v>58</v>
      </c>
      <c r="B34" t="s">
        <v>64</v>
      </c>
      <c r="C34" t="s">
        <v>59</v>
      </c>
      <c r="D34" s="18" t="s">
        <v>29</v>
      </c>
      <c r="E34" s="18" t="s">
        <v>29</v>
      </c>
      <c r="F34" t="s">
        <v>25</v>
      </c>
      <c r="G34" s="18" t="s">
        <v>14</v>
      </c>
      <c r="H34" s="18">
        <v>1</v>
      </c>
      <c r="I34" s="18" t="s">
        <v>13</v>
      </c>
      <c r="J34" s="18">
        <v>3.1381096296245201</v>
      </c>
      <c r="K34" s="18" t="str">
        <f>+IF(DatosTR[[#This Row],[RC]]=1,"Acierto",IF(SUM(DatosTR[[#This Row],[RC]],DatosTR[[#This Row],[TR]])=0,"Omisión","Comisión"))</f>
        <v>Acierto</v>
      </c>
    </row>
    <row r="35" spans="1:11" x14ac:dyDescent="0.55000000000000004">
      <c r="A35" s="18" t="s">
        <v>58</v>
      </c>
      <c r="B35" t="s">
        <v>64</v>
      </c>
      <c r="C35" t="s">
        <v>59</v>
      </c>
      <c r="D35" s="18" t="s">
        <v>29</v>
      </c>
      <c r="E35" s="18" t="s">
        <v>29</v>
      </c>
      <c r="F35" t="s">
        <v>25</v>
      </c>
      <c r="G35" s="18" t="s">
        <v>14</v>
      </c>
      <c r="H35" s="18">
        <v>1</v>
      </c>
      <c r="I35" s="18" t="s">
        <v>15</v>
      </c>
      <c r="J35" s="18">
        <v>1.1237673086434301</v>
      </c>
      <c r="K35" s="18" t="str">
        <f>+IF(DatosTR[[#This Row],[RC]]=1,"Acierto",IF(SUM(DatosTR[[#This Row],[RC]],DatosTR[[#This Row],[TR]])=0,"Omisión","Comisión"))</f>
        <v>Acierto</v>
      </c>
    </row>
    <row r="36" spans="1:11" x14ac:dyDescent="0.55000000000000004">
      <c r="A36" s="18" t="s">
        <v>58</v>
      </c>
      <c r="B36" t="s">
        <v>64</v>
      </c>
      <c r="C36" t="s">
        <v>59</v>
      </c>
      <c r="D36" s="18" t="s">
        <v>29</v>
      </c>
      <c r="E36" s="18" t="s">
        <v>29</v>
      </c>
      <c r="F36" t="s">
        <v>25</v>
      </c>
      <c r="G36" s="18" t="s">
        <v>14</v>
      </c>
      <c r="H36" s="18">
        <v>1</v>
      </c>
      <c r="I36" s="18" t="s">
        <v>9</v>
      </c>
      <c r="J36" s="18">
        <v>1.4870210370427199</v>
      </c>
      <c r="K36" s="18" t="str">
        <f>+IF(DatosTR[[#This Row],[RC]]=1,"Acierto",IF(SUM(DatosTR[[#This Row],[RC]],DatosTR[[#This Row],[TR]])=0,"Omisión","Comisión"))</f>
        <v>Acierto</v>
      </c>
    </row>
    <row r="37" spans="1:11" x14ac:dyDescent="0.55000000000000004">
      <c r="A37" s="18" t="s">
        <v>58</v>
      </c>
      <c r="B37" t="s">
        <v>64</v>
      </c>
      <c r="C37" t="s">
        <v>59</v>
      </c>
      <c r="D37" s="18" t="s">
        <v>29</v>
      </c>
      <c r="E37" s="18" t="s">
        <v>29</v>
      </c>
      <c r="F37" t="s">
        <v>25</v>
      </c>
      <c r="G37" s="18" t="s">
        <v>14</v>
      </c>
      <c r="H37" s="18">
        <v>1</v>
      </c>
      <c r="I37" s="18" t="s">
        <v>11</v>
      </c>
      <c r="J37" s="18">
        <v>1.32433224692067</v>
      </c>
      <c r="K37" s="18" t="str">
        <f>+IF(DatosTR[[#This Row],[RC]]=1,"Acierto",IF(SUM(DatosTR[[#This Row],[RC]],DatosTR[[#This Row],[TR]])=0,"Omisión","Comisión"))</f>
        <v>Acierto</v>
      </c>
    </row>
    <row r="38" spans="1:11" x14ac:dyDescent="0.55000000000000004">
      <c r="A38" s="18" t="s">
        <v>58</v>
      </c>
      <c r="B38" t="s">
        <v>64</v>
      </c>
      <c r="C38" t="s">
        <v>59</v>
      </c>
      <c r="D38" s="18" t="s">
        <v>29</v>
      </c>
      <c r="E38" s="18" t="s">
        <v>29</v>
      </c>
      <c r="F38" t="s">
        <v>25</v>
      </c>
      <c r="G38" s="18" t="s">
        <v>8</v>
      </c>
      <c r="H38" s="18">
        <v>1</v>
      </c>
      <c r="I38" s="18" t="s">
        <v>13</v>
      </c>
      <c r="J38" s="18">
        <v>3.1381096296245201</v>
      </c>
      <c r="K38" s="18" t="str">
        <f>+IF(DatosTR[[#This Row],[RC]]=1,"Acierto",IF(SUM(DatosTR[[#This Row],[RC]],DatosTR[[#This Row],[TR]])=0,"Omisión","Comisión"))</f>
        <v>Acierto</v>
      </c>
    </row>
    <row r="39" spans="1:11" x14ac:dyDescent="0.55000000000000004">
      <c r="A39" s="18" t="s">
        <v>58</v>
      </c>
      <c r="B39" t="s">
        <v>64</v>
      </c>
      <c r="C39" t="s">
        <v>59</v>
      </c>
      <c r="D39" s="18" t="s">
        <v>29</v>
      </c>
      <c r="E39" s="18" t="s">
        <v>29</v>
      </c>
      <c r="F39" t="s">
        <v>25</v>
      </c>
      <c r="G39" s="18" t="s">
        <v>8</v>
      </c>
      <c r="H39" s="18">
        <v>1</v>
      </c>
      <c r="I39" s="18" t="s">
        <v>15</v>
      </c>
      <c r="J39" s="18">
        <v>1.1237673086434301</v>
      </c>
      <c r="K39" s="18" t="str">
        <f>+IF(DatosTR[[#This Row],[RC]]=1,"Acierto",IF(SUM(DatosTR[[#This Row],[RC]],DatosTR[[#This Row],[TR]])=0,"Omisión","Comisión"))</f>
        <v>Acierto</v>
      </c>
    </row>
    <row r="40" spans="1:11" x14ac:dyDescent="0.55000000000000004">
      <c r="A40" s="18" t="s">
        <v>58</v>
      </c>
      <c r="B40" t="s">
        <v>64</v>
      </c>
      <c r="C40" t="s">
        <v>59</v>
      </c>
      <c r="D40" s="18" t="s">
        <v>29</v>
      </c>
      <c r="E40" s="18" t="s">
        <v>29</v>
      </c>
      <c r="F40" t="s">
        <v>25</v>
      </c>
      <c r="G40" s="18" t="s">
        <v>8</v>
      </c>
      <c r="H40" s="18">
        <v>1</v>
      </c>
      <c r="I40" s="18" t="s">
        <v>9</v>
      </c>
      <c r="J40" s="18">
        <v>1.4870210370427199</v>
      </c>
      <c r="K40" s="18" t="str">
        <f>+IF(DatosTR[[#This Row],[RC]]=1,"Acierto",IF(SUM(DatosTR[[#This Row],[RC]],DatosTR[[#This Row],[TR]])=0,"Omisión","Comisión"))</f>
        <v>Acierto</v>
      </c>
    </row>
    <row r="41" spans="1:11" x14ac:dyDescent="0.55000000000000004">
      <c r="A41" s="18" t="s">
        <v>58</v>
      </c>
      <c r="B41" t="s">
        <v>64</v>
      </c>
      <c r="C41" t="s">
        <v>59</v>
      </c>
      <c r="D41" s="18" t="s">
        <v>29</v>
      </c>
      <c r="E41" s="18" t="s">
        <v>29</v>
      </c>
      <c r="F41" t="s">
        <v>25</v>
      </c>
      <c r="G41" s="18" t="s">
        <v>8</v>
      </c>
      <c r="H41" s="18">
        <v>1</v>
      </c>
      <c r="I41" s="18" t="s">
        <v>11</v>
      </c>
      <c r="J41" s="18">
        <v>1.32433224692067</v>
      </c>
      <c r="K41" s="18" t="str">
        <f>+IF(DatosTR[[#This Row],[RC]]=1,"Acierto",IF(SUM(DatosTR[[#This Row],[RC]],DatosTR[[#This Row],[TR]])=0,"Omisión","Comisión"))</f>
        <v>Acierto</v>
      </c>
    </row>
    <row r="42" spans="1:11" x14ac:dyDescent="0.55000000000000004">
      <c r="A42" s="18" t="s">
        <v>58</v>
      </c>
      <c r="B42" t="s">
        <v>64</v>
      </c>
      <c r="C42" t="s">
        <v>59</v>
      </c>
      <c r="D42" s="18" t="s">
        <v>29</v>
      </c>
      <c r="E42" s="18" t="s">
        <v>29</v>
      </c>
      <c r="F42" t="s">
        <v>25</v>
      </c>
      <c r="G42" s="18" t="s">
        <v>10</v>
      </c>
      <c r="H42" s="18">
        <v>1</v>
      </c>
      <c r="I42" s="18" t="s">
        <v>13</v>
      </c>
      <c r="J42" s="18">
        <v>3.1381096296245201</v>
      </c>
      <c r="K42" s="18" t="str">
        <f>+IF(DatosTR[[#This Row],[RC]]=1,"Acierto",IF(SUM(DatosTR[[#This Row],[RC]],DatosTR[[#This Row],[TR]])=0,"Omisión","Comisión"))</f>
        <v>Acierto</v>
      </c>
    </row>
    <row r="43" spans="1:11" x14ac:dyDescent="0.55000000000000004">
      <c r="A43" s="18" t="s">
        <v>58</v>
      </c>
      <c r="B43" t="s">
        <v>64</v>
      </c>
      <c r="C43" t="s">
        <v>59</v>
      </c>
      <c r="D43" s="18" t="s">
        <v>29</v>
      </c>
      <c r="E43" s="18" t="s">
        <v>29</v>
      </c>
      <c r="F43" t="s">
        <v>25</v>
      </c>
      <c r="G43" s="18" t="s">
        <v>10</v>
      </c>
      <c r="H43" s="18">
        <v>1</v>
      </c>
      <c r="I43" s="18" t="s">
        <v>15</v>
      </c>
      <c r="J43" s="18">
        <v>1.1237673086434301</v>
      </c>
      <c r="K43" s="18" t="str">
        <f>+IF(DatosTR[[#This Row],[RC]]=1,"Acierto",IF(SUM(DatosTR[[#This Row],[RC]],DatosTR[[#This Row],[TR]])=0,"Omisión","Comisión"))</f>
        <v>Acierto</v>
      </c>
    </row>
    <row r="44" spans="1:11" x14ac:dyDescent="0.55000000000000004">
      <c r="A44" s="18" t="s">
        <v>58</v>
      </c>
      <c r="B44" t="s">
        <v>64</v>
      </c>
      <c r="C44" t="s">
        <v>59</v>
      </c>
      <c r="D44" s="18" t="s">
        <v>29</v>
      </c>
      <c r="E44" s="18" t="s">
        <v>29</v>
      </c>
      <c r="F44" t="s">
        <v>25</v>
      </c>
      <c r="G44" s="18" t="s">
        <v>10</v>
      </c>
      <c r="H44" s="18">
        <v>1</v>
      </c>
      <c r="I44" s="18" t="s">
        <v>9</v>
      </c>
      <c r="J44" s="18">
        <v>1.4870210370427199</v>
      </c>
      <c r="K44" s="18" t="str">
        <f>+IF(DatosTR[[#This Row],[RC]]=1,"Acierto",IF(SUM(DatosTR[[#This Row],[RC]],DatosTR[[#This Row],[TR]])=0,"Omisión","Comisión"))</f>
        <v>Acierto</v>
      </c>
    </row>
    <row r="45" spans="1:11" x14ac:dyDescent="0.55000000000000004">
      <c r="A45" s="18" t="s">
        <v>58</v>
      </c>
      <c r="B45" t="s">
        <v>64</v>
      </c>
      <c r="C45" t="s">
        <v>59</v>
      </c>
      <c r="D45" s="18" t="s">
        <v>29</v>
      </c>
      <c r="E45" s="18" t="s">
        <v>29</v>
      </c>
      <c r="F45" t="s">
        <v>25</v>
      </c>
      <c r="G45" s="18" t="s">
        <v>10</v>
      </c>
      <c r="H45" s="18">
        <v>1</v>
      </c>
      <c r="I45" s="18" t="s">
        <v>11</v>
      </c>
      <c r="J45" s="18">
        <v>1.32433224692067</v>
      </c>
      <c r="K45" s="18" t="str">
        <f>+IF(DatosTR[[#This Row],[RC]]=1,"Acierto",IF(SUM(DatosTR[[#This Row],[RC]],DatosTR[[#This Row],[TR]])=0,"Omisión","Comisión"))</f>
        <v>Acierto</v>
      </c>
    </row>
    <row r="46" spans="1:11" x14ac:dyDescent="0.55000000000000004">
      <c r="A46" s="18" t="s">
        <v>58</v>
      </c>
      <c r="B46" t="s">
        <v>64</v>
      </c>
      <c r="C46" t="s">
        <v>59</v>
      </c>
      <c r="D46" s="18" t="s">
        <v>27</v>
      </c>
      <c r="E46" s="18" t="s">
        <v>27</v>
      </c>
      <c r="F46" t="s">
        <v>25</v>
      </c>
      <c r="G46" s="18" t="s">
        <v>12</v>
      </c>
      <c r="H46" s="18">
        <v>1</v>
      </c>
      <c r="I46" s="18" t="s">
        <v>13</v>
      </c>
      <c r="J46" s="18">
        <v>2.43883535802888</v>
      </c>
      <c r="K46" s="18" t="str">
        <f>+IF(DatosTR[[#This Row],[RC]]=1,"Acierto",IF(SUM(DatosTR[[#This Row],[RC]],DatosTR[[#This Row],[TR]])=0,"Omisión","Comisión"))</f>
        <v>Acierto</v>
      </c>
    </row>
    <row r="47" spans="1:11" x14ac:dyDescent="0.55000000000000004">
      <c r="A47" s="18" t="s">
        <v>58</v>
      </c>
      <c r="B47" t="s">
        <v>64</v>
      </c>
      <c r="C47" t="s">
        <v>59</v>
      </c>
      <c r="D47" s="18" t="s">
        <v>27</v>
      </c>
      <c r="E47" s="18" t="s">
        <v>27</v>
      </c>
      <c r="F47" t="s">
        <v>25</v>
      </c>
      <c r="G47" s="18" t="s">
        <v>12</v>
      </c>
      <c r="H47" s="18">
        <v>1</v>
      </c>
      <c r="I47" s="18" t="s">
        <v>15</v>
      </c>
      <c r="J47" s="18">
        <v>1.87970172839413</v>
      </c>
      <c r="K47" s="18" t="str">
        <f>+IF(DatosTR[[#This Row],[RC]]=1,"Acierto",IF(SUM(DatosTR[[#This Row],[RC]],DatosTR[[#This Row],[TR]])=0,"Omisión","Comisión"))</f>
        <v>Acierto</v>
      </c>
    </row>
    <row r="48" spans="1:11" x14ac:dyDescent="0.55000000000000004">
      <c r="A48" s="18" t="s">
        <v>58</v>
      </c>
      <c r="B48" t="s">
        <v>64</v>
      </c>
      <c r="C48" t="s">
        <v>59</v>
      </c>
      <c r="D48" s="18" t="s">
        <v>27</v>
      </c>
      <c r="E48" s="18" t="s">
        <v>27</v>
      </c>
      <c r="F48" t="s">
        <v>25</v>
      </c>
      <c r="G48" s="18" t="s">
        <v>12</v>
      </c>
      <c r="H48" s="18">
        <v>1</v>
      </c>
      <c r="I48" s="18" t="s">
        <v>9</v>
      </c>
      <c r="J48" s="18">
        <v>3.8504272592544999</v>
      </c>
      <c r="K48" s="18" t="str">
        <f>+IF(DatosTR[[#This Row],[RC]]=1,"Acierto",IF(SUM(DatosTR[[#This Row],[RC]],DatosTR[[#This Row],[TR]])=0,"Omisión","Comisión"))</f>
        <v>Acierto</v>
      </c>
    </row>
    <row r="49" spans="1:11" x14ac:dyDescent="0.55000000000000004">
      <c r="A49" s="18" t="s">
        <v>58</v>
      </c>
      <c r="B49" t="s">
        <v>64</v>
      </c>
      <c r="C49" t="s">
        <v>59</v>
      </c>
      <c r="D49" s="18" t="s">
        <v>27</v>
      </c>
      <c r="E49" s="18" t="s">
        <v>27</v>
      </c>
      <c r="F49" t="s">
        <v>25</v>
      </c>
      <c r="G49" s="18" t="s">
        <v>12</v>
      </c>
      <c r="H49" s="18">
        <v>1</v>
      </c>
      <c r="I49" s="18" t="s">
        <v>11</v>
      </c>
      <c r="J49" s="18">
        <v>1.58048908642376</v>
      </c>
      <c r="K49" s="18" t="str">
        <f>+IF(DatosTR[[#This Row],[RC]]=1,"Acierto",IF(SUM(DatosTR[[#This Row],[RC]],DatosTR[[#This Row],[TR]])=0,"Omisión","Comisión"))</f>
        <v>Acierto</v>
      </c>
    </row>
    <row r="50" spans="1:11" x14ac:dyDescent="0.55000000000000004">
      <c r="A50" s="18" t="s">
        <v>58</v>
      </c>
      <c r="B50" t="s">
        <v>64</v>
      </c>
      <c r="C50" t="s">
        <v>59</v>
      </c>
      <c r="D50" s="18" t="s">
        <v>27</v>
      </c>
      <c r="E50" s="18" t="s">
        <v>27</v>
      </c>
      <c r="F50" t="s">
        <v>25</v>
      </c>
      <c r="G50" s="18" t="s">
        <v>14</v>
      </c>
      <c r="H50" s="18">
        <v>1</v>
      </c>
      <c r="I50" s="18" t="s">
        <v>13</v>
      </c>
      <c r="J50" s="18">
        <v>2.43883535802888</v>
      </c>
      <c r="K50" s="18" t="str">
        <f>+IF(DatosTR[[#This Row],[RC]]=1,"Acierto",IF(SUM(DatosTR[[#This Row],[RC]],DatosTR[[#This Row],[TR]])=0,"Omisión","Comisión"))</f>
        <v>Acierto</v>
      </c>
    </row>
    <row r="51" spans="1:11" x14ac:dyDescent="0.55000000000000004">
      <c r="A51" s="18" t="s">
        <v>58</v>
      </c>
      <c r="B51" t="s">
        <v>64</v>
      </c>
      <c r="C51" t="s">
        <v>59</v>
      </c>
      <c r="D51" s="18" t="s">
        <v>27</v>
      </c>
      <c r="E51" s="18" t="s">
        <v>27</v>
      </c>
      <c r="F51" t="s">
        <v>25</v>
      </c>
      <c r="G51" s="18" t="s">
        <v>14</v>
      </c>
      <c r="H51" s="18">
        <v>1</v>
      </c>
      <c r="I51" s="18" t="s">
        <v>15</v>
      </c>
      <c r="J51" s="18">
        <v>1.87970172839413</v>
      </c>
      <c r="K51" s="18" t="str">
        <f>+IF(DatosTR[[#This Row],[RC]]=1,"Acierto",IF(SUM(DatosTR[[#This Row],[RC]],DatosTR[[#This Row],[TR]])=0,"Omisión","Comisión"))</f>
        <v>Acierto</v>
      </c>
    </row>
    <row r="52" spans="1:11" x14ac:dyDescent="0.55000000000000004">
      <c r="A52" s="18" t="s">
        <v>58</v>
      </c>
      <c r="B52" t="s">
        <v>64</v>
      </c>
      <c r="C52" t="s">
        <v>59</v>
      </c>
      <c r="D52" s="18" t="s">
        <v>27</v>
      </c>
      <c r="E52" s="18" t="s">
        <v>27</v>
      </c>
      <c r="F52" t="s">
        <v>25</v>
      </c>
      <c r="G52" s="18" t="s">
        <v>14</v>
      </c>
      <c r="H52" s="18">
        <v>1</v>
      </c>
      <c r="I52" s="18" t="s">
        <v>9</v>
      </c>
      <c r="J52" s="18">
        <v>3.8504272592544999</v>
      </c>
      <c r="K52" s="18" t="str">
        <f>+IF(DatosTR[[#This Row],[RC]]=1,"Acierto",IF(SUM(DatosTR[[#This Row],[RC]],DatosTR[[#This Row],[TR]])=0,"Omisión","Comisión"))</f>
        <v>Acierto</v>
      </c>
    </row>
    <row r="53" spans="1:11" x14ac:dyDescent="0.55000000000000004">
      <c r="A53" s="18" t="s">
        <v>58</v>
      </c>
      <c r="B53" t="s">
        <v>64</v>
      </c>
      <c r="C53" t="s">
        <v>59</v>
      </c>
      <c r="D53" s="18" t="s">
        <v>27</v>
      </c>
      <c r="E53" s="18" t="s">
        <v>27</v>
      </c>
      <c r="F53" t="s">
        <v>25</v>
      </c>
      <c r="G53" s="18" t="s">
        <v>14</v>
      </c>
      <c r="H53" s="18">
        <v>1</v>
      </c>
      <c r="I53" s="18" t="s">
        <v>11</v>
      </c>
      <c r="J53" s="18">
        <v>1.58048908642376</v>
      </c>
      <c r="K53" s="18" t="str">
        <f>+IF(DatosTR[[#This Row],[RC]]=1,"Acierto",IF(SUM(DatosTR[[#This Row],[RC]],DatosTR[[#This Row],[TR]])=0,"Omisión","Comisión"))</f>
        <v>Acierto</v>
      </c>
    </row>
    <row r="54" spans="1:11" x14ac:dyDescent="0.55000000000000004">
      <c r="A54" s="18" t="s">
        <v>58</v>
      </c>
      <c r="B54" t="s">
        <v>64</v>
      </c>
      <c r="C54" t="s">
        <v>59</v>
      </c>
      <c r="D54" s="18" t="s">
        <v>27</v>
      </c>
      <c r="E54" s="18" t="s">
        <v>27</v>
      </c>
      <c r="F54" t="s">
        <v>25</v>
      </c>
      <c r="G54" s="18" t="s">
        <v>8</v>
      </c>
      <c r="H54" s="18">
        <v>1</v>
      </c>
      <c r="I54" s="18" t="s">
        <v>13</v>
      </c>
      <c r="J54" s="18">
        <v>2.43883535802888</v>
      </c>
      <c r="K54" s="18" t="str">
        <f>+IF(DatosTR[[#This Row],[RC]]=1,"Acierto",IF(SUM(DatosTR[[#This Row],[RC]],DatosTR[[#This Row],[TR]])=0,"Omisión","Comisión"))</f>
        <v>Acierto</v>
      </c>
    </row>
    <row r="55" spans="1:11" x14ac:dyDescent="0.55000000000000004">
      <c r="A55" s="18" t="s">
        <v>58</v>
      </c>
      <c r="B55" t="s">
        <v>64</v>
      </c>
      <c r="C55" t="s">
        <v>59</v>
      </c>
      <c r="D55" s="18" t="s">
        <v>27</v>
      </c>
      <c r="E55" s="18" t="s">
        <v>27</v>
      </c>
      <c r="F55" t="s">
        <v>25</v>
      </c>
      <c r="G55" s="18" t="s">
        <v>8</v>
      </c>
      <c r="H55" s="18">
        <v>1</v>
      </c>
      <c r="I55" s="18" t="s">
        <v>15</v>
      </c>
      <c r="J55" s="18">
        <v>1.87970172839413</v>
      </c>
      <c r="K55" s="18" t="str">
        <f>+IF(DatosTR[[#This Row],[RC]]=1,"Acierto",IF(SUM(DatosTR[[#This Row],[RC]],DatosTR[[#This Row],[TR]])=0,"Omisión","Comisión"))</f>
        <v>Acierto</v>
      </c>
    </row>
    <row r="56" spans="1:11" x14ac:dyDescent="0.55000000000000004">
      <c r="A56" s="18" t="s">
        <v>58</v>
      </c>
      <c r="B56" t="s">
        <v>64</v>
      </c>
      <c r="C56" t="s">
        <v>59</v>
      </c>
      <c r="D56" s="18" t="s">
        <v>27</v>
      </c>
      <c r="E56" s="18" t="s">
        <v>27</v>
      </c>
      <c r="F56" t="s">
        <v>25</v>
      </c>
      <c r="G56" s="18" t="s">
        <v>8</v>
      </c>
      <c r="H56" s="18">
        <v>1</v>
      </c>
      <c r="I56" s="18" t="s">
        <v>9</v>
      </c>
      <c r="J56" s="18">
        <v>3.8504272592544999</v>
      </c>
      <c r="K56" s="18" t="str">
        <f>+IF(DatosTR[[#This Row],[RC]]=1,"Acierto",IF(SUM(DatosTR[[#This Row],[RC]],DatosTR[[#This Row],[TR]])=0,"Omisión","Comisión"))</f>
        <v>Acierto</v>
      </c>
    </row>
    <row r="57" spans="1:11" x14ac:dyDescent="0.55000000000000004">
      <c r="A57" s="18" t="s">
        <v>58</v>
      </c>
      <c r="B57" t="s">
        <v>64</v>
      </c>
      <c r="C57" t="s">
        <v>59</v>
      </c>
      <c r="D57" s="18" t="s">
        <v>27</v>
      </c>
      <c r="E57" s="18" t="s">
        <v>27</v>
      </c>
      <c r="F57" t="s">
        <v>25</v>
      </c>
      <c r="G57" s="18" t="s">
        <v>8</v>
      </c>
      <c r="H57" s="18">
        <v>1</v>
      </c>
      <c r="I57" s="18" t="s">
        <v>11</v>
      </c>
      <c r="J57" s="18">
        <v>1.58048908642376</v>
      </c>
      <c r="K57" s="18" t="str">
        <f>+IF(DatosTR[[#This Row],[RC]]=1,"Acierto",IF(SUM(DatosTR[[#This Row],[RC]],DatosTR[[#This Row],[TR]])=0,"Omisión","Comisión"))</f>
        <v>Acierto</v>
      </c>
    </row>
    <row r="58" spans="1:11" x14ac:dyDescent="0.55000000000000004">
      <c r="A58" s="18" t="s">
        <v>58</v>
      </c>
      <c r="B58" t="s">
        <v>64</v>
      </c>
      <c r="C58" t="s">
        <v>59</v>
      </c>
      <c r="D58" s="18" t="s">
        <v>27</v>
      </c>
      <c r="E58" s="18" t="s">
        <v>27</v>
      </c>
      <c r="F58" t="s">
        <v>25</v>
      </c>
      <c r="G58" s="18" t="s">
        <v>10</v>
      </c>
      <c r="H58" s="18">
        <v>0</v>
      </c>
      <c r="I58" s="18" t="s">
        <v>13</v>
      </c>
      <c r="J58" s="18">
        <v>2.43883535802888</v>
      </c>
      <c r="K58" s="18" t="str">
        <f>+IF(DatosTR[[#This Row],[RC]]=1,"Acierto",IF(SUM(DatosTR[[#This Row],[RC]],DatosTR[[#This Row],[TR]])=0,"Omisión","Comisión"))</f>
        <v>Comisión</v>
      </c>
    </row>
    <row r="59" spans="1:11" x14ac:dyDescent="0.55000000000000004">
      <c r="A59" s="18" t="s">
        <v>58</v>
      </c>
      <c r="B59" t="s">
        <v>64</v>
      </c>
      <c r="C59" t="s">
        <v>59</v>
      </c>
      <c r="D59" s="18" t="s">
        <v>27</v>
      </c>
      <c r="E59" s="18" t="s">
        <v>27</v>
      </c>
      <c r="F59" t="s">
        <v>25</v>
      </c>
      <c r="G59" s="18" t="s">
        <v>10</v>
      </c>
      <c r="H59" s="18">
        <v>0</v>
      </c>
      <c r="I59" s="18" t="s">
        <v>15</v>
      </c>
      <c r="J59" s="18">
        <v>1.87970172839413</v>
      </c>
      <c r="K59" s="18" t="str">
        <f>+IF(DatosTR[[#This Row],[RC]]=1,"Acierto",IF(SUM(DatosTR[[#This Row],[RC]],DatosTR[[#This Row],[TR]])=0,"Omisión","Comisión"))</f>
        <v>Comisión</v>
      </c>
    </row>
    <row r="60" spans="1:11" x14ac:dyDescent="0.55000000000000004">
      <c r="A60" s="18" t="s">
        <v>58</v>
      </c>
      <c r="B60" t="s">
        <v>64</v>
      </c>
      <c r="C60" t="s">
        <v>59</v>
      </c>
      <c r="D60" s="18" t="s">
        <v>27</v>
      </c>
      <c r="E60" s="18" t="s">
        <v>27</v>
      </c>
      <c r="F60" t="s">
        <v>25</v>
      </c>
      <c r="G60" s="18" t="s">
        <v>10</v>
      </c>
      <c r="H60" s="18">
        <v>0</v>
      </c>
      <c r="I60" s="18" t="s">
        <v>9</v>
      </c>
      <c r="J60" s="18">
        <v>3.8504272592544999</v>
      </c>
      <c r="K60" s="18" t="str">
        <f>+IF(DatosTR[[#This Row],[RC]]=1,"Acierto",IF(SUM(DatosTR[[#This Row],[RC]],DatosTR[[#This Row],[TR]])=0,"Omisión","Comisión"))</f>
        <v>Comisión</v>
      </c>
    </row>
    <row r="61" spans="1:11" x14ac:dyDescent="0.55000000000000004">
      <c r="A61" s="18" t="s">
        <v>58</v>
      </c>
      <c r="B61" t="s">
        <v>64</v>
      </c>
      <c r="C61" t="s">
        <v>59</v>
      </c>
      <c r="D61" s="18" t="s">
        <v>27</v>
      </c>
      <c r="E61" s="18" t="s">
        <v>27</v>
      </c>
      <c r="F61" t="s">
        <v>25</v>
      </c>
      <c r="G61" s="18" t="s">
        <v>10</v>
      </c>
      <c r="H61" s="18">
        <v>0</v>
      </c>
      <c r="I61" s="18" t="s">
        <v>11</v>
      </c>
      <c r="J61" s="18">
        <v>1.58048908642376</v>
      </c>
      <c r="K61" s="18" t="str">
        <f>+IF(DatosTR[[#This Row],[RC]]=1,"Acierto",IF(SUM(DatosTR[[#This Row],[RC]],DatosTR[[#This Row],[TR]])=0,"Omisión","Comisión"))</f>
        <v>Comisión</v>
      </c>
    </row>
    <row r="62" spans="1:11" x14ac:dyDescent="0.55000000000000004">
      <c r="A62" s="18" t="s">
        <v>58</v>
      </c>
      <c r="B62" t="s">
        <v>64</v>
      </c>
      <c r="C62" t="s">
        <v>59</v>
      </c>
      <c r="D62" s="18" t="s">
        <v>28</v>
      </c>
      <c r="E62" s="18" t="s">
        <v>28</v>
      </c>
      <c r="F62" t="s">
        <v>25</v>
      </c>
      <c r="G62" s="18" t="s">
        <v>12</v>
      </c>
      <c r="H62" s="18">
        <v>1</v>
      </c>
      <c r="I62" s="18" t="s">
        <v>13</v>
      </c>
      <c r="J62" s="18">
        <v>2.64116582716815</v>
      </c>
      <c r="K62" s="18" t="str">
        <f>+IF(DatosTR[[#This Row],[RC]]=1,"Acierto",IF(SUM(DatosTR[[#This Row],[RC]],DatosTR[[#This Row],[TR]])=0,"Omisión","Comisión"))</f>
        <v>Acierto</v>
      </c>
    </row>
    <row r="63" spans="1:11" x14ac:dyDescent="0.55000000000000004">
      <c r="A63" s="18" t="s">
        <v>58</v>
      </c>
      <c r="B63" t="s">
        <v>64</v>
      </c>
      <c r="C63" t="s">
        <v>59</v>
      </c>
      <c r="D63" s="18" t="s">
        <v>28</v>
      </c>
      <c r="E63" s="18" t="s">
        <v>28</v>
      </c>
      <c r="F63" t="s">
        <v>25</v>
      </c>
      <c r="G63" s="18" t="s">
        <v>12</v>
      </c>
      <c r="H63" s="18">
        <v>1</v>
      </c>
      <c r="I63" s="18" t="s">
        <v>15</v>
      </c>
      <c r="J63" s="18">
        <v>1.11398360494058</v>
      </c>
      <c r="K63" s="18" t="str">
        <f>+IF(DatosTR[[#This Row],[RC]]=1,"Acierto",IF(SUM(DatosTR[[#This Row],[RC]],DatosTR[[#This Row],[TR]])=0,"Omisión","Comisión"))</f>
        <v>Acierto</v>
      </c>
    </row>
    <row r="64" spans="1:11" x14ac:dyDescent="0.55000000000000004">
      <c r="A64" s="18" t="s">
        <v>58</v>
      </c>
      <c r="B64" t="s">
        <v>64</v>
      </c>
      <c r="C64" t="s">
        <v>59</v>
      </c>
      <c r="D64" s="18" t="s">
        <v>28</v>
      </c>
      <c r="E64" s="18" t="s">
        <v>28</v>
      </c>
      <c r="F64" t="s">
        <v>25</v>
      </c>
      <c r="G64" s="18" t="s">
        <v>12</v>
      </c>
      <c r="H64" s="18">
        <v>1</v>
      </c>
      <c r="I64" s="18" t="s">
        <v>9</v>
      </c>
      <c r="J64" s="18">
        <v>1.3643018271541201</v>
      </c>
      <c r="K64" s="18" t="str">
        <f>+IF(DatosTR[[#This Row],[RC]]=1,"Acierto",IF(SUM(DatosTR[[#This Row],[RC]],DatosTR[[#This Row],[TR]])=0,"Omisión","Comisión"))</f>
        <v>Acierto</v>
      </c>
    </row>
    <row r="65" spans="1:11" x14ac:dyDescent="0.55000000000000004">
      <c r="A65" s="18" t="s">
        <v>58</v>
      </c>
      <c r="B65" t="s">
        <v>64</v>
      </c>
      <c r="C65" t="s">
        <v>59</v>
      </c>
      <c r="D65" s="18" t="s">
        <v>28</v>
      </c>
      <c r="E65" s="18" t="s">
        <v>28</v>
      </c>
      <c r="F65" t="s">
        <v>25</v>
      </c>
      <c r="G65" s="18" t="s">
        <v>12</v>
      </c>
      <c r="H65" s="18">
        <v>1</v>
      </c>
      <c r="I65" s="18" t="s">
        <v>11</v>
      </c>
      <c r="J65" s="18">
        <v>1.00064908641797</v>
      </c>
      <c r="K65" s="18" t="str">
        <f>+IF(DatosTR[[#This Row],[RC]]=1,"Acierto",IF(SUM(DatosTR[[#This Row],[RC]],DatosTR[[#This Row],[TR]])=0,"Omisión","Comisión"))</f>
        <v>Acierto</v>
      </c>
    </row>
    <row r="66" spans="1:11" x14ac:dyDescent="0.55000000000000004">
      <c r="A66" s="18" t="s">
        <v>58</v>
      </c>
      <c r="B66" t="s">
        <v>64</v>
      </c>
      <c r="C66" t="s">
        <v>59</v>
      </c>
      <c r="D66" s="18" t="s">
        <v>28</v>
      </c>
      <c r="E66" s="18" t="s">
        <v>28</v>
      </c>
      <c r="F66" t="s">
        <v>25</v>
      </c>
      <c r="G66" s="18" t="s">
        <v>14</v>
      </c>
      <c r="H66" s="18">
        <v>1</v>
      </c>
      <c r="I66" s="18" t="s">
        <v>13</v>
      </c>
      <c r="J66" s="18">
        <v>2.64116582716815</v>
      </c>
      <c r="K66" s="18" t="str">
        <f>+IF(DatosTR[[#This Row],[RC]]=1,"Acierto",IF(SUM(DatosTR[[#This Row],[RC]],DatosTR[[#This Row],[TR]])=0,"Omisión","Comisión"))</f>
        <v>Acierto</v>
      </c>
    </row>
    <row r="67" spans="1:11" x14ac:dyDescent="0.55000000000000004">
      <c r="A67" s="18" t="s">
        <v>58</v>
      </c>
      <c r="B67" t="s">
        <v>64</v>
      </c>
      <c r="C67" t="s">
        <v>59</v>
      </c>
      <c r="D67" s="18" t="s">
        <v>28</v>
      </c>
      <c r="E67" s="18" t="s">
        <v>28</v>
      </c>
      <c r="F67" t="s">
        <v>25</v>
      </c>
      <c r="G67" s="18" t="s">
        <v>14</v>
      </c>
      <c r="H67" s="18">
        <v>1</v>
      </c>
      <c r="I67" s="18" t="s">
        <v>15</v>
      </c>
      <c r="J67" s="18">
        <v>1.11398360494058</v>
      </c>
      <c r="K67" s="18" t="str">
        <f>+IF(DatosTR[[#This Row],[RC]]=1,"Acierto",IF(SUM(DatosTR[[#This Row],[RC]],DatosTR[[#This Row],[TR]])=0,"Omisión","Comisión"))</f>
        <v>Acierto</v>
      </c>
    </row>
    <row r="68" spans="1:11" x14ac:dyDescent="0.55000000000000004">
      <c r="A68" s="18" t="s">
        <v>58</v>
      </c>
      <c r="B68" t="s">
        <v>64</v>
      </c>
      <c r="C68" t="s">
        <v>59</v>
      </c>
      <c r="D68" s="18" t="s">
        <v>28</v>
      </c>
      <c r="E68" s="18" t="s">
        <v>28</v>
      </c>
      <c r="F68" t="s">
        <v>25</v>
      </c>
      <c r="G68" s="18" t="s">
        <v>14</v>
      </c>
      <c r="H68" s="18">
        <v>1</v>
      </c>
      <c r="I68" s="18" t="s">
        <v>9</v>
      </c>
      <c r="J68" s="18">
        <v>1.3643018271541201</v>
      </c>
      <c r="K68" s="18" t="str">
        <f>+IF(DatosTR[[#This Row],[RC]]=1,"Acierto",IF(SUM(DatosTR[[#This Row],[RC]],DatosTR[[#This Row],[TR]])=0,"Omisión","Comisión"))</f>
        <v>Acierto</v>
      </c>
    </row>
    <row r="69" spans="1:11" x14ac:dyDescent="0.55000000000000004">
      <c r="A69" s="18" t="s">
        <v>58</v>
      </c>
      <c r="B69" t="s">
        <v>64</v>
      </c>
      <c r="C69" t="s">
        <v>59</v>
      </c>
      <c r="D69" s="18" t="s">
        <v>28</v>
      </c>
      <c r="E69" s="18" t="s">
        <v>28</v>
      </c>
      <c r="F69" t="s">
        <v>25</v>
      </c>
      <c r="G69" s="18" t="s">
        <v>14</v>
      </c>
      <c r="H69" s="18">
        <v>1</v>
      </c>
      <c r="I69" s="18" t="s">
        <v>11</v>
      </c>
      <c r="J69" s="18">
        <v>1.00064908641797</v>
      </c>
      <c r="K69" s="18" t="str">
        <f>+IF(DatosTR[[#This Row],[RC]]=1,"Acierto",IF(SUM(DatosTR[[#This Row],[RC]],DatosTR[[#This Row],[TR]])=0,"Omisión","Comisión"))</f>
        <v>Acierto</v>
      </c>
    </row>
    <row r="70" spans="1:11" x14ac:dyDescent="0.55000000000000004">
      <c r="A70" s="18" t="s">
        <v>58</v>
      </c>
      <c r="B70" t="s">
        <v>64</v>
      </c>
      <c r="C70" t="s">
        <v>59</v>
      </c>
      <c r="D70" s="18" t="s">
        <v>28</v>
      </c>
      <c r="E70" s="18" t="s">
        <v>28</v>
      </c>
      <c r="F70" t="s">
        <v>25</v>
      </c>
      <c r="G70" s="18" t="s">
        <v>8</v>
      </c>
      <c r="H70" s="18">
        <v>1</v>
      </c>
      <c r="I70" s="18" t="s">
        <v>13</v>
      </c>
      <c r="J70" s="18">
        <v>2.64116582716815</v>
      </c>
      <c r="K70" s="18" t="str">
        <f>+IF(DatosTR[[#This Row],[RC]]=1,"Acierto",IF(SUM(DatosTR[[#This Row],[RC]],DatosTR[[#This Row],[TR]])=0,"Omisión","Comisión"))</f>
        <v>Acierto</v>
      </c>
    </row>
    <row r="71" spans="1:11" x14ac:dyDescent="0.55000000000000004">
      <c r="A71" s="18" t="s">
        <v>58</v>
      </c>
      <c r="B71" t="s">
        <v>64</v>
      </c>
      <c r="C71" t="s">
        <v>59</v>
      </c>
      <c r="D71" s="18" t="s">
        <v>28</v>
      </c>
      <c r="E71" s="18" t="s">
        <v>28</v>
      </c>
      <c r="F71" t="s">
        <v>25</v>
      </c>
      <c r="G71" s="18" t="s">
        <v>8</v>
      </c>
      <c r="H71" s="18">
        <v>1</v>
      </c>
      <c r="I71" s="18" t="s">
        <v>15</v>
      </c>
      <c r="J71" s="18">
        <v>1.11398360494058</v>
      </c>
      <c r="K71" s="18" t="str">
        <f>+IF(DatosTR[[#This Row],[RC]]=1,"Acierto",IF(SUM(DatosTR[[#This Row],[RC]],DatosTR[[#This Row],[TR]])=0,"Omisión","Comisión"))</f>
        <v>Acierto</v>
      </c>
    </row>
    <row r="72" spans="1:11" x14ac:dyDescent="0.55000000000000004">
      <c r="A72" s="18" t="s">
        <v>58</v>
      </c>
      <c r="B72" t="s">
        <v>64</v>
      </c>
      <c r="C72" t="s">
        <v>59</v>
      </c>
      <c r="D72" s="18" t="s">
        <v>28</v>
      </c>
      <c r="E72" s="18" t="s">
        <v>28</v>
      </c>
      <c r="F72" t="s">
        <v>25</v>
      </c>
      <c r="G72" s="18" t="s">
        <v>8</v>
      </c>
      <c r="H72" s="18">
        <v>1</v>
      </c>
      <c r="I72" s="18" t="s">
        <v>9</v>
      </c>
      <c r="J72" s="18">
        <v>1.3643018271541201</v>
      </c>
      <c r="K72" s="18" t="str">
        <f>+IF(DatosTR[[#This Row],[RC]]=1,"Acierto",IF(SUM(DatosTR[[#This Row],[RC]],DatosTR[[#This Row],[TR]])=0,"Omisión","Comisión"))</f>
        <v>Acierto</v>
      </c>
    </row>
    <row r="73" spans="1:11" x14ac:dyDescent="0.55000000000000004">
      <c r="A73" s="18" t="s">
        <v>58</v>
      </c>
      <c r="B73" t="s">
        <v>64</v>
      </c>
      <c r="C73" t="s">
        <v>59</v>
      </c>
      <c r="D73" s="18" t="s">
        <v>28</v>
      </c>
      <c r="E73" s="18" t="s">
        <v>28</v>
      </c>
      <c r="F73" t="s">
        <v>25</v>
      </c>
      <c r="G73" s="18" t="s">
        <v>8</v>
      </c>
      <c r="H73" s="18">
        <v>1</v>
      </c>
      <c r="I73" s="18" t="s">
        <v>11</v>
      </c>
      <c r="J73" s="18">
        <v>1.00064908641797</v>
      </c>
      <c r="K73" s="18" t="str">
        <f>+IF(DatosTR[[#This Row],[RC]]=1,"Acierto",IF(SUM(DatosTR[[#This Row],[RC]],DatosTR[[#This Row],[TR]])=0,"Omisión","Comisión"))</f>
        <v>Acierto</v>
      </c>
    </row>
    <row r="74" spans="1:11" x14ac:dyDescent="0.55000000000000004">
      <c r="A74" s="18" t="s">
        <v>58</v>
      </c>
      <c r="B74" t="s">
        <v>64</v>
      </c>
      <c r="C74" t="s">
        <v>59</v>
      </c>
      <c r="D74" s="18" t="s">
        <v>28</v>
      </c>
      <c r="E74" s="18" t="s">
        <v>28</v>
      </c>
      <c r="F74" t="s">
        <v>25</v>
      </c>
      <c r="G74" s="18" t="s">
        <v>10</v>
      </c>
      <c r="H74" s="18">
        <v>1</v>
      </c>
      <c r="I74" s="18" t="s">
        <v>13</v>
      </c>
      <c r="J74" s="18">
        <v>2.64116582716815</v>
      </c>
      <c r="K74" s="18" t="str">
        <f>+IF(DatosTR[[#This Row],[RC]]=1,"Acierto",IF(SUM(DatosTR[[#This Row],[RC]],DatosTR[[#This Row],[TR]])=0,"Omisión","Comisión"))</f>
        <v>Acierto</v>
      </c>
    </row>
    <row r="75" spans="1:11" x14ac:dyDescent="0.55000000000000004">
      <c r="A75" s="18" t="s">
        <v>58</v>
      </c>
      <c r="B75" t="s">
        <v>64</v>
      </c>
      <c r="C75" t="s">
        <v>59</v>
      </c>
      <c r="D75" s="18" t="s">
        <v>28</v>
      </c>
      <c r="E75" s="18" t="s">
        <v>28</v>
      </c>
      <c r="F75" t="s">
        <v>25</v>
      </c>
      <c r="G75" s="18" t="s">
        <v>10</v>
      </c>
      <c r="H75" s="18">
        <v>1</v>
      </c>
      <c r="I75" s="18" t="s">
        <v>15</v>
      </c>
      <c r="J75" s="18">
        <v>1.11398360494058</v>
      </c>
      <c r="K75" s="18" t="str">
        <f>+IF(DatosTR[[#This Row],[RC]]=1,"Acierto",IF(SUM(DatosTR[[#This Row],[RC]],DatosTR[[#This Row],[TR]])=0,"Omisión","Comisión"))</f>
        <v>Acierto</v>
      </c>
    </row>
    <row r="76" spans="1:11" x14ac:dyDescent="0.55000000000000004">
      <c r="A76" s="18" t="s">
        <v>58</v>
      </c>
      <c r="B76" t="s">
        <v>64</v>
      </c>
      <c r="C76" t="s">
        <v>59</v>
      </c>
      <c r="D76" s="18" t="s">
        <v>28</v>
      </c>
      <c r="E76" s="18" t="s">
        <v>28</v>
      </c>
      <c r="F76" t="s">
        <v>25</v>
      </c>
      <c r="G76" s="18" t="s">
        <v>10</v>
      </c>
      <c r="H76" s="18">
        <v>1</v>
      </c>
      <c r="I76" s="18" t="s">
        <v>9</v>
      </c>
      <c r="J76" s="18">
        <v>1.3643018271541201</v>
      </c>
      <c r="K76" s="18" t="str">
        <f>+IF(DatosTR[[#This Row],[RC]]=1,"Acierto",IF(SUM(DatosTR[[#This Row],[RC]],DatosTR[[#This Row],[TR]])=0,"Omisión","Comisión"))</f>
        <v>Acierto</v>
      </c>
    </row>
    <row r="77" spans="1:11" x14ac:dyDescent="0.55000000000000004">
      <c r="A77" s="18" t="s">
        <v>58</v>
      </c>
      <c r="B77" t="s">
        <v>64</v>
      </c>
      <c r="C77" t="s">
        <v>59</v>
      </c>
      <c r="D77" s="18" t="s">
        <v>28</v>
      </c>
      <c r="E77" s="18" t="s">
        <v>28</v>
      </c>
      <c r="F77" t="s">
        <v>25</v>
      </c>
      <c r="G77" s="18" t="s">
        <v>10</v>
      </c>
      <c r="H77" s="18">
        <v>1</v>
      </c>
      <c r="I77" s="18" t="s">
        <v>11</v>
      </c>
      <c r="J77" s="18">
        <v>1.00064908641797</v>
      </c>
      <c r="K77" s="18" t="str">
        <f>+IF(DatosTR[[#This Row],[RC]]=1,"Acierto",IF(SUM(DatosTR[[#This Row],[RC]],DatosTR[[#This Row],[TR]])=0,"Omisión","Comisión"))</f>
        <v>Acierto</v>
      </c>
    </row>
    <row r="78" spans="1:11" x14ac:dyDescent="0.55000000000000004">
      <c r="A78" s="18" t="s">
        <v>58</v>
      </c>
      <c r="B78" t="s">
        <v>64</v>
      </c>
      <c r="C78" t="s">
        <v>59</v>
      </c>
      <c r="D78" s="18" t="s">
        <v>28</v>
      </c>
      <c r="E78" s="18" t="s">
        <v>27</v>
      </c>
      <c r="F78" t="s">
        <v>25</v>
      </c>
      <c r="G78" s="18" t="s">
        <v>12</v>
      </c>
      <c r="H78" s="18">
        <v>0</v>
      </c>
      <c r="I78" s="18" t="s">
        <v>13</v>
      </c>
      <c r="J78" s="18">
        <v>2.3203634567907998</v>
      </c>
      <c r="K78" s="18" t="str">
        <f>+IF(DatosTR[[#This Row],[RC]]=1,"Acierto",IF(SUM(DatosTR[[#This Row],[RC]],DatosTR[[#This Row],[TR]])=0,"Omisión","Comisión"))</f>
        <v>Comisión</v>
      </c>
    </row>
    <row r="79" spans="1:11" x14ac:dyDescent="0.55000000000000004">
      <c r="A79" s="18" t="s">
        <v>58</v>
      </c>
      <c r="B79" t="s">
        <v>64</v>
      </c>
      <c r="C79" t="s">
        <v>59</v>
      </c>
      <c r="D79" s="18" t="s">
        <v>28</v>
      </c>
      <c r="E79" s="18" t="s">
        <v>27</v>
      </c>
      <c r="F79" t="s">
        <v>25</v>
      </c>
      <c r="G79" s="18" t="s">
        <v>12</v>
      </c>
      <c r="H79" s="18">
        <v>0</v>
      </c>
      <c r="I79" s="18" t="s">
        <v>9</v>
      </c>
      <c r="J79" s="18">
        <v>1.50147832099173</v>
      </c>
      <c r="K79" s="18" t="str">
        <f>+IF(DatosTR[[#This Row],[RC]]=1,"Acierto",IF(SUM(DatosTR[[#This Row],[RC]],DatosTR[[#This Row],[TR]])=0,"Omisión","Comisión"))</f>
        <v>Comisión</v>
      </c>
    </row>
    <row r="80" spans="1:11" x14ac:dyDescent="0.55000000000000004">
      <c r="A80" s="18" t="s">
        <v>58</v>
      </c>
      <c r="B80" t="s">
        <v>64</v>
      </c>
      <c r="C80" t="s">
        <v>59</v>
      </c>
      <c r="D80" s="18" t="s">
        <v>28</v>
      </c>
      <c r="E80" s="18" t="s">
        <v>27</v>
      </c>
      <c r="F80" t="s">
        <v>25</v>
      </c>
      <c r="G80" s="18" t="s">
        <v>12</v>
      </c>
      <c r="H80" s="18">
        <v>0</v>
      </c>
      <c r="I80" s="18" t="s">
        <v>11</v>
      </c>
      <c r="J80" s="18">
        <v>1.1255450864118699</v>
      </c>
      <c r="K80" s="18" t="str">
        <f>+IF(DatosTR[[#This Row],[RC]]=1,"Acierto",IF(SUM(DatosTR[[#This Row],[RC]],DatosTR[[#This Row],[TR]])=0,"Omisión","Comisión"))</f>
        <v>Comisión</v>
      </c>
    </row>
    <row r="81" spans="1:11" x14ac:dyDescent="0.55000000000000004">
      <c r="A81" s="18" t="s">
        <v>58</v>
      </c>
      <c r="B81" t="s">
        <v>64</v>
      </c>
      <c r="C81" t="s">
        <v>59</v>
      </c>
      <c r="D81" s="18" t="s">
        <v>28</v>
      </c>
      <c r="E81" s="18" t="s">
        <v>27</v>
      </c>
      <c r="F81" t="s">
        <v>25</v>
      </c>
      <c r="G81" s="18" t="s">
        <v>14</v>
      </c>
      <c r="H81" s="18">
        <v>0</v>
      </c>
      <c r="I81" s="18" t="s">
        <v>13</v>
      </c>
      <c r="J81" s="18">
        <v>2.3203634567907998</v>
      </c>
      <c r="K81" s="18" t="str">
        <f>+IF(DatosTR[[#This Row],[RC]]=1,"Acierto",IF(SUM(DatosTR[[#This Row],[RC]],DatosTR[[#This Row],[TR]])=0,"Omisión","Comisión"))</f>
        <v>Comisión</v>
      </c>
    </row>
    <row r="82" spans="1:11" x14ac:dyDescent="0.55000000000000004">
      <c r="A82" s="18" t="s">
        <v>58</v>
      </c>
      <c r="B82" t="s">
        <v>64</v>
      </c>
      <c r="C82" t="s">
        <v>59</v>
      </c>
      <c r="D82" s="18" t="s">
        <v>28</v>
      </c>
      <c r="E82" s="18" t="s">
        <v>27</v>
      </c>
      <c r="F82" t="s">
        <v>25</v>
      </c>
      <c r="G82" s="18" t="s">
        <v>14</v>
      </c>
      <c r="H82" s="18">
        <v>0</v>
      </c>
      <c r="I82" s="18" t="s">
        <v>9</v>
      </c>
      <c r="J82" s="18">
        <v>1.50147832099173</v>
      </c>
      <c r="K82" s="18" t="str">
        <f>+IF(DatosTR[[#This Row],[RC]]=1,"Acierto",IF(SUM(DatosTR[[#This Row],[RC]],DatosTR[[#This Row],[TR]])=0,"Omisión","Comisión"))</f>
        <v>Comisión</v>
      </c>
    </row>
    <row r="83" spans="1:11" x14ac:dyDescent="0.55000000000000004">
      <c r="A83" s="18" t="s">
        <v>58</v>
      </c>
      <c r="B83" t="s">
        <v>64</v>
      </c>
      <c r="C83" t="s">
        <v>59</v>
      </c>
      <c r="D83" s="18" t="s">
        <v>28</v>
      </c>
      <c r="E83" s="18" t="s">
        <v>27</v>
      </c>
      <c r="F83" t="s">
        <v>25</v>
      </c>
      <c r="G83" s="18" t="s">
        <v>14</v>
      </c>
      <c r="H83" s="18">
        <v>0</v>
      </c>
      <c r="I83" s="18" t="s">
        <v>11</v>
      </c>
      <c r="J83" s="18">
        <v>1.1255450864118699</v>
      </c>
      <c r="K83" s="18" t="str">
        <f>+IF(DatosTR[[#This Row],[RC]]=1,"Acierto",IF(SUM(DatosTR[[#This Row],[RC]],DatosTR[[#This Row],[TR]])=0,"Omisión","Comisión"))</f>
        <v>Comisión</v>
      </c>
    </row>
    <row r="84" spans="1:11" x14ac:dyDescent="0.55000000000000004">
      <c r="A84" s="18" t="s">
        <v>58</v>
      </c>
      <c r="B84" t="s">
        <v>64</v>
      </c>
      <c r="C84" t="s">
        <v>59</v>
      </c>
      <c r="D84" s="18" t="s">
        <v>28</v>
      </c>
      <c r="E84" s="18" t="s">
        <v>27</v>
      </c>
      <c r="F84" t="s">
        <v>25</v>
      </c>
      <c r="G84" s="18" t="s">
        <v>8</v>
      </c>
      <c r="H84" s="18">
        <v>1</v>
      </c>
      <c r="I84" s="18" t="s">
        <v>13</v>
      </c>
      <c r="J84" s="18">
        <v>2.3203634567907998</v>
      </c>
      <c r="K84" s="18" t="str">
        <f>+IF(DatosTR[[#This Row],[RC]]=1,"Acierto",IF(SUM(DatosTR[[#This Row],[RC]],DatosTR[[#This Row],[TR]])=0,"Omisión","Comisión"))</f>
        <v>Acierto</v>
      </c>
    </row>
    <row r="85" spans="1:11" x14ac:dyDescent="0.55000000000000004">
      <c r="A85" s="18" t="s">
        <v>58</v>
      </c>
      <c r="B85" t="s">
        <v>64</v>
      </c>
      <c r="C85" t="s">
        <v>59</v>
      </c>
      <c r="D85" s="18" t="s">
        <v>28</v>
      </c>
      <c r="E85" s="18" t="s">
        <v>27</v>
      </c>
      <c r="F85" t="s">
        <v>25</v>
      </c>
      <c r="G85" s="18" t="s">
        <v>8</v>
      </c>
      <c r="H85" s="18">
        <v>1</v>
      </c>
      <c r="I85" s="18" t="s">
        <v>9</v>
      </c>
      <c r="J85" s="18">
        <v>1.50147832099173</v>
      </c>
      <c r="K85" s="18" t="str">
        <f>+IF(DatosTR[[#This Row],[RC]]=1,"Acierto",IF(SUM(DatosTR[[#This Row],[RC]],DatosTR[[#This Row],[TR]])=0,"Omisión","Comisión"))</f>
        <v>Acierto</v>
      </c>
    </row>
    <row r="86" spans="1:11" x14ac:dyDescent="0.55000000000000004">
      <c r="A86" s="18" t="s">
        <v>58</v>
      </c>
      <c r="B86" t="s">
        <v>64</v>
      </c>
      <c r="C86" t="s">
        <v>59</v>
      </c>
      <c r="D86" s="18" t="s">
        <v>28</v>
      </c>
      <c r="E86" s="18" t="s">
        <v>27</v>
      </c>
      <c r="F86" t="s">
        <v>25</v>
      </c>
      <c r="G86" s="18" t="s">
        <v>8</v>
      </c>
      <c r="H86" s="18">
        <v>1</v>
      </c>
      <c r="I86" s="18" t="s">
        <v>11</v>
      </c>
      <c r="J86" s="18">
        <v>1.1255450864118699</v>
      </c>
      <c r="K86" s="18" t="str">
        <f>+IF(DatosTR[[#This Row],[RC]]=1,"Acierto",IF(SUM(DatosTR[[#This Row],[RC]],DatosTR[[#This Row],[TR]])=0,"Omisión","Comisión"))</f>
        <v>Acierto</v>
      </c>
    </row>
    <row r="87" spans="1:11" x14ac:dyDescent="0.55000000000000004">
      <c r="A87" s="18" t="s">
        <v>58</v>
      </c>
      <c r="B87" t="s">
        <v>64</v>
      </c>
      <c r="C87" t="s">
        <v>59</v>
      </c>
      <c r="D87" s="18" t="s">
        <v>28</v>
      </c>
      <c r="E87" s="18" t="s">
        <v>27</v>
      </c>
      <c r="F87" t="s">
        <v>25</v>
      </c>
      <c r="G87" s="18" t="s">
        <v>10</v>
      </c>
      <c r="H87" s="18">
        <v>1</v>
      </c>
      <c r="I87" s="18" t="s">
        <v>13</v>
      </c>
      <c r="J87" s="18">
        <v>2.3203634567907998</v>
      </c>
      <c r="K87" s="18" t="str">
        <f>+IF(DatosTR[[#This Row],[RC]]=1,"Acierto",IF(SUM(DatosTR[[#This Row],[RC]],DatosTR[[#This Row],[TR]])=0,"Omisión","Comisión"))</f>
        <v>Acierto</v>
      </c>
    </row>
    <row r="88" spans="1:11" x14ac:dyDescent="0.55000000000000004">
      <c r="A88" s="18" t="s">
        <v>58</v>
      </c>
      <c r="B88" t="s">
        <v>64</v>
      </c>
      <c r="C88" t="s">
        <v>59</v>
      </c>
      <c r="D88" s="18" t="s">
        <v>28</v>
      </c>
      <c r="E88" s="18" t="s">
        <v>27</v>
      </c>
      <c r="F88" t="s">
        <v>25</v>
      </c>
      <c r="G88" s="18" t="s">
        <v>10</v>
      </c>
      <c r="H88" s="18">
        <v>1</v>
      </c>
      <c r="I88" s="18" t="s">
        <v>9</v>
      </c>
      <c r="J88" s="18">
        <v>1.50147832099173</v>
      </c>
      <c r="K88" s="18" t="str">
        <f>+IF(DatosTR[[#This Row],[RC]]=1,"Acierto",IF(SUM(DatosTR[[#This Row],[RC]],DatosTR[[#This Row],[TR]])=0,"Omisión","Comisión"))</f>
        <v>Acierto</v>
      </c>
    </row>
    <row r="89" spans="1:11" x14ac:dyDescent="0.55000000000000004">
      <c r="A89" s="18" t="s">
        <v>58</v>
      </c>
      <c r="B89" t="s">
        <v>64</v>
      </c>
      <c r="C89" t="s">
        <v>59</v>
      </c>
      <c r="D89" s="18" t="s">
        <v>28</v>
      </c>
      <c r="E89" s="18" t="s">
        <v>27</v>
      </c>
      <c r="F89" t="s">
        <v>25</v>
      </c>
      <c r="G89" s="18" t="s">
        <v>10</v>
      </c>
      <c r="H89" s="18">
        <v>1</v>
      </c>
      <c r="I89" s="18" t="s">
        <v>11</v>
      </c>
      <c r="J89" s="18">
        <v>1.1255450864118699</v>
      </c>
      <c r="K89" s="18" t="str">
        <f>+IF(DatosTR[[#This Row],[RC]]=1,"Acierto",IF(SUM(DatosTR[[#This Row],[RC]],DatosTR[[#This Row],[TR]])=0,"Omisión","Comisión"))</f>
        <v>Acierto</v>
      </c>
    </row>
    <row r="90" spans="1:11" x14ac:dyDescent="0.55000000000000004">
      <c r="A90" s="18" t="s">
        <v>58</v>
      </c>
      <c r="B90" t="s">
        <v>64</v>
      </c>
      <c r="C90" t="s">
        <v>59</v>
      </c>
      <c r="D90" s="18" t="s">
        <v>29</v>
      </c>
      <c r="E90" s="18" t="s">
        <v>29</v>
      </c>
      <c r="F90" t="s">
        <v>25</v>
      </c>
      <c r="G90" s="18" t="s">
        <v>12</v>
      </c>
      <c r="H90" s="18">
        <v>1</v>
      </c>
      <c r="I90" s="18" t="s">
        <v>13</v>
      </c>
      <c r="J90" s="18">
        <v>2.7182850370445499</v>
      </c>
      <c r="K90" s="18" t="str">
        <f>+IF(DatosTR[[#This Row],[RC]]=1,"Acierto",IF(SUM(DatosTR[[#This Row],[RC]],DatosTR[[#This Row],[TR]])=0,"Omisión","Comisión"))</f>
        <v>Acierto</v>
      </c>
    </row>
    <row r="91" spans="1:11" x14ac:dyDescent="0.55000000000000004">
      <c r="A91" s="18" t="s">
        <v>58</v>
      </c>
      <c r="B91" t="s">
        <v>64</v>
      </c>
      <c r="C91" t="s">
        <v>59</v>
      </c>
      <c r="D91" s="18" t="s">
        <v>29</v>
      </c>
      <c r="E91" s="18" t="s">
        <v>29</v>
      </c>
      <c r="F91" t="s">
        <v>25</v>
      </c>
      <c r="G91" s="18" t="s">
        <v>12</v>
      </c>
      <c r="H91" s="18">
        <v>1</v>
      </c>
      <c r="I91" s="18" t="s">
        <v>15</v>
      </c>
      <c r="J91" s="18">
        <v>1.12746548147697</v>
      </c>
      <c r="K91" s="18" t="str">
        <f>+IF(DatosTR[[#This Row],[RC]]=1,"Acierto",IF(SUM(DatosTR[[#This Row],[RC]],DatosTR[[#This Row],[TR]])=0,"Omisión","Comisión"))</f>
        <v>Acierto</v>
      </c>
    </row>
    <row r="92" spans="1:11" x14ac:dyDescent="0.55000000000000004">
      <c r="A92" s="18" t="s">
        <v>58</v>
      </c>
      <c r="B92" t="s">
        <v>64</v>
      </c>
      <c r="C92" t="s">
        <v>59</v>
      </c>
      <c r="D92" s="18" t="s">
        <v>29</v>
      </c>
      <c r="E92" s="18" t="s">
        <v>29</v>
      </c>
      <c r="F92" t="s">
        <v>25</v>
      </c>
      <c r="G92" s="18" t="s">
        <v>12</v>
      </c>
      <c r="H92" s="18">
        <v>1</v>
      </c>
      <c r="I92" s="18" t="s">
        <v>9</v>
      </c>
      <c r="J92" s="18">
        <v>1.6098394074069799</v>
      </c>
      <c r="K92" s="18" t="str">
        <f>+IF(DatosTR[[#This Row],[RC]]=1,"Acierto",IF(SUM(DatosTR[[#This Row],[RC]],DatosTR[[#This Row],[TR]])=0,"Omisión","Comisión"))</f>
        <v>Acierto</v>
      </c>
    </row>
    <row r="93" spans="1:11" x14ac:dyDescent="0.55000000000000004">
      <c r="A93" s="18" t="s">
        <v>58</v>
      </c>
      <c r="B93" t="s">
        <v>64</v>
      </c>
      <c r="C93" t="s">
        <v>59</v>
      </c>
      <c r="D93" s="18" t="s">
        <v>29</v>
      </c>
      <c r="E93" s="18" t="s">
        <v>29</v>
      </c>
      <c r="F93" t="s">
        <v>25</v>
      </c>
      <c r="G93" s="18" t="s">
        <v>12</v>
      </c>
      <c r="H93" s="18">
        <v>1</v>
      </c>
      <c r="I93" s="18" t="s">
        <v>11</v>
      </c>
      <c r="J93" s="18">
        <v>1.57575822221406</v>
      </c>
      <c r="K93" s="18" t="str">
        <f>+IF(DatosTR[[#This Row],[RC]]=1,"Acierto",IF(SUM(DatosTR[[#This Row],[RC]],DatosTR[[#This Row],[TR]])=0,"Omisión","Comisión"))</f>
        <v>Acierto</v>
      </c>
    </row>
    <row r="94" spans="1:11" x14ac:dyDescent="0.55000000000000004">
      <c r="A94" s="18" t="s">
        <v>58</v>
      </c>
      <c r="B94" t="s">
        <v>64</v>
      </c>
      <c r="C94" t="s">
        <v>59</v>
      </c>
      <c r="D94" s="18" t="s">
        <v>29</v>
      </c>
      <c r="E94" s="18" t="s">
        <v>29</v>
      </c>
      <c r="F94" t="s">
        <v>25</v>
      </c>
      <c r="G94" s="18" t="s">
        <v>14</v>
      </c>
      <c r="H94" s="18">
        <v>1</v>
      </c>
      <c r="I94" s="18" t="s">
        <v>13</v>
      </c>
      <c r="J94" s="18">
        <v>2.7182850370445499</v>
      </c>
      <c r="K94" s="18" t="str">
        <f>+IF(DatosTR[[#This Row],[RC]]=1,"Acierto",IF(SUM(DatosTR[[#This Row],[RC]],DatosTR[[#This Row],[TR]])=0,"Omisión","Comisión"))</f>
        <v>Acierto</v>
      </c>
    </row>
    <row r="95" spans="1:11" x14ac:dyDescent="0.55000000000000004">
      <c r="A95" s="18" t="s">
        <v>58</v>
      </c>
      <c r="B95" t="s">
        <v>64</v>
      </c>
      <c r="C95" t="s">
        <v>59</v>
      </c>
      <c r="D95" s="18" t="s">
        <v>29</v>
      </c>
      <c r="E95" s="18" t="s">
        <v>29</v>
      </c>
      <c r="F95" t="s">
        <v>25</v>
      </c>
      <c r="G95" s="18" t="s">
        <v>14</v>
      </c>
      <c r="H95" s="18">
        <v>1</v>
      </c>
      <c r="I95" s="18" t="s">
        <v>15</v>
      </c>
      <c r="J95" s="18">
        <v>1.12746548147697</v>
      </c>
      <c r="K95" s="18" t="str">
        <f>+IF(DatosTR[[#This Row],[RC]]=1,"Acierto",IF(SUM(DatosTR[[#This Row],[RC]],DatosTR[[#This Row],[TR]])=0,"Omisión","Comisión"))</f>
        <v>Acierto</v>
      </c>
    </row>
    <row r="96" spans="1:11" x14ac:dyDescent="0.55000000000000004">
      <c r="A96" s="18" t="s">
        <v>58</v>
      </c>
      <c r="B96" t="s">
        <v>64</v>
      </c>
      <c r="C96" t="s">
        <v>59</v>
      </c>
      <c r="D96" s="18" t="s">
        <v>29</v>
      </c>
      <c r="E96" s="18" t="s">
        <v>29</v>
      </c>
      <c r="F96" t="s">
        <v>25</v>
      </c>
      <c r="G96" s="18" t="s">
        <v>14</v>
      </c>
      <c r="H96" s="18">
        <v>1</v>
      </c>
      <c r="I96" s="18" t="s">
        <v>9</v>
      </c>
      <c r="J96" s="18">
        <v>1.6098394074069799</v>
      </c>
      <c r="K96" s="18" t="str">
        <f>+IF(DatosTR[[#This Row],[RC]]=1,"Acierto",IF(SUM(DatosTR[[#This Row],[RC]],DatosTR[[#This Row],[TR]])=0,"Omisión","Comisión"))</f>
        <v>Acierto</v>
      </c>
    </row>
    <row r="97" spans="1:11" x14ac:dyDescent="0.55000000000000004">
      <c r="A97" s="18" t="s">
        <v>58</v>
      </c>
      <c r="B97" t="s">
        <v>64</v>
      </c>
      <c r="C97" t="s">
        <v>59</v>
      </c>
      <c r="D97" s="18" t="s">
        <v>29</v>
      </c>
      <c r="E97" s="18" t="s">
        <v>29</v>
      </c>
      <c r="F97" t="s">
        <v>25</v>
      </c>
      <c r="G97" s="18" t="s">
        <v>14</v>
      </c>
      <c r="H97" s="18">
        <v>1</v>
      </c>
      <c r="I97" s="18" t="s">
        <v>11</v>
      </c>
      <c r="J97" s="18">
        <v>1.57575822221406</v>
      </c>
      <c r="K97" s="18" t="str">
        <f>+IF(DatosTR[[#This Row],[RC]]=1,"Acierto",IF(SUM(DatosTR[[#This Row],[RC]],DatosTR[[#This Row],[TR]])=0,"Omisión","Comisión"))</f>
        <v>Acierto</v>
      </c>
    </row>
    <row r="98" spans="1:11" x14ac:dyDescent="0.55000000000000004">
      <c r="A98" s="18" t="s">
        <v>58</v>
      </c>
      <c r="B98" t="s">
        <v>64</v>
      </c>
      <c r="C98" t="s">
        <v>59</v>
      </c>
      <c r="D98" s="18" t="s">
        <v>29</v>
      </c>
      <c r="E98" s="18" t="s">
        <v>29</v>
      </c>
      <c r="F98" t="s">
        <v>25</v>
      </c>
      <c r="G98" s="18" t="s">
        <v>8</v>
      </c>
      <c r="H98" s="18">
        <v>1</v>
      </c>
      <c r="I98" s="18" t="s">
        <v>13</v>
      </c>
      <c r="J98" s="18">
        <v>2.7182850370445499</v>
      </c>
      <c r="K98" s="18" t="str">
        <f>+IF(DatosTR[[#This Row],[RC]]=1,"Acierto",IF(SUM(DatosTR[[#This Row],[RC]],DatosTR[[#This Row],[TR]])=0,"Omisión","Comisión"))</f>
        <v>Acierto</v>
      </c>
    </row>
    <row r="99" spans="1:11" x14ac:dyDescent="0.55000000000000004">
      <c r="A99" s="18" t="s">
        <v>58</v>
      </c>
      <c r="B99" t="s">
        <v>64</v>
      </c>
      <c r="C99" t="s">
        <v>59</v>
      </c>
      <c r="D99" s="18" t="s">
        <v>29</v>
      </c>
      <c r="E99" s="18" t="s">
        <v>29</v>
      </c>
      <c r="F99" t="s">
        <v>25</v>
      </c>
      <c r="G99" s="18" t="s">
        <v>8</v>
      </c>
      <c r="H99" s="18">
        <v>1</v>
      </c>
      <c r="I99" s="18" t="s">
        <v>15</v>
      </c>
      <c r="J99" s="18">
        <v>1.12746548147697</v>
      </c>
      <c r="K99" s="18" t="str">
        <f>+IF(DatosTR[[#This Row],[RC]]=1,"Acierto",IF(SUM(DatosTR[[#This Row],[RC]],DatosTR[[#This Row],[TR]])=0,"Omisión","Comisión"))</f>
        <v>Acierto</v>
      </c>
    </row>
    <row r="100" spans="1:11" x14ac:dyDescent="0.55000000000000004">
      <c r="A100" s="18" t="s">
        <v>58</v>
      </c>
      <c r="B100" t="s">
        <v>64</v>
      </c>
      <c r="C100" t="s">
        <v>59</v>
      </c>
      <c r="D100" s="18" t="s">
        <v>29</v>
      </c>
      <c r="E100" s="18" t="s">
        <v>29</v>
      </c>
      <c r="F100" t="s">
        <v>25</v>
      </c>
      <c r="G100" s="18" t="s">
        <v>8</v>
      </c>
      <c r="H100" s="18">
        <v>1</v>
      </c>
      <c r="I100" s="18" t="s">
        <v>9</v>
      </c>
      <c r="J100" s="18">
        <v>1.6098394074069799</v>
      </c>
      <c r="K100" s="18" t="str">
        <f>+IF(DatosTR[[#This Row],[RC]]=1,"Acierto",IF(SUM(DatosTR[[#This Row],[RC]],DatosTR[[#This Row],[TR]])=0,"Omisión","Comisión"))</f>
        <v>Acierto</v>
      </c>
    </row>
    <row r="101" spans="1:11" x14ac:dyDescent="0.55000000000000004">
      <c r="A101" s="18" t="s">
        <v>58</v>
      </c>
      <c r="B101" t="s">
        <v>64</v>
      </c>
      <c r="C101" t="s">
        <v>59</v>
      </c>
      <c r="D101" s="18" t="s">
        <v>29</v>
      </c>
      <c r="E101" s="18" t="s">
        <v>29</v>
      </c>
      <c r="F101" t="s">
        <v>25</v>
      </c>
      <c r="G101" s="18" t="s">
        <v>8</v>
      </c>
      <c r="H101" s="18">
        <v>1</v>
      </c>
      <c r="I101" s="18" t="s">
        <v>11</v>
      </c>
      <c r="J101" s="18">
        <v>1.57575822221406</v>
      </c>
      <c r="K101" s="18" t="str">
        <f>+IF(DatosTR[[#This Row],[RC]]=1,"Acierto",IF(SUM(DatosTR[[#This Row],[RC]],DatosTR[[#This Row],[TR]])=0,"Omisión","Comisión"))</f>
        <v>Acierto</v>
      </c>
    </row>
    <row r="102" spans="1:11" x14ac:dyDescent="0.55000000000000004">
      <c r="A102" s="18" t="s">
        <v>58</v>
      </c>
      <c r="B102" t="s">
        <v>64</v>
      </c>
      <c r="C102" t="s">
        <v>59</v>
      </c>
      <c r="D102" s="18" t="s">
        <v>29</v>
      </c>
      <c r="E102" s="18" t="s">
        <v>29</v>
      </c>
      <c r="F102" t="s">
        <v>25</v>
      </c>
      <c r="G102" s="18" t="s">
        <v>10</v>
      </c>
      <c r="H102" s="18">
        <v>1</v>
      </c>
      <c r="I102" s="18" t="s">
        <v>13</v>
      </c>
      <c r="J102" s="18">
        <v>2.7182850370445499</v>
      </c>
      <c r="K102" s="18" t="str">
        <f>+IF(DatosTR[[#This Row],[RC]]=1,"Acierto",IF(SUM(DatosTR[[#This Row],[RC]],DatosTR[[#This Row],[TR]])=0,"Omisión","Comisión"))</f>
        <v>Acierto</v>
      </c>
    </row>
    <row r="103" spans="1:11" x14ac:dyDescent="0.55000000000000004">
      <c r="A103" s="18" t="s">
        <v>58</v>
      </c>
      <c r="B103" t="s">
        <v>64</v>
      </c>
      <c r="C103" t="s">
        <v>59</v>
      </c>
      <c r="D103" s="18" t="s">
        <v>29</v>
      </c>
      <c r="E103" s="18" t="s">
        <v>29</v>
      </c>
      <c r="F103" t="s">
        <v>25</v>
      </c>
      <c r="G103" s="18" t="s">
        <v>10</v>
      </c>
      <c r="H103" s="18">
        <v>1</v>
      </c>
      <c r="I103" s="18" t="s">
        <v>15</v>
      </c>
      <c r="J103" s="18">
        <v>1.12746548147697</v>
      </c>
      <c r="K103" s="18" t="str">
        <f>+IF(DatosTR[[#This Row],[RC]]=1,"Acierto",IF(SUM(DatosTR[[#This Row],[RC]],DatosTR[[#This Row],[TR]])=0,"Omisión","Comisión"))</f>
        <v>Acierto</v>
      </c>
    </row>
    <row r="104" spans="1:11" x14ac:dyDescent="0.55000000000000004">
      <c r="A104" s="18" t="s">
        <v>58</v>
      </c>
      <c r="B104" t="s">
        <v>64</v>
      </c>
      <c r="C104" t="s">
        <v>59</v>
      </c>
      <c r="D104" s="18" t="s">
        <v>29</v>
      </c>
      <c r="E104" s="18" t="s">
        <v>29</v>
      </c>
      <c r="F104" t="s">
        <v>25</v>
      </c>
      <c r="G104" s="18" t="s">
        <v>10</v>
      </c>
      <c r="H104" s="18">
        <v>1</v>
      </c>
      <c r="I104" s="18" t="s">
        <v>9</v>
      </c>
      <c r="J104" s="18">
        <v>1.6098394074069799</v>
      </c>
      <c r="K104" s="18" t="str">
        <f>+IF(DatosTR[[#This Row],[RC]]=1,"Acierto",IF(SUM(DatosTR[[#This Row],[RC]],DatosTR[[#This Row],[TR]])=0,"Omisión","Comisión"))</f>
        <v>Acierto</v>
      </c>
    </row>
    <row r="105" spans="1:11" x14ac:dyDescent="0.55000000000000004">
      <c r="A105" s="18" t="s">
        <v>58</v>
      </c>
      <c r="B105" t="s">
        <v>64</v>
      </c>
      <c r="C105" t="s">
        <v>59</v>
      </c>
      <c r="D105" s="18" t="s">
        <v>29</v>
      </c>
      <c r="E105" s="18" t="s">
        <v>29</v>
      </c>
      <c r="F105" t="s">
        <v>25</v>
      </c>
      <c r="G105" s="18" t="s">
        <v>10</v>
      </c>
      <c r="H105" s="18">
        <v>1</v>
      </c>
      <c r="I105" s="18" t="s">
        <v>11</v>
      </c>
      <c r="J105" s="18">
        <v>1.57575822221406</v>
      </c>
      <c r="K105" s="18" t="str">
        <f>+IF(DatosTR[[#This Row],[RC]]=1,"Acierto",IF(SUM(DatosTR[[#This Row],[RC]],DatosTR[[#This Row],[TR]])=0,"Omisión","Comisión"))</f>
        <v>Acierto</v>
      </c>
    </row>
    <row r="106" spans="1:11" x14ac:dyDescent="0.55000000000000004">
      <c r="A106" s="18" t="s">
        <v>58</v>
      </c>
      <c r="B106" t="s">
        <v>64</v>
      </c>
      <c r="C106" t="s">
        <v>59</v>
      </c>
      <c r="D106" s="18" t="s">
        <v>28</v>
      </c>
      <c r="E106" s="18" t="s">
        <v>28</v>
      </c>
      <c r="F106" t="s">
        <v>25</v>
      </c>
      <c r="G106" s="18" t="s">
        <v>12</v>
      </c>
      <c r="H106" s="18">
        <v>0</v>
      </c>
      <c r="I106" s="18" t="s">
        <v>9</v>
      </c>
      <c r="J106" s="18">
        <v>1.3291994074097599</v>
      </c>
      <c r="K106" s="18" t="str">
        <f>+IF(DatosTR[[#This Row],[RC]]=1,"Acierto",IF(SUM(DatosTR[[#This Row],[RC]],DatosTR[[#This Row],[TR]])=0,"Omisión","Comisión"))</f>
        <v>Comisión</v>
      </c>
    </row>
    <row r="107" spans="1:11" x14ac:dyDescent="0.55000000000000004">
      <c r="A107" s="18" t="s">
        <v>58</v>
      </c>
      <c r="B107" t="s">
        <v>64</v>
      </c>
      <c r="C107" t="s">
        <v>59</v>
      </c>
      <c r="D107" s="18" t="s">
        <v>28</v>
      </c>
      <c r="E107" s="18" t="s">
        <v>28</v>
      </c>
      <c r="F107" t="s">
        <v>25</v>
      </c>
      <c r="G107" s="18" t="s">
        <v>12</v>
      </c>
      <c r="H107" s="18">
        <v>0</v>
      </c>
      <c r="I107" s="18" t="s">
        <v>11</v>
      </c>
      <c r="J107" s="18">
        <v>1.12586350618221</v>
      </c>
      <c r="K107" s="18" t="str">
        <f>+IF(DatosTR[[#This Row],[RC]]=1,"Acierto",IF(SUM(DatosTR[[#This Row],[RC]],DatosTR[[#This Row],[TR]])=0,"Omisión","Comisión"))</f>
        <v>Comisión</v>
      </c>
    </row>
    <row r="108" spans="1:11" x14ac:dyDescent="0.55000000000000004">
      <c r="A108" s="18" t="s">
        <v>58</v>
      </c>
      <c r="B108" t="s">
        <v>64</v>
      </c>
      <c r="C108" t="s">
        <v>59</v>
      </c>
      <c r="D108" s="18" t="s">
        <v>28</v>
      </c>
      <c r="E108" s="18" t="s">
        <v>28</v>
      </c>
      <c r="F108" t="s">
        <v>25</v>
      </c>
      <c r="G108" s="18" t="s">
        <v>14</v>
      </c>
      <c r="H108" s="18">
        <v>0</v>
      </c>
      <c r="I108" s="18" t="s">
        <v>9</v>
      </c>
      <c r="J108" s="18">
        <v>1.3291994074097599</v>
      </c>
      <c r="K108" s="18" t="str">
        <f>+IF(DatosTR[[#This Row],[RC]]=1,"Acierto",IF(SUM(DatosTR[[#This Row],[RC]],DatosTR[[#This Row],[TR]])=0,"Omisión","Comisión"))</f>
        <v>Comisión</v>
      </c>
    </row>
    <row r="109" spans="1:11" x14ac:dyDescent="0.55000000000000004">
      <c r="A109" s="18" t="s">
        <v>58</v>
      </c>
      <c r="B109" t="s">
        <v>64</v>
      </c>
      <c r="C109" t="s">
        <v>59</v>
      </c>
      <c r="D109" s="18" t="s">
        <v>28</v>
      </c>
      <c r="E109" s="18" t="s">
        <v>28</v>
      </c>
      <c r="F109" t="s">
        <v>25</v>
      </c>
      <c r="G109" s="18" t="s">
        <v>14</v>
      </c>
      <c r="H109" s="18">
        <v>0</v>
      </c>
      <c r="I109" s="18" t="s">
        <v>11</v>
      </c>
      <c r="J109" s="18">
        <v>1.12586350618221</v>
      </c>
      <c r="K109" s="18" t="str">
        <f>+IF(DatosTR[[#This Row],[RC]]=1,"Acierto",IF(SUM(DatosTR[[#This Row],[RC]],DatosTR[[#This Row],[TR]])=0,"Omisión","Comisión"))</f>
        <v>Comisión</v>
      </c>
    </row>
    <row r="110" spans="1:11" x14ac:dyDescent="0.55000000000000004">
      <c r="A110" s="18" t="s">
        <v>58</v>
      </c>
      <c r="B110" t="s">
        <v>64</v>
      </c>
      <c r="C110" t="s">
        <v>59</v>
      </c>
      <c r="D110" s="18" t="s">
        <v>28</v>
      </c>
      <c r="E110" s="18" t="s">
        <v>28</v>
      </c>
      <c r="F110" t="s">
        <v>25</v>
      </c>
      <c r="G110" s="18" t="s">
        <v>8</v>
      </c>
      <c r="H110" s="18">
        <v>1</v>
      </c>
      <c r="I110" s="18" t="s">
        <v>9</v>
      </c>
      <c r="J110" s="18">
        <v>1.3291994074097599</v>
      </c>
      <c r="K110" s="18" t="str">
        <f>+IF(DatosTR[[#This Row],[RC]]=1,"Acierto",IF(SUM(DatosTR[[#This Row],[RC]],DatosTR[[#This Row],[TR]])=0,"Omisión","Comisión"))</f>
        <v>Acierto</v>
      </c>
    </row>
    <row r="111" spans="1:11" x14ac:dyDescent="0.55000000000000004">
      <c r="A111" s="18" t="s">
        <v>58</v>
      </c>
      <c r="B111" t="s">
        <v>64</v>
      </c>
      <c r="C111" t="s">
        <v>59</v>
      </c>
      <c r="D111" s="18" t="s">
        <v>28</v>
      </c>
      <c r="E111" s="18" t="s">
        <v>28</v>
      </c>
      <c r="F111" t="s">
        <v>25</v>
      </c>
      <c r="G111" s="18" t="s">
        <v>8</v>
      </c>
      <c r="H111" s="18">
        <v>1</v>
      </c>
      <c r="I111" s="18" t="s">
        <v>11</v>
      </c>
      <c r="J111" s="18">
        <v>1.12586350618221</v>
      </c>
      <c r="K111" s="18" t="str">
        <f>+IF(DatosTR[[#This Row],[RC]]=1,"Acierto",IF(SUM(DatosTR[[#This Row],[RC]],DatosTR[[#This Row],[TR]])=0,"Omisión","Comisión"))</f>
        <v>Acierto</v>
      </c>
    </row>
    <row r="112" spans="1:11" x14ac:dyDescent="0.55000000000000004">
      <c r="A112" s="18" t="s">
        <v>58</v>
      </c>
      <c r="B112" t="s">
        <v>64</v>
      </c>
      <c r="C112" t="s">
        <v>59</v>
      </c>
      <c r="D112" s="18" t="s">
        <v>28</v>
      </c>
      <c r="E112" s="18" t="s">
        <v>28</v>
      </c>
      <c r="F112" t="s">
        <v>25</v>
      </c>
      <c r="G112" s="18" t="s">
        <v>10</v>
      </c>
      <c r="H112" s="18">
        <v>1</v>
      </c>
      <c r="I112" s="18" t="s">
        <v>9</v>
      </c>
      <c r="J112" s="18">
        <v>1.3291994074097599</v>
      </c>
      <c r="K112" s="18" t="str">
        <f>+IF(DatosTR[[#This Row],[RC]]=1,"Acierto",IF(SUM(DatosTR[[#This Row],[RC]],DatosTR[[#This Row],[TR]])=0,"Omisión","Comisión"))</f>
        <v>Acierto</v>
      </c>
    </row>
    <row r="113" spans="1:11" x14ac:dyDescent="0.55000000000000004">
      <c r="A113" s="18" t="s">
        <v>58</v>
      </c>
      <c r="B113" t="s">
        <v>64</v>
      </c>
      <c r="C113" t="s">
        <v>59</v>
      </c>
      <c r="D113" s="18" t="s">
        <v>28</v>
      </c>
      <c r="E113" s="18" t="s">
        <v>28</v>
      </c>
      <c r="F113" t="s">
        <v>25</v>
      </c>
      <c r="G113" s="18" t="s">
        <v>10</v>
      </c>
      <c r="H113" s="18">
        <v>1</v>
      </c>
      <c r="I113" s="18" t="s">
        <v>11</v>
      </c>
      <c r="J113" s="18">
        <v>1.12586350618221</v>
      </c>
      <c r="K113" s="18" t="str">
        <f>+IF(DatosTR[[#This Row],[RC]]=1,"Acierto",IF(SUM(DatosTR[[#This Row],[RC]],DatosTR[[#This Row],[TR]])=0,"Omisión","Comisión"))</f>
        <v>Acierto</v>
      </c>
    </row>
    <row r="114" spans="1:11" x14ac:dyDescent="0.55000000000000004">
      <c r="A114" s="18" t="s">
        <v>58</v>
      </c>
      <c r="B114" t="s">
        <v>64</v>
      </c>
      <c r="C114" t="s">
        <v>59</v>
      </c>
      <c r="D114" s="18" t="s">
        <v>29</v>
      </c>
      <c r="E114" s="18" t="s">
        <v>29</v>
      </c>
      <c r="F114" t="s">
        <v>25</v>
      </c>
      <c r="G114" s="18" t="s">
        <v>12</v>
      </c>
      <c r="H114" s="18">
        <v>1</v>
      </c>
      <c r="I114" s="18" t="s">
        <v>13</v>
      </c>
      <c r="J114" s="18">
        <v>2.3462127407401501</v>
      </c>
      <c r="K114" s="18" t="str">
        <f>+IF(DatosTR[[#This Row],[RC]]=1,"Acierto",IF(SUM(DatosTR[[#This Row],[RC]],DatosTR[[#This Row],[TR]])=0,"Omisión","Comisión"))</f>
        <v>Acierto</v>
      </c>
    </row>
    <row r="115" spans="1:11" x14ac:dyDescent="0.55000000000000004">
      <c r="A115" s="18" t="s">
        <v>58</v>
      </c>
      <c r="B115" t="s">
        <v>64</v>
      </c>
      <c r="C115" t="s">
        <v>59</v>
      </c>
      <c r="D115" s="18" t="s">
        <v>29</v>
      </c>
      <c r="E115" s="18" t="s">
        <v>29</v>
      </c>
      <c r="F115" t="s">
        <v>25</v>
      </c>
      <c r="G115" s="18" t="s">
        <v>12</v>
      </c>
      <c r="H115" s="18">
        <v>1</v>
      </c>
      <c r="I115" s="18" t="s">
        <v>15</v>
      </c>
      <c r="J115" s="18">
        <v>1.36102992591622</v>
      </c>
      <c r="K115" s="18" t="str">
        <f>+IF(DatosTR[[#This Row],[RC]]=1,"Acierto",IF(SUM(DatosTR[[#This Row],[RC]],DatosTR[[#This Row],[TR]])=0,"Omisión","Comisión"))</f>
        <v>Acierto</v>
      </c>
    </row>
    <row r="116" spans="1:11" x14ac:dyDescent="0.55000000000000004">
      <c r="A116" s="18" t="s">
        <v>58</v>
      </c>
      <c r="B116" t="s">
        <v>64</v>
      </c>
      <c r="C116" t="s">
        <v>59</v>
      </c>
      <c r="D116" s="18" t="s">
        <v>29</v>
      </c>
      <c r="E116" s="18" t="s">
        <v>29</v>
      </c>
      <c r="F116" t="s">
        <v>25</v>
      </c>
      <c r="G116" s="18" t="s">
        <v>12</v>
      </c>
      <c r="H116" s="18">
        <v>1</v>
      </c>
      <c r="I116" s="18" t="s">
        <v>9</v>
      </c>
      <c r="J116" s="18">
        <v>1.40029827161924</v>
      </c>
      <c r="K116" s="18" t="str">
        <f>+IF(DatosTR[[#This Row],[RC]]=1,"Acierto",IF(SUM(DatosTR[[#This Row],[RC]],DatosTR[[#This Row],[TR]])=0,"Omisión","Comisión"))</f>
        <v>Acierto</v>
      </c>
    </row>
    <row r="117" spans="1:11" x14ac:dyDescent="0.55000000000000004">
      <c r="A117" s="18" t="s">
        <v>58</v>
      </c>
      <c r="B117" t="s">
        <v>64</v>
      </c>
      <c r="C117" t="s">
        <v>59</v>
      </c>
      <c r="D117" s="18" t="s">
        <v>29</v>
      </c>
      <c r="E117" s="18" t="s">
        <v>29</v>
      </c>
      <c r="F117" t="s">
        <v>25</v>
      </c>
      <c r="G117" s="18" t="s">
        <v>14</v>
      </c>
      <c r="H117" s="18">
        <v>1</v>
      </c>
      <c r="I117" s="18" t="s">
        <v>13</v>
      </c>
      <c r="J117" s="18">
        <v>2.3462127407401501</v>
      </c>
      <c r="K117" s="18" t="str">
        <f>+IF(DatosTR[[#This Row],[RC]]=1,"Acierto",IF(SUM(DatosTR[[#This Row],[RC]],DatosTR[[#This Row],[TR]])=0,"Omisión","Comisión"))</f>
        <v>Acierto</v>
      </c>
    </row>
    <row r="118" spans="1:11" x14ac:dyDescent="0.55000000000000004">
      <c r="A118" s="18" t="s">
        <v>58</v>
      </c>
      <c r="B118" t="s">
        <v>64</v>
      </c>
      <c r="C118" t="s">
        <v>59</v>
      </c>
      <c r="D118" s="18" t="s">
        <v>29</v>
      </c>
      <c r="E118" s="18" t="s">
        <v>29</v>
      </c>
      <c r="F118" t="s">
        <v>25</v>
      </c>
      <c r="G118" s="18" t="s">
        <v>14</v>
      </c>
      <c r="H118" s="18">
        <v>1</v>
      </c>
      <c r="I118" s="18" t="s">
        <v>15</v>
      </c>
      <c r="J118" s="18">
        <v>1.36102992591622</v>
      </c>
      <c r="K118" s="18" t="str">
        <f>+IF(DatosTR[[#This Row],[RC]]=1,"Acierto",IF(SUM(DatosTR[[#This Row],[RC]],DatosTR[[#This Row],[TR]])=0,"Omisión","Comisión"))</f>
        <v>Acierto</v>
      </c>
    </row>
    <row r="119" spans="1:11" x14ac:dyDescent="0.55000000000000004">
      <c r="A119" s="18" t="s">
        <v>58</v>
      </c>
      <c r="B119" t="s">
        <v>64</v>
      </c>
      <c r="C119" t="s">
        <v>59</v>
      </c>
      <c r="D119" s="18" t="s">
        <v>29</v>
      </c>
      <c r="E119" s="18" t="s">
        <v>29</v>
      </c>
      <c r="F119" t="s">
        <v>25</v>
      </c>
      <c r="G119" s="18" t="s">
        <v>14</v>
      </c>
      <c r="H119" s="18">
        <v>1</v>
      </c>
      <c r="I119" s="18" t="s">
        <v>9</v>
      </c>
      <c r="J119" s="18">
        <v>1.40029827161924</v>
      </c>
      <c r="K119" s="18" t="str">
        <f>+IF(DatosTR[[#This Row],[RC]]=1,"Acierto",IF(SUM(DatosTR[[#This Row],[RC]],DatosTR[[#This Row],[TR]])=0,"Omisión","Comisión"))</f>
        <v>Acierto</v>
      </c>
    </row>
    <row r="120" spans="1:11" x14ac:dyDescent="0.55000000000000004">
      <c r="A120" s="18" t="s">
        <v>58</v>
      </c>
      <c r="B120" t="s">
        <v>64</v>
      </c>
      <c r="C120" t="s">
        <v>59</v>
      </c>
      <c r="D120" s="18" t="s">
        <v>29</v>
      </c>
      <c r="E120" s="18" t="s">
        <v>29</v>
      </c>
      <c r="F120" t="s">
        <v>25</v>
      </c>
      <c r="G120" s="18" t="s">
        <v>8</v>
      </c>
      <c r="H120" s="18">
        <v>1</v>
      </c>
      <c r="I120" s="18" t="s">
        <v>13</v>
      </c>
      <c r="J120" s="18">
        <v>2.3462127407401501</v>
      </c>
      <c r="K120" s="18" t="str">
        <f>+IF(DatosTR[[#This Row],[RC]]=1,"Acierto",IF(SUM(DatosTR[[#This Row],[RC]],DatosTR[[#This Row],[TR]])=0,"Omisión","Comisión"))</f>
        <v>Acierto</v>
      </c>
    </row>
    <row r="121" spans="1:11" x14ac:dyDescent="0.55000000000000004">
      <c r="A121" s="18" t="s">
        <v>58</v>
      </c>
      <c r="B121" t="s">
        <v>64</v>
      </c>
      <c r="C121" t="s">
        <v>59</v>
      </c>
      <c r="D121" s="18" t="s">
        <v>29</v>
      </c>
      <c r="E121" s="18" t="s">
        <v>29</v>
      </c>
      <c r="F121" t="s">
        <v>25</v>
      </c>
      <c r="G121" s="18" t="s">
        <v>8</v>
      </c>
      <c r="H121" s="18">
        <v>1</v>
      </c>
      <c r="I121" s="18" t="s">
        <v>15</v>
      </c>
      <c r="J121" s="18">
        <v>1.36102992591622</v>
      </c>
      <c r="K121" s="18" t="str">
        <f>+IF(DatosTR[[#This Row],[RC]]=1,"Acierto",IF(SUM(DatosTR[[#This Row],[RC]],DatosTR[[#This Row],[TR]])=0,"Omisión","Comisión"))</f>
        <v>Acierto</v>
      </c>
    </row>
    <row r="122" spans="1:11" x14ac:dyDescent="0.55000000000000004">
      <c r="A122" s="18" t="s">
        <v>58</v>
      </c>
      <c r="B122" t="s">
        <v>64</v>
      </c>
      <c r="C122" t="s">
        <v>59</v>
      </c>
      <c r="D122" s="18" t="s">
        <v>29</v>
      </c>
      <c r="E122" s="18" t="s">
        <v>29</v>
      </c>
      <c r="F122" t="s">
        <v>25</v>
      </c>
      <c r="G122" s="18" t="s">
        <v>8</v>
      </c>
      <c r="H122" s="18">
        <v>1</v>
      </c>
      <c r="I122" s="18" t="s">
        <v>9</v>
      </c>
      <c r="J122" s="18">
        <v>1.40029827161924</v>
      </c>
      <c r="K122" s="18" t="str">
        <f>+IF(DatosTR[[#This Row],[RC]]=1,"Acierto",IF(SUM(DatosTR[[#This Row],[RC]],DatosTR[[#This Row],[TR]])=0,"Omisión","Comisión"))</f>
        <v>Acierto</v>
      </c>
    </row>
    <row r="123" spans="1:11" x14ac:dyDescent="0.55000000000000004">
      <c r="A123" s="18" t="s">
        <v>58</v>
      </c>
      <c r="B123" t="s">
        <v>64</v>
      </c>
      <c r="C123" t="s">
        <v>59</v>
      </c>
      <c r="D123" s="18" t="s">
        <v>29</v>
      </c>
      <c r="E123" s="18" t="s">
        <v>29</v>
      </c>
      <c r="F123" t="s">
        <v>25</v>
      </c>
      <c r="G123" s="18" t="s">
        <v>10</v>
      </c>
      <c r="H123" s="18">
        <v>0</v>
      </c>
      <c r="I123" s="18" t="s">
        <v>13</v>
      </c>
      <c r="J123" s="18">
        <v>2.3462127407401501</v>
      </c>
      <c r="K123" s="18" t="str">
        <f>+IF(DatosTR[[#This Row],[RC]]=1,"Acierto",IF(SUM(DatosTR[[#This Row],[RC]],DatosTR[[#This Row],[TR]])=0,"Omisión","Comisión"))</f>
        <v>Comisión</v>
      </c>
    </row>
    <row r="124" spans="1:11" x14ac:dyDescent="0.55000000000000004">
      <c r="A124" s="18" t="s">
        <v>58</v>
      </c>
      <c r="B124" t="s">
        <v>64</v>
      </c>
      <c r="C124" t="s">
        <v>59</v>
      </c>
      <c r="D124" s="18" t="s">
        <v>29</v>
      </c>
      <c r="E124" s="18" t="s">
        <v>29</v>
      </c>
      <c r="F124" t="s">
        <v>25</v>
      </c>
      <c r="G124" s="18" t="s">
        <v>10</v>
      </c>
      <c r="H124" s="18">
        <v>0</v>
      </c>
      <c r="I124" s="18" t="s">
        <v>15</v>
      </c>
      <c r="J124" s="18">
        <v>1.36102992591622</v>
      </c>
      <c r="K124" s="18" t="str">
        <f>+IF(DatosTR[[#This Row],[RC]]=1,"Acierto",IF(SUM(DatosTR[[#This Row],[RC]],DatosTR[[#This Row],[TR]])=0,"Omisión","Comisión"))</f>
        <v>Comisión</v>
      </c>
    </row>
    <row r="125" spans="1:11" x14ac:dyDescent="0.55000000000000004">
      <c r="A125" s="18" t="s">
        <v>58</v>
      </c>
      <c r="B125" t="s">
        <v>64</v>
      </c>
      <c r="C125" t="s">
        <v>59</v>
      </c>
      <c r="D125" s="18" t="s">
        <v>29</v>
      </c>
      <c r="E125" s="18" t="s">
        <v>29</v>
      </c>
      <c r="F125" t="s">
        <v>25</v>
      </c>
      <c r="G125" s="18" t="s">
        <v>10</v>
      </c>
      <c r="H125" s="18">
        <v>0</v>
      </c>
      <c r="I125" s="18" t="s">
        <v>9</v>
      </c>
      <c r="J125" s="18">
        <v>1.40029827161924</v>
      </c>
      <c r="K125" s="18" t="str">
        <f>+IF(DatosTR[[#This Row],[RC]]=1,"Acierto",IF(SUM(DatosTR[[#This Row],[RC]],DatosTR[[#This Row],[TR]])=0,"Omisión","Comisión"))</f>
        <v>Comisión</v>
      </c>
    </row>
    <row r="126" spans="1:11" x14ac:dyDescent="0.55000000000000004">
      <c r="A126" s="18" t="s">
        <v>58</v>
      </c>
      <c r="B126" t="s">
        <v>64</v>
      </c>
      <c r="C126" t="s">
        <v>59</v>
      </c>
      <c r="D126" s="18" t="s">
        <v>29</v>
      </c>
      <c r="E126" s="18" t="s">
        <v>27</v>
      </c>
      <c r="F126" t="s">
        <v>25</v>
      </c>
      <c r="G126" s="18" t="s">
        <v>12</v>
      </c>
      <c r="H126" s="18">
        <v>1</v>
      </c>
      <c r="I126" s="18" t="s">
        <v>13</v>
      </c>
      <c r="J126" s="18">
        <v>2.3084906666626899</v>
      </c>
      <c r="K126" s="18" t="str">
        <f>+IF(DatosTR[[#This Row],[RC]]=1,"Acierto",IF(SUM(DatosTR[[#This Row],[RC]],DatosTR[[#This Row],[TR]])=0,"Omisión","Comisión"))</f>
        <v>Acierto</v>
      </c>
    </row>
    <row r="127" spans="1:11" x14ac:dyDescent="0.55000000000000004">
      <c r="A127" s="18" t="s">
        <v>58</v>
      </c>
      <c r="B127" t="s">
        <v>64</v>
      </c>
      <c r="C127" t="s">
        <v>59</v>
      </c>
      <c r="D127" s="18" t="s">
        <v>29</v>
      </c>
      <c r="E127" s="18" t="s">
        <v>27</v>
      </c>
      <c r="F127" t="s">
        <v>25</v>
      </c>
      <c r="G127" s="18" t="s">
        <v>12</v>
      </c>
      <c r="H127" s="18">
        <v>1</v>
      </c>
      <c r="I127" s="18" t="s">
        <v>15</v>
      </c>
      <c r="J127" s="18">
        <v>1.28063802469114</v>
      </c>
      <c r="K127" s="18" t="str">
        <f>+IF(DatosTR[[#This Row],[RC]]=1,"Acierto",IF(SUM(DatosTR[[#This Row],[RC]],DatosTR[[#This Row],[TR]])=0,"Omisión","Comisión"))</f>
        <v>Acierto</v>
      </c>
    </row>
    <row r="128" spans="1:11" x14ac:dyDescent="0.55000000000000004">
      <c r="A128" s="18" t="s">
        <v>58</v>
      </c>
      <c r="B128" t="s">
        <v>64</v>
      </c>
      <c r="C128" t="s">
        <v>59</v>
      </c>
      <c r="D128" s="18" t="s">
        <v>29</v>
      </c>
      <c r="E128" s="18" t="s">
        <v>27</v>
      </c>
      <c r="F128" t="s">
        <v>25</v>
      </c>
      <c r="G128" s="18" t="s">
        <v>12</v>
      </c>
      <c r="H128" s="18">
        <v>1</v>
      </c>
      <c r="I128" s="18" t="s">
        <v>9</v>
      </c>
      <c r="J128" s="18">
        <v>2.4241062716173398</v>
      </c>
      <c r="K128" s="18" t="str">
        <f>+IF(DatosTR[[#This Row],[RC]]=1,"Acierto",IF(SUM(DatosTR[[#This Row],[RC]],DatosTR[[#This Row],[TR]])=0,"Omisión","Comisión"))</f>
        <v>Acierto</v>
      </c>
    </row>
    <row r="129" spans="1:11" x14ac:dyDescent="0.55000000000000004">
      <c r="A129" s="18" t="s">
        <v>58</v>
      </c>
      <c r="B129" t="s">
        <v>64</v>
      </c>
      <c r="C129" t="s">
        <v>59</v>
      </c>
      <c r="D129" s="18" t="s">
        <v>29</v>
      </c>
      <c r="E129" s="18" t="s">
        <v>27</v>
      </c>
      <c r="F129" t="s">
        <v>25</v>
      </c>
      <c r="G129" s="18" t="s">
        <v>12</v>
      </c>
      <c r="H129" s="18">
        <v>1</v>
      </c>
      <c r="I129" s="18" t="s">
        <v>11</v>
      </c>
      <c r="J129" s="18">
        <v>1.2487454814836301</v>
      </c>
      <c r="K129" s="18" t="str">
        <f>+IF(DatosTR[[#This Row],[RC]]=1,"Acierto",IF(SUM(DatosTR[[#This Row],[RC]],DatosTR[[#This Row],[TR]])=0,"Omisión","Comisión"))</f>
        <v>Acierto</v>
      </c>
    </row>
    <row r="130" spans="1:11" x14ac:dyDescent="0.55000000000000004">
      <c r="A130" s="18" t="s">
        <v>58</v>
      </c>
      <c r="B130" t="s">
        <v>64</v>
      </c>
      <c r="C130" t="s">
        <v>59</v>
      </c>
      <c r="D130" s="18" t="s">
        <v>29</v>
      </c>
      <c r="E130" s="18" t="s">
        <v>27</v>
      </c>
      <c r="F130" t="s">
        <v>25</v>
      </c>
      <c r="G130" s="18" t="s">
        <v>14</v>
      </c>
      <c r="H130" s="18">
        <v>1</v>
      </c>
      <c r="I130" s="18" t="s">
        <v>13</v>
      </c>
      <c r="J130" s="18">
        <v>2.3084906666626899</v>
      </c>
      <c r="K130" s="18" t="str">
        <f>+IF(DatosTR[[#This Row],[RC]]=1,"Acierto",IF(SUM(DatosTR[[#This Row],[RC]],DatosTR[[#This Row],[TR]])=0,"Omisión","Comisión"))</f>
        <v>Acierto</v>
      </c>
    </row>
    <row r="131" spans="1:11" x14ac:dyDescent="0.55000000000000004">
      <c r="A131" s="18" t="s">
        <v>58</v>
      </c>
      <c r="B131" t="s">
        <v>64</v>
      </c>
      <c r="C131" t="s">
        <v>59</v>
      </c>
      <c r="D131" s="18" t="s">
        <v>29</v>
      </c>
      <c r="E131" s="18" t="s">
        <v>27</v>
      </c>
      <c r="F131" t="s">
        <v>25</v>
      </c>
      <c r="G131" s="18" t="s">
        <v>14</v>
      </c>
      <c r="H131" s="18">
        <v>1</v>
      </c>
      <c r="I131" s="18" t="s">
        <v>15</v>
      </c>
      <c r="J131" s="18">
        <v>1.28063802469114</v>
      </c>
      <c r="K131" s="18" t="str">
        <f>+IF(DatosTR[[#This Row],[RC]]=1,"Acierto",IF(SUM(DatosTR[[#This Row],[RC]],DatosTR[[#This Row],[TR]])=0,"Omisión","Comisión"))</f>
        <v>Acierto</v>
      </c>
    </row>
    <row r="132" spans="1:11" x14ac:dyDescent="0.55000000000000004">
      <c r="A132" s="18" t="s">
        <v>58</v>
      </c>
      <c r="B132" t="s">
        <v>64</v>
      </c>
      <c r="C132" t="s">
        <v>59</v>
      </c>
      <c r="D132" s="18" t="s">
        <v>29</v>
      </c>
      <c r="E132" s="18" t="s">
        <v>27</v>
      </c>
      <c r="F132" t="s">
        <v>25</v>
      </c>
      <c r="G132" s="18" t="s">
        <v>14</v>
      </c>
      <c r="H132" s="18">
        <v>1</v>
      </c>
      <c r="I132" s="18" t="s">
        <v>9</v>
      </c>
      <c r="J132" s="18">
        <v>2.4241062716173398</v>
      </c>
      <c r="K132" s="18" t="str">
        <f>+IF(DatosTR[[#This Row],[RC]]=1,"Acierto",IF(SUM(DatosTR[[#This Row],[RC]],DatosTR[[#This Row],[TR]])=0,"Omisión","Comisión"))</f>
        <v>Acierto</v>
      </c>
    </row>
    <row r="133" spans="1:11" x14ac:dyDescent="0.55000000000000004">
      <c r="A133" s="18" t="s">
        <v>58</v>
      </c>
      <c r="B133" t="s">
        <v>64</v>
      </c>
      <c r="C133" t="s">
        <v>59</v>
      </c>
      <c r="D133" s="18" t="s">
        <v>29</v>
      </c>
      <c r="E133" s="18" t="s">
        <v>27</v>
      </c>
      <c r="F133" t="s">
        <v>25</v>
      </c>
      <c r="G133" s="18" t="s">
        <v>14</v>
      </c>
      <c r="H133" s="18">
        <v>1</v>
      </c>
      <c r="I133" s="18" t="s">
        <v>11</v>
      </c>
      <c r="J133" s="18">
        <v>1.2487454814836301</v>
      </c>
      <c r="K133" s="18" t="str">
        <f>+IF(DatosTR[[#This Row],[RC]]=1,"Acierto",IF(SUM(DatosTR[[#This Row],[RC]],DatosTR[[#This Row],[TR]])=0,"Omisión","Comisión"))</f>
        <v>Acierto</v>
      </c>
    </row>
    <row r="134" spans="1:11" x14ac:dyDescent="0.55000000000000004">
      <c r="A134" s="18" t="s">
        <v>58</v>
      </c>
      <c r="B134" t="s">
        <v>64</v>
      </c>
      <c r="C134" t="s">
        <v>59</v>
      </c>
      <c r="D134" s="18" t="s">
        <v>29</v>
      </c>
      <c r="E134" s="18" t="s">
        <v>27</v>
      </c>
      <c r="F134" t="s">
        <v>25</v>
      </c>
      <c r="G134" s="18" t="s">
        <v>8</v>
      </c>
      <c r="H134" s="18">
        <v>1</v>
      </c>
      <c r="I134" s="18" t="s">
        <v>13</v>
      </c>
      <c r="J134" s="18">
        <v>2.3084906666626899</v>
      </c>
      <c r="K134" s="18" t="str">
        <f>+IF(DatosTR[[#This Row],[RC]]=1,"Acierto",IF(SUM(DatosTR[[#This Row],[RC]],DatosTR[[#This Row],[TR]])=0,"Omisión","Comisión"))</f>
        <v>Acierto</v>
      </c>
    </row>
    <row r="135" spans="1:11" x14ac:dyDescent="0.55000000000000004">
      <c r="A135" s="18" t="s">
        <v>58</v>
      </c>
      <c r="B135" t="s">
        <v>64</v>
      </c>
      <c r="C135" t="s">
        <v>59</v>
      </c>
      <c r="D135" s="18" t="s">
        <v>29</v>
      </c>
      <c r="E135" s="18" t="s">
        <v>27</v>
      </c>
      <c r="F135" t="s">
        <v>25</v>
      </c>
      <c r="G135" s="18" t="s">
        <v>8</v>
      </c>
      <c r="H135" s="18">
        <v>1</v>
      </c>
      <c r="I135" s="18" t="s">
        <v>15</v>
      </c>
      <c r="J135" s="18">
        <v>1.28063802469114</v>
      </c>
      <c r="K135" s="18" t="str">
        <f>+IF(DatosTR[[#This Row],[RC]]=1,"Acierto",IF(SUM(DatosTR[[#This Row],[RC]],DatosTR[[#This Row],[TR]])=0,"Omisión","Comisión"))</f>
        <v>Acierto</v>
      </c>
    </row>
    <row r="136" spans="1:11" x14ac:dyDescent="0.55000000000000004">
      <c r="A136" s="18" t="s">
        <v>58</v>
      </c>
      <c r="B136" t="s">
        <v>64</v>
      </c>
      <c r="C136" t="s">
        <v>59</v>
      </c>
      <c r="D136" s="18" t="s">
        <v>29</v>
      </c>
      <c r="E136" s="18" t="s">
        <v>27</v>
      </c>
      <c r="F136" t="s">
        <v>25</v>
      </c>
      <c r="G136" s="18" t="s">
        <v>8</v>
      </c>
      <c r="H136" s="18">
        <v>1</v>
      </c>
      <c r="I136" s="18" t="s">
        <v>9</v>
      </c>
      <c r="J136" s="18">
        <v>2.4241062716173398</v>
      </c>
      <c r="K136" s="18" t="str">
        <f>+IF(DatosTR[[#This Row],[RC]]=1,"Acierto",IF(SUM(DatosTR[[#This Row],[RC]],DatosTR[[#This Row],[TR]])=0,"Omisión","Comisión"))</f>
        <v>Acierto</v>
      </c>
    </row>
    <row r="137" spans="1:11" x14ac:dyDescent="0.55000000000000004">
      <c r="A137" s="18" t="s">
        <v>58</v>
      </c>
      <c r="B137" t="s">
        <v>64</v>
      </c>
      <c r="C137" t="s">
        <v>59</v>
      </c>
      <c r="D137" s="18" t="s">
        <v>29</v>
      </c>
      <c r="E137" s="18" t="s">
        <v>27</v>
      </c>
      <c r="F137" t="s">
        <v>25</v>
      </c>
      <c r="G137" s="18" t="s">
        <v>8</v>
      </c>
      <c r="H137" s="18">
        <v>1</v>
      </c>
      <c r="I137" s="18" t="s">
        <v>11</v>
      </c>
      <c r="J137" s="18">
        <v>1.2487454814836301</v>
      </c>
      <c r="K137" s="18" t="str">
        <f>+IF(DatosTR[[#This Row],[RC]]=1,"Acierto",IF(SUM(DatosTR[[#This Row],[RC]],DatosTR[[#This Row],[TR]])=0,"Omisión","Comisión"))</f>
        <v>Acierto</v>
      </c>
    </row>
    <row r="138" spans="1:11" x14ac:dyDescent="0.55000000000000004">
      <c r="A138" s="18" t="s">
        <v>58</v>
      </c>
      <c r="B138" t="s">
        <v>64</v>
      </c>
      <c r="C138" t="s">
        <v>59</v>
      </c>
      <c r="D138" s="18" t="s">
        <v>29</v>
      </c>
      <c r="E138" s="18" t="s">
        <v>27</v>
      </c>
      <c r="F138" t="s">
        <v>25</v>
      </c>
      <c r="G138" s="18" t="s">
        <v>10</v>
      </c>
      <c r="H138" s="18">
        <v>1</v>
      </c>
      <c r="I138" s="18" t="s">
        <v>13</v>
      </c>
      <c r="J138" s="18">
        <v>2.3084906666626899</v>
      </c>
      <c r="K138" s="18" t="str">
        <f>+IF(DatosTR[[#This Row],[RC]]=1,"Acierto",IF(SUM(DatosTR[[#This Row],[RC]],DatosTR[[#This Row],[TR]])=0,"Omisión","Comisión"))</f>
        <v>Acierto</v>
      </c>
    </row>
    <row r="139" spans="1:11" x14ac:dyDescent="0.55000000000000004">
      <c r="A139" s="18" t="s">
        <v>58</v>
      </c>
      <c r="B139" t="s">
        <v>64</v>
      </c>
      <c r="C139" t="s">
        <v>59</v>
      </c>
      <c r="D139" s="18" t="s">
        <v>29</v>
      </c>
      <c r="E139" s="18" t="s">
        <v>27</v>
      </c>
      <c r="F139" t="s">
        <v>25</v>
      </c>
      <c r="G139" s="18" t="s">
        <v>10</v>
      </c>
      <c r="H139" s="18">
        <v>1</v>
      </c>
      <c r="I139" s="18" t="s">
        <v>15</v>
      </c>
      <c r="J139" s="18">
        <v>1.28063802469114</v>
      </c>
      <c r="K139" s="18" t="str">
        <f>+IF(DatosTR[[#This Row],[RC]]=1,"Acierto",IF(SUM(DatosTR[[#This Row],[RC]],DatosTR[[#This Row],[TR]])=0,"Omisión","Comisión"))</f>
        <v>Acierto</v>
      </c>
    </row>
    <row r="140" spans="1:11" x14ac:dyDescent="0.55000000000000004">
      <c r="A140" s="18" t="s">
        <v>58</v>
      </c>
      <c r="B140" t="s">
        <v>64</v>
      </c>
      <c r="C140" t="s">
        <v>59</v>
      </c>
      <c r="D140" s="18" t="s">
        <v>29</v>
      </c>
      <c r="E140" s="18" t="s">
        <v>27</v>
      </c>
      <c r="F140" t="s">
        <v>25</v>
      </c>
      <c r="G140" s="18" t="s">
        <v>10</v>
      </c>
      <c r="H140" s="18">
        <v>1</v>
      </c>
      <c r="I140" s="18" t="s">
        <v>9</v>
      </c>
      <c r="J140" s="18">
        <v>2.4241062716173398</v>
      </c>
      <c r="K140" s="18" t="str">
        <f>+IF(DatosTR[[#This Row],[RC]]=1,"Acierto",IF(SUM(DatosTR[[#This Row],[RC]],DatosTR[[#This Row],[TR]])=0,"Omisión","Comisión"))</f>
        <v>Acierto</v>
      </c>
    </row>
    <row r="141" spans="1:11" x14ac:dyDescent="0.55000000000000004">
      <c r="A141" s="18" t="s">
        <v>58</v>
      </c>
      <c r="B141" t="s">
        <v>64</v>
      </c>
      <c r="C141" t="s">
        <v>59</v>
      </c>
      <c r="D141" s="18" t="s">
        <v>29</v>
      </c>
      <c r="E141" s="18" t="s">
        <v>27</v>
      </c>
      <c r="F141" t="s">
        <v>25</v>
      </c>
      <c r="G141" s="18" t="s">
        <v>10</v>
      </c>
      <c r="H141" s="18">
        <v>1</v>
      </c>
      <c r="I141" s="18" t="s">
        <v>11</v>
      </c>
      <c r="J141" s="18">
        <v>1.2487454814836301</v>
      </c>
      <c r="K141" s="18" t="str">
        <f>+IF(DatosTR[[#This Row],[RC]]=1,"Acierto",IF(SUM(DatosTR[[#This Row],[RC]],DatosTR[[#This Row],[TR]])=0,"Omisión","Comisión"))</f>
        <v>Acierto</v>
      </c>
    </row>
    <row r="142" spans="1:11" x14ac:dyDescent="0.55000000000000004">
      <c r="A142" s="18" t="s">
        <v>58</v>
      </c>
      <c r="B142" t="s">
        <v>64</v>
      </c>
      <c r="C142" t="s">
        <v>59</v>
      </c>
      <c r="D142" s="18" t="s">
        <v>27</v>
      </c>
      <c r="E142" s="18" t="s">
        <v>29</v>
      </c>
      <c r="F142" t="s">
        <v>25</v>
      </c>
      <c r="G142" s="18" t="s">
        <v>12</v>
      </c>
      <c r="H142" s="18">
        <v>1</v>
      </c>
      <c r="I142" s="18" t="s">
        <v>13</v>
      </c>
      <c r="J142" s="18">
        <v>2.0047853827127202</v>
      </c>
      <c r="K142" s="18" t="str">
        <f>+IF(DatosTR[[#This Row],[RC]]=1,"Acierto",IF(SUM(DatosTR[[#This Row],[RC]],DatosTR[[#This Row],[TR]])=0,"Omisión","Comisión"))</f>
        <v>Acierto</v>
      </c>
    </row>
    <row r="143" spans="1:11" x14ac:dyDescent="0.55000000000000004">
      <c r="A143" s="18" t="s">
        <v>58</v>
      </c>
      <c r="B143" t="s">
        <v>64</v>
      </c>
      <c r="C143" t="s">
        <v>59</v>
      </c>
      <c r="D143" s="18" t="s">
        <v>27</v>
      </c>
      <c r="E143" s="18" t="s">
        <v>29</v>
      </c>
      <c r="F143" t="s">
        <v>25</v>
      </c>
      <c r="G143" s="18" t="s">
        <v>12</v>
      </c>
      <c r="H143" s="18">
        <v>1</v>
      </c>
      <c r="I143" s="18" t="s">
        <v>15</v>
      </c>
      <c r="J143" s="18">
        <v>0.93654202469042502</v>
      </c>
      <c r="K143" s="18" t="str">
        <f>+IF(DatosTR[[#This Row],[RC]]=1,"Acierto",IF(SUM(DatosTR[[#This Row],[RC]],DatosTR[[#This Row],[TR]])=0,"Omisión","Comisión"))</f>
        <v>Acierto</v>
      </c>
    </row>
    <row r="144" spans="1:11" x14ac:dyDescent="0.55000000000000004">
      <c r="A144" s="18" t="s">
        <v>58</v>
      </c>
      <c r="B144" t="s">
        <v>64</v>
      </c>
      <c r="C144" t="s">
        <v>59</v>
      </c>
      <c r="D144" s="18" t="s">
        <v>27</v>
      </c>
      <c r="E144" s="18" t="s">
        <v>29</v>
      </c>
      <c r="F144" t="s">
        <v>25</v>
      </c>
      <c r="G144" s="18" t="s">
        <v>12</v>
      </c>
      <c r="H144" s="18">
        <v>1</v>
      </c>
      <c r="I144" s="18" t="s">
        <v>9</v>
      </c>
      <c r="J144" s="18">
        <v>2.1752375308715202</v>
      </c>
      <c r="K144" s="18" t="str">
        <f>+IF(DatosTR[[#This Row],[RC]]=1,"Acierto",IF(SUM(DatosTR[[#This Row],[RC]],DatosTR[[#This Row],[TR]])=0,"Omisión","Comisión"))</f>
        <v>Acierto</v>
      </c>
    </row>
    <row r="145" spans="1:11" x14ac:dyDescent="0.55000000000000004">
      <c r="A145" s="18" t="s">
        <v>58</v>
      </c>
      <c r="B145" t="s">
        <v>64</v>
      </c>
      <c r="C145" t="s">
        <v>59</v>
      </c>
      <c r="D145" s="18" t="s">
        <v>27</v>
      </c>
      <c r="E145" s="18" t="s">
        <v>29</v>
      </c>
      <c r="F145" t="s">
        <v>25</v>
      </c>
      <c r="G145" s="18" t="s">
        <v>12</v>
      </c>
      <c r="H145" s="18">
        <v>1</v>
      </c>
      <c r="I145" s="18" t="s">
        <v>11</v>
      </c>
      <c r="J145" s="18">
        <v>1.7909052839531701</v>
      </c>
      <c r="K145" s="18" t="str">
        <f>+IF(DatosTR[[#This Row],[RC]]=1,"Acierto",IF(SUM(DatosTR[[#This Row],[RC]],DatosTR[[#This Row],[TR]])=0,"Omisión","Comisión"))</f>
        <v>Acierto</v>
      </c>
    </row>
    <row r="146" spans="1:11" x14ac:dyDescent="0.55000000000000004">
      <c r="A146" s="18" t="s">
        <v>58</v>
      </c>
      <c r="B146" t="s">
        <v>64</v>
      </c>
      <c r="C146" t="s">
        <v>59</v>
      </c>
      <c r="D146" s="18" t="s">
        <v>27</v>
      </c>
      <c r="E146" s="18" t="s">
        <v>29</v>
      </c>
      <c r="F146" t="s">
        <v>25</v>
      </c>
      <c r="G146" s="18" t="s">
        <v>14</v>
      </c>
      <c r="H146" s="18">
        <v>1</v>
      </c>
      <c r="I146" s="18" t="s">
        <v>13</v>
      </c>
      <c r="J146" s="18">
        <v>2.0047853827127202</v>
      </c>
      <c r="K146" s="18" t="str">
        <f>+IF(DatosTR[[#This Row],[RC]]=1,"Acierto",IF(SUM(DatosTR[[#This Row],[RC]],DatosTR[[#This Row],[TR]])=0,"Omisión","Comisión"))</f>
        <v>Acierto</v>
      </c>
    </row>
    <row r="147" spans="1:11" x14ac:dyDescent="0.55000000000000004">
      <c r="A147" s="18" t="s">
        <v>58</v>
      </c>
      <c r="B147" t="s">
        <v>64</v>
      </c>
      <c r="C147" t="s">
        <v>59</v>
      </c>
      <c r="D147" s="18" t="s">
        <v>27</v>
      </c>
      <c r="E147" s="18" t="s">
        <v>29</v>
      </c>
      <c r="F147" t="s">
        <v>25</v>
      </c>
      <c r="G147" s="18" t="s">
        <v>14</v>
      </c>
      <c r="H147" s="18">
        <v>1</v>
      </c>
      <c r="I147" s="18" t="s">
        <v>15</v>
      </c>
      <c r="J147" s="18">
        <v>0.93654202469042502</v>
      </c>
      <c r="K147" s="18" t="str">
        <f>+IF(DatosTR[[#This Row],[RC]]=1,"Acierto",IF(SUM(DatosTR[[#This Row],[RC]],DatosTR[[#This Row],[TR]])=0,"Omisión","Comisión"))</f>
        <v>Acierto</v>
      </c>
    </row>
    <row r="148" spans="1:11" x14ac:dyDescent="0.55000000000000004">
      <c r="A148" s="18" t="s">
        <v>58</v>
      </c>
      <c r="B148" t="s">
        <v>64</v>
      </c>
      <c r="C148" t="s">
        <v>59</v>
      </c>
      <c r="D148" s="18" t="s">
        <v>27</v>
      </c>
      <c r="E148" s="18" t="s">
        <v>29</v>
      </c>
      <c r="F148" t="s">
        <v>25</v>
      </c>
      <c r="G148" s="18" t="s">
        <v>14</v>
      </c>
      <c r="H148" s="18">
        <v>1</v>
      </c>
      <c r="I148" s="18" t="s">
        <v>9</v>
      </c>
      <c r="J148" s="18">
        <v>2.1752375308715202</v>
      </c>
      <c r="K148" s="18" t="str">
        <f>+IF(DatosTR[[#This Row],[RC]]=1,"Acierto",IF(SUM(DatosTR[[#This Row],[RC]],DatosTR[[#This Row],[TR]])=0,"Omisión","Comisión"))</f>
        <v>Acierto</v>
      </c>
    </row>
    <row r="149" spans="1:11" x14ac:dyDescent="0.55000000000000004">
      <c r="A149" s="18" t="s">
        <v>58</v>
      </c>
      <c r="B149" t="s">
        <v>64</v>
      </c>
      <c r="C149" t="s">
        <v>59</v>
      </c>
      <c r="D149" s="18" t="s">
        <v>27</v>
      </c>
      <c r="E149" s="18" t="s">
        <v>29</v>
      </c>
      <c r="F149" t="s">
        <v>25</v>
      </c>
      <c r="G149" s="18" t="s">
        <v>14</v>
      </c>
      <c r="H149" s="18">
        <v>1</v>
      </c>
      <c r="I149" s="18" t="s">
        <v>11</v>
      </c>
      <c r="J149" s="18">
        <v>1.7909052839531701</v>
      </c>
      <c r="K149" s="18" t="str">
        <f>+IF(DatosTR[[#This Row],[RC]]=1,"Acierto",IF(SUM(DatosTR[[#This Row],[RC]],DatosTR[[#This Row],[TR]])=0,"Omisión","Comisión"))</f>
        <v>Acierto</v>
      </c>
    </row>
    <row r="150" spans="1:11" x14ac:dyDescent="0.55000000000000004">
      <c r="A150" s="18" t="s">
        <v>58</v>
      </c>
      <c r="B150" t="s">
        <v>64</v>
      </c>
      <c r="C150" t="s">
        <v>59</v>
      </c>
      <c r="D150" s="18" t="s">
        <v>27</v>
      </c>
      <c r="E150" s="18" t="s">
        <v>29</v>
      </c>
      <c r="F150" t="s">
        <v>25</v>
      </c>
      <c r="G150" s="18" t="s">
        <v>8</v>
      </c>
      <c r="H150" s="18">
        <v>1</v>
      </c>
      <c r="I150" s="18" t="s">
        <v>13</v>
      </c>
      <c r="J150" s="18">
        <v>2.0047853827127202</v>
      </c>
      <c r="K150" s="18" t="str">
        <f>+IF(DatosTR[[#This Row],[RC]]=1,"Acierto",IF(SUM(DatosTR[[#This Row],[RC]],DatosTR[[#This Row],[TR]])=0,"Omisión","Comisión"))</f>
        <v>Acierto</v>
      </c>
    </row>
    <row r="151" spans="1:11" x14ac:dyDescent="0.55000000000000004">
      <c r="A151" s="18" t="s">
        <v>58</v>
      </c>
      <c r="B151" t="s">
        <v>64</v>
      </c>
      <c r="C151" t="s">
        <v>59</v>
      </c>
      <c r="D151" s="18" t="s">
        <v>27</v>
      </c>
      <c r="E151" s="18" t="s">
        <v>29</v>
      </c>
      <c r="F151" t="s">
        <v>25</v>
      </c>
      <c r="G151" s="18" t="s">
        <v>8</v>
      </c>
      <c r="H151" s="18">
        <v>1</v>
      </c>
      <c r="I151" s="18" t="s">
        <v>15</v>
      </c>
      <c r="J151" s="18">
        <v>0.93654202469042502</v>
      </c>
      <c r="K151" s="18" t="str">
        <f>+IF(DatosTR[[#This Row],[RC]]=1,"Acierto",IF(SUM(DatosTR[[#This Row],[RC]],DatosTR[[#This Row],[TR]])=0,"Omisión","Comisión"))</f>
        <v>Acierto</v>
      </c>
    </row>
    <row r="152" spans="1:11" x14ac:dyDescent="0.55000000000000004">
      <c r="A152" s="18" t="s">
        <v>58</v>
      </c>
      <c r="B152" t="s">
        <v>64</v>
      </c>
      <c r="C152" t="s">
        <v>59</v>
      </c>
      <c r="D152" s="18" t="s">
        <v>27</v>
      </c>
      <c r="E152" s="18" t="s">
        <v>29</v>
      </c>
      <c r="F152" t="s">
        <v>25</v>
      </c>
      <c r="G152" s="18" t="s">
        <v>8</v>
      </c>
      <c r="H152" s="18">
        <v>1</v>
      </c>
      <c r="I152" s="18" t="s">
        <v>9</v>
      </c>
      <c r="J152" s="18">
        <v>2.1752375308715202</v>
      </c>
      <c r="K152" s="18" t="str">
        <f>+IF(DatosTR[[#This Row],[RC]]=1,"Acierto",IF(SUM(DatosTR[[#This Row],[RC]],DatosTR[[#This Row],[TR]])=0,"Omisión","Comisión"))</f>
        <v>Acierto</v>
      </c>
    </row>
    <row r="153" spans="1:11" x14ac:dyDescent="0.55000000000000004">
      <c r="A153" s="18" t="s">
        <v>58</v>
      </c>
      <c r="B153" t="s">
        <v>64</v>
      </c>
      <c r="C153" t="s">
        <v>59</v>
      </c>
      <c r="D153" s="18" t="s">
        <v>27</v>
      </c>
      <c r="E153" s="18" t="s">
        <v>29</v>
      </c>
      <c r="F153" t="s">
        <v>25</v>
      </c>
      <c r="G153" s="18" t="s">
        <v>8</v>
      </c>
      <c r="H153" s="18">
        <v>1</v>
      </c>
      <c r="I153" s="18" t="s">
        <v>11</v>
      </c>
      <c r="J153" s="18">
        <v>1.7909052839531701</v>
      </c>
      <c r="K153" s="18" t="str">
        <f>+IF(DatosTR[[#This Row],[RC]]=1,"Acierto",IF(SUM(DatosTR[[#This Row],[RC]],DatosTR[[#This Row],[TR]])=0,"Omisión","Comisión"))</f>
        <v>Acierto</v>
      </c>
    </row>
    <row r="154" spans="1:11" x14ac:dyDescent="0.55000000000000004">
      <c r="A154" s="18" t="s">
        <v>58</v>
      </c>
      <c r="B154" t="s">
        <v>64</v>
      </c>
      <c r="C154" t="s">
        <v>59</v>
      </c>
      <c r="D154" s="18" t="s">
        <v>27</v>
      </c>
      <c r="E154" s="18" t="s">
        <v>29</v>
      </c>
      <c r="F154" t="s">
        <v>25</v>
      </c>
      <c r="G154" s="18" t="s">
        <v>10</v>
      </c>
      <c r="H154" s="18">
        <v>1</v>
      </c>
      <c r="I154" s="18" t="s">
        <v>13</v>
      </c>
      <c r="J154" s="18">
        <v>2.0047853827127202</v>
      </c>
      <c r="K154" s="18" t="str">
        <f>+IF(DatosTR[[#This Row],[RC]]=1,"Acierto",IF(SUM(DatosTR[[#This Row],[RC]],DatosTR[[#This Row],[TR]])=0,"Omisión","Comisión"))</f>
        <v>Acierto</v>
      </c>
    </row>
    <row r="155" spans="1:11" x14ac:dyDescent="0.55000000000000004">
      <c r="A155" s="18" t="s">
        <v>58</v>
      </c>
      <c r="B155" t="s">
        <v>64</v>
      </c>
      <c r="C155" t="s">
        <v>59</v>
      </c>
      <c r="D155" s="18" t="s">
        <v>27</v>
      </c>
      <c r="E155" s="18" t="s">
        <v>29</v>
      </c>
      <c r="F155" t="s">
        <v>25</v>
      </c>
      <c r="G155" s="18" t="s">
        <v>10</v>
      </c>
      <c r="H155" s="18">
        <v>1</v>
      </c>
      <c r="I155" s="18" t="s">
        <v>15</v>
      </c>
      <c r="J155" s="18">
        <v>0.93654202469042502</v>
      </c>
      <c r="K155" s="18" t="str">
        <f>+IF(DatosTR[[#This Row],[RC]]=1,"Acierto",IF(SUM(DatosTR[[#This Row],[RC]],DatosTR[[#This Row],[TR]])=0,"Omisión","Comisión"))</f>
        <v>Acierto</v>
      </c>
    </row>
    <row r="156" spans="1:11" x14ac:dyDescent="0.55000000000000004">
      <c r="A156" s="18" t="s">
        <v>58</v>
      </c>
      <c r="B156" t="s">
        <v>64</v>
      </c>
      <c r="C156" t="s">
        <v>59</v>
      </c>
      <c r="D156" s="18" t="s">
        <v>27</v>
      </c>
      <c r="E156" s="18" t="s">
        <v>29</v>
      </c>
      <c r="F156" t="s">
        <v>25</v>
      </c>
      <c r="G156" s="18" t="s">
        <v>10</v>
      </c>
      <c r="H156" s="18">
        <v>1</v>
      </c>
      <c r="I156" s="18" t="s">
        <v>9</v>
      </c>
      <c r="J156" s="18">
        <v>2.1752375308715202</v>
      </c>
      <c r="K156" s="18" t="str">
        <f>+IF(DatosTR[[#This Row],[RC]]=1,"Acierto",IF(SUM(DatosTR[[#This Row],[RC]],DatosTR[[#This Row],[TR]])=0,"Omisión","Comisión"))</f>
        <v>Acierto</v>
      </c>
    </row>
    <row r="157" spans="1:11" x14ac:dyDescent="0.55000000000000004">
      <c r="A157" s="18" t="s">
        <v>58</v>
      </c>
      <c r="B157" t="s">
        <v>64</v>
      </c>
      <c r="C157" t="s">
        <v>59</v>
      </c>
      <c r="D157" s="18" t="s">
        <v>27</v>
      </c>
      <c r="E157" s="18" t="s">
        <v>29</v>
      </c>
      <c r="F157" t="s">
        <v>25</v>
      </c>
      <c r="G157" s="18" t="s">
        <v>10</v>
      </c>
      <c r="H157" s="18">
        <v>1</v>
      </c>
      <c r="I157" s="18" t="s">
        <v>11</v>
      </c>
      <c r="J157" s="18">
        <v>1.7909052839531701</v>
      </c>
      <c r="K157" s="18" t="str">
        <f>+IF(DatosTR[[#This Row],[RC]]=1,"Acierto",IF(SUM(DatosTR[[#This Row],[RC]],DatosTR[[#This Row],[TR]])=0,"Omisión","Comisión"))</f>
        <v>Acierto</v>
      </c>
    </row>
    <row r="158" spans="1:11" x14ac:dyDescent="0.55000000000000004">
      <c r="A158" s="18" t="s">
        <v>58</v>
      </c>
      <c r="B158" t="s">
        <v>64</v>
      </c>
      <c r="C158" t="s">
        <v>59</v>
      </c>
      <c r="D158" s="18" t="s">
        <v>29</v>
      </c>
      <c r="E158" s="18" t="s">
        <v>29</v>
      </c>
      <c r="F158" t="s">
        <v>25</v>
      </c>
      <c r="G158" s="18" t="s">
        <v>12</v>
      </c>
      <c r="H158" s="18">
        <v>1</v>
      </c>
      <c r="I158" s="18" t="s">
        <v>13</v>
      </c>
      <c r="J158" s="18">
        <v>2.1290319012332399</v>
      </c>
      <c r="K158" s="18" t="str">
        <f>+IF(DatosTR[[#This Row],[RC]]=1,"Acierto",IF(SUM(DatosTR[[#This Row],[RC]],DatosTR[[#This Row],[TR]])=0,"Omisión","Comisión"))</f>
        <v>Acierto</v>
      </c>
    </row>
    <row r="159" spans="1:11" x14ac:dyDescent="0.55000000000000004">
      <c r="A159" s="18" t="s">
        <v>58</v>
      </c>
      <c r="B159" t="s">
        <v>64</v>
      </c>
      <c r="C159" t="s">
        <v>59</v>
      </c>
      <c r="D159" s="18" t="s">
        <v>29</v>
      </c>
      <c r="E159" s="18" t="s">
        <v>29</v>
      </c>
      <c r="F159" t="s">
        <v>25</v>
      </c>
      <c r="G159" s="18" t="s">
        <v>12</v>
      </c>
      <c r="H159" s="18">
        <v>1</v>
      </c>
      <c r="I159" s="18" t="s">
        <v>15</v>
      </c>
      <c r="J159" s="18">
        <v>1.23670241975924</v>
      </c>
      <c r="K159" s="18" t="str">
        <f>+IF(DatosTR[[#This Row],[RC]]=1,"Acierto",IF(SUM(DatosTR[[#This Row],[RC]],DatosTR[[#This Row],[TR]])=0,"Omisión","Comisión"))</f>
        <v>Acierto</v>
      </c>
    </row>
    <row r="160" spans="1:11" x14ac:dyDescent="0.55000000000000004">
      <c r="A160" s="18" t="s">
        <v>58</v>
      </c>
      <c r="B160" t="s">
        <v>64</v>
      </c>
      <c r="C160" t="s">
        <v>59</v>
      </c>
      <c r="D160" s="18" t="s">
        <v>29</v>
      </c>
      <c r="E160" s="18" t="s">
        <v>29</v>
      </c>
      <c r="F160" t="s">
        <v>25</v>
      </c>
      <c r="G160" s="18" t="s">
        <v>12</v>
      </c>
      <c r="H160" s="18">
        <v>1</v>
      </c>
      <c r="I160" s="18" t="s">
        <v>9</v>
      </c>
      <c r="J160" s="18">
        <v>1.9001382716087301</v>
      </c>
      <c r="K160" s="18" t="str">
        <f>+IF(DatosTR[[#This Row],[RC]]=1,"Acierto",IF(SUM(DatosTR[[#This Row],[RC]],DatosTR[[#This Row],[TR]])=0,"Omisión","Comisión"))</f>
        <v>Acierto</v>
      </c>
    </row>
    <row r="161" spans="1:11" x14ac:dyDescent="0.55000000000000004">
      <c r="A161" s="18" t="s">
        <v>58</v>
      </c>
      <c r="B161" t="s">
        <v>64</v>
      </c>
      <c r="C161" t="s">
        <v>59</v>
      </c>
      <c r="D161" s="18" t="s">
        <v>29</v>
      </c>
      <c r="E161" s="18" t="s">
        <v>29</v>
      </c>
      <c r="F161" t="s">
        <v>25</v>
      </c>
      <c r="G161" s="18" t="s">
        <v>12</v>
      </c>
      <c r="H161" s="18">
        <v>1</v>
      </c>
      <c r="I161" s="18" t="s">
        <v>11</v>
      </c>
      <c r="J161" s="18">
        <v>1.0486625185149001</v>
      </c>
      <c r="K161" s="18" t="str">
        <f>+IF(DatosTR[[#This Row],[RC]]=1,"Acierto",IF(SUM(DatosTR[[#This Row],[RC]],DatosTR[[#This Row],[TR]])=0,"Omisión","Comisión"))</f>
        <v>Acierto</v>
      </c>
    </row>
    <row r="162" spans="1:11" x14ac:dyDescent="0.55000000000000004">
      <c r="A162" s="18" t="s">
        <v>58</v>
      </c>
      <c r="B162" t="s">
        <v>64</v>
      </c>
      <c r="C162" t="s">
        <v>59</v>
      </c>
      <c r="D162" s="18" t="s">
        <v>29</v>
      </c>
      <c r="E162" s="18" t="s">
        <v>29</v>
      </c>
      <c r="F162" t="s">
        <v>25</v>
      </c>
      <c r="G162" s="18" t="s">
        <v>14</v>
      </c>
      <c r="H162" s="18">
        <v>1</v>
      </c>
      <c r="I162" s="18" t="s">
        <v>13</v>
      </c>
      <c r="J162" s="18">
        <v>2.1290319012332399</v>
      </c>
      <c r="K162" s="18" t="str">
        <f>+IF(DatosTR[[#This Row],[RC]]=1,"Acierto",IF(SUM(DatosTR[[#This Row],[RC]],DatosTR[[#This Row],[TR]])=0,"Omisión","Comisión"))</f>
        <v>Acierto</v>
      </c>
    </row>
    <row r="163" spans="1:11" x14ac:dyDescent="0.55000000000000004">
      <c r="A163" s="18" t="s">
        <v>58</v>
      </c>
      <c r="B163" t="s">
        <v>64</v>
      </c>
      <c r="C163" t="s">
        <v>59</v>
      </c>
      <c r="D163" s="18" t="s">
        <v>29</v>
      </c>
      <c r="E163" s="18" t="s">
        <v>29</v>
      </c>
      <c r="F163" t="s">
        <v>25</v>
      </c>
      <c r="G163" s="18" t="s">
        <v>14</v>
      </c>
      <c r="H163" s="18">
        <v>1</v>
      </c>
      <c r="I163" s="18" t="s">
        <v>15</v>
      </c>
      <c r="J163" s="18">
        <v>1.23670241975924</v>
      </c>
      <c r="K163" s="18" t="str">
        <f>+IF(DatosTR[[#This Row],[RC]]=1,"Acierto",IF(SUM(DatosTR[[#This Row],[RC]],DatosTR[[#This Row],[TR]])=0,"Omisión","Comisión"))</f>
        <v>Acierto</v>
      </c>
    </row>
    <row r="164" spans="1:11" x14ac:dyDescent="0.55000000000000004">
      <c r="A164" s="18" t="s">
        <v>58</v>
      </c>
      <c r="B164" t="s">
        <v>64</v>
      </c>
      <c r="C164" t="s">
        <v>59</v>
      </c>
      <c r="D164" s="18" t="s">
        <v>29</v>
      </c>
      <c r="E164" s="18" t="s">
        <v>29</v>
      </c>
      <c r="F164" t="s">
        <v>25</v>
      </c>
      <c r="G164" s="18" t="s">
        <v>14</v>
      </c>
      <c r="H164" s="18">
        <v>1</v>
      </c>
      <c r="I164" s="18" t="s">
        <v>9</v>
      </c>
      <c r="J164" s="18">
        <v>1.9001382716087301</v>
      </c>
      <c r="K164" s="18" t="str">
        <f>+IF(DatosTR[[#This Row],[RC]]=1,"Acierto",IF(SUM(DatosTR[[#This Row],[RC]],DatosTR[[#This Row],[TR]])=0,"Omisión","Comisión"))</f>
        <v>Acierto</v>
      </c>
    </row>
    <row r="165" spans="1:11" x14ac:dyDescent="0.55000000000000004">
      <c r="A165" s="18" t="s">
        <v>58</v>
      </c>
      <c r="B165" t="s">
        <v>64</v>
      </c>
      <c r="C165" t="s">
        <v>59</v>
      </c>
      <c r="D165" s="18" t="s">
        <v>29</v>
      </c>
      <c r="E165" s="18" t="s">
        <v>29</v>
      </c>
      <c r="F165" t="s">
        <v>25</v>
      </c>
      <c r="G165" s="18" t="s">
        <v>14</v>
      </c>
      <c r="H165" s="18">
        <v>1</v>
      </c>
      <c r="I165" s="18" t="s">
        <v>11</v>
      </c>
      <c r="J165" s="18">
        <v>1.0486625185149001</v>
      </c>
      <c r="K165" s="18" t="str">
        <f>+IF(DatosTR[[#This Row],[RC]]=1,"Acierto",IF(SUM(DatosTR[[#This Row],[RC]],DatosTR[[#This Row],[TR]])=0,"Omisión","Comisión"))</f>
        <v>Acierto</v>
      </c>
    </row>
    <row r="166" spans="1:11" x14ac:dyDescent="0.55000000000000004">
      <c r="A166" s="18" t="s">
        <v>58</v>
      </c>
      <c r="B166" t="s">
        <v>64</v>
      </c>
      <c r="C166" t="s">
        <v>59</v>
      </c>
      <c r="D166" s="18" t="s">
        <v>29</v>
      </c>
      <c r="E166" s="18" t="s">
        <v>29</v>
      </c>
      <c r="F166" t="s">
        <v>25</v>
      </c>
      <c r="G166" s="18" t="s">
        <v>8</v>
      </c>
      <c r="H166" s="18">
        <v>1</v>
      </c>
      <c r="I166" s="18" t="s">
        <v>13</v>
      </c>
      <c r="J166" s="18">
        <v>2.1290319012332399</v>
      </c>
      <c r="K166" s="18" t="str">
        <f>+IF(DatosTR[[#This Row],[RC]]=1,"Acierto",IF(SUM(DatosTR[[#This Row],[RC]],DatosTR[[#This Row],[TR]])=0,"Omisión","Comisión"))</f>
        <v>Acierto</v>
      </c>
    </row>
    <row r="167" spans="1:11" x14ac:dyDescent="0.55000000000000004">
      <c r="A167" s="18" t="s">
        <v>58</v>
      </c>
      <c r="B167" t="s">
        <v>64</v>
      </c>
      <c r="C167" t="s">
        <v>59</v>
      </c>
      <c r="D167" s="18" t="s">
        <v>29</v>
      </c>
      <c r="E167" s="18" t="s">
        <v>29</v>
      </c>
      <c r="F167" t="s">
        <v>25</v>
      </c>
      <c r="G167" s="18" t="s">
        <v>8</v>
      </c>
      <c r="H167" s="18">
        <v>1</v>
      </c>
      <c r="I167" s="18" t="s">
        <v>15</v>
      </c>
      <c r="J167" s="18">
        <v>1.23670241975924</v>
      </c>
      <c r="K167" s="18" t="str">
        <f>+IF(DatosTR[[#This Row],[RC]]=1,"Acierto",IF(SUM(DatosTR[[#This Row],[RC]],DatosTR[[#This Row],[TR]])=0,"Omisión","Comisión"))</f>
        <v>Acierto</v>
      </c>
    </row>
    <row r="168" spans="1:11" x14ac:dyDescent="0.55000000000000004">
      <c r="A168" s="18" t="s">
        <v>58</v>
      </c>
      <c r="B168" t="s">
        <v>64</v>
      </c>
      <c r="C168" t="s">
        <v>59</v>
      </c>
      <c r="D168" s="18" t="s">
        <v>29</v>
      </c>
      <c r="E168" s="18" t="s">
        <v>29</v>
      </c>
      <c r="F168" t="s">
        <v>25</v>
      </c>
      <c r="G168" s="18" t="s">
        <v>8</v>
      </c>
      <c r="H168" s="18">
        <v>1</v>
      </c>
      <c r="I168" s="18" t="s">
        <v>9</v>
      </c>
      <c r="J168" s="18">
        <v>1.9001382716087301</v>
      </c>
      <c r="K168" s="18" t="str">
        <f>+IF(DatosTR[[#This Row],[RC]]=1,"Acierto",IF(SUM(DatosTR[[#This Row],[RC]],DatosTR[[#This Row],[TR]])=0,"Omisión","Comisión"))</f>
        <v>Acierto</v>
      </c>
    </row>
    <row r="169" spans="1:11" x14ac:dyDescent="0.55000000000000004">
      <c r="A169" s="18" t="s">
        <v>58</v>
      </c>
      <c r="B169" t="s">
        <v>64</v>
      </c>
      <c r="C169" t="s">
        <v>59</v>
      </c>
      <c r="D169" s="18" t="s">
        <v>29</v>
      </c>
      <c r="E169" s="18" t="s">
        <v>29</v>
      </c>
      <c r="F169" t="s">
        <v>25</v>
      </c>
      <c r="G169" s="18" t="s">
        <v>8</v>
      </c>
      <c r="H169" s="18">
        <v>1</v>
      </c>
      <c r="I169" s="18" t="s">
        <v>11</v>
      </c>
      <c r="J169" s="18">
        <v>1.0486625185149001</v>
      </c>
      <c r="K169" s="18" t="str">
        <f>+IF(DatosTR[[#This Row],[RC]]=1,"Acierto",IF(SUM(DatosTR[[#This Row],[RC]],DatosTR[[#This Row],[TR]])=0,"Omisión","Comisión"))</f>
        <v>Acierto</v>
      </c>
    </row>
    <row r="170" spans="1:11" x14ac:dyDescent="0.55000000000000004">
      <c r="A170" s="18" t="s">
        <v>58</v>
      </c>
      <c r="B170" t="s">
        <v>64</v>
      </c>
      <c r="C170" t="s">
        <v>59</v>
      </c>
      <c r="D170" s="18" t="s">
        <v>29</v>
      </c>
      <c r="E170" s="18" t="s">
        <v>29</v>
      </c>
      <c r="F170" t="s">
        <v>25</v>
      </c>
      <c r="G170" s="18" t="s">
        <v>10</v>
      </c>
      <c r="H170" s="18">
        <v>1</v>
      </c>
      <c r="I170" s="18" t="s">
        <v>13</v>
      </c>
      <c r="J170" s="18">
        <v>2.1290319012332399</v>
      </c>
      <c r="K170" s="18" t="str">
        <f>+IF(DatosTR[[#This Row],[RC]]=1,"Acierto",IF(SUM(DatosTR[[#This Row],[RC]],DatosTR[[#This Row],[TR]])=0,"Omisión","Comisión"))</f>
        <v>Acierto</v>
      </c>
    </row>
    <row r="171" spans="1:11" x14ac:dyDescent="0.55000000000000004">
      <c r="A171" s="18" t="s">
        <v>58</v>
      </c>
      <c r="B171" t="s">
        <v>64</v>
      </c>
      <c r="C171" t="s">
        <v>59</v>
      </c>
      <c r="D171" s="18" t="s">
        <v>29</v>
      </c>
      <c r="E171" s="18" t="s">
        <v>29</v>
      </c>
      <c r="F171" t="s">
        <v>25</v>
      </c>
      <c r="G171" s="18" t="s">
        <v>10</v>
      </c>
      <c r="H171" s="18">
        <v>1</v>
      </c>
      <c r="I171" s="18" t="s">
        <v>15</v>
      </c>
      <c r="J171" s="18">
        <v>1.23670241975924</v>
      </c>
      <c r="K171" s="18" t="str">
        <f>+IF(DatosTR[[#This Row],[RC]]=1,"Acierto",IF(SUM(DatosTR[[#This Row],[RC]],DatosTR[[#This Row],[TR]])=0,"Omisión","Comisión"))</f>
        <v>Acierto</v>
      </c>
    </row>
    <row r="172" spans="1:11" x14ac:dyDescent="0.55000000000000004">
      <c r="A172" s="18" t="s">
        <v>58</v>
      </c>
      <c r="B172" t="s">
        <v>64</v>
      </c>
      <c r="C172" t="s">
        <v>59</v>
      </c>
      <c r="D172" s="18" t="s">
        <v>29</v>
      </c>
      <c r="E172" s="18" t="s">
        <v>29</v>
      </c>
      <c r="F172" t="s">
        <v>25</v>
      </c>
      <c r="G172" s="18" t="s">
        <v>10</v>
      </c>
      <c r="H172" s="18">
        <v>1</v>
      </c>
      <c r="I172" s="18" t="s">
        <v>9</v>
      </c>
      <c r="J172" s="18">
        <v>1.9001382716087301</v>
      </c>
      <c r="K172" s="18" t="str">
        <f>+IF(DatosTR[[#This Row],[RC]]=1,"Acierto",IF(SUM(DatosTR[[#This Row],[RC]],DatosTR[[#This Row],[TR]])=0,"Omisión","Comisión"))</f>
        <v>Acierto</v>
      </c>
    </row>
    <row r="173" spans="1:11" x14ac:dyDescent="0.55000000000000004">
      <c r="A173" s="18" t="s">
        <v>58</v>
      </c>
      <c r="B173" t="s">
        <v>64</v>
      </c>
      <c r="C173" t="s">
        <v>59</v>
      </c>
      <c r="D173" s="18" t="s">
        <v>29</v>
      </c>
      <c r="E173" s="18" t="s">
        <v>29</v>
      </c>
      <c r="F173" t="s">
        <v>25</v>
      </c>
      <c r="G173" s="18" t="s">
        <v>10</v>
      </c>
      <c r="H173" s="18">
        <v>1</v>
      </c>
      <c r="I173" s="18" t="s">
        <v>11</v>
      </c>
      <c r="J173" s="18">
        <v>1.0486625185149001</v>
      </c>
      <c r="K173" s="18" t="str">
        <f>+IF(DatosTR[[#This Row],[RC]]=1,"Acierto",IF(SUM(DatosTR[[#This Row],[RC]],DatosTR[[#This Row],[TR]])=0,"Omisión","Comisión"))</f>
        <v>Acierto</v>
      </c>
    </row>
    <row r="174" spans="1:11" x14ac:dyDescent="0.55000000000000004">
      <c r="A174" s="18" t="s">
        <v>58</v>
      </c>
      <c r="B174" t="s">
        <v>64</v>
      </c>
      <c r="C174" t="s">
        <v>59</v>
      </c>
      <c r="D174" s="18" t="s">
        <v>28</v>
      </c>
      <c r="E174" s="18" t="s">
        <v>29</v>
      </c>
      <c r="F174" t="s">
        <v>25</v>
      </c>
      <c r="G174" s="18" t="s">
        <v>12</v>
      </c>
      <c r="H174" s="18">
        <v>0</v>
      </c>
      <c r="I174" s="18" t="s">
        <v>13</v>
      </c>
      <c r="J174" s="18">
        <v>3.1381392592593298</v>
      </c>
      <c r="K174" s="18" t="str">
        <f>+IF(DatosTR[[#This Row],[RC]]=1,"Acierto",IF(SUM(DatosTR[[#This Row],[RC]],DatosTR[[#This Row],[TR]])=0,"Omisión","Comisión"))</f>
        <v>Comisión</v>
      </c>
    </row>
    <row r="175" spans="1:11" x14ac:dyDescent="0.55000000000000004">
      <c r="A175" s="18" t="s">
        <v>58</v>
      </c>
      <c r="B175" t="s">
        <v>64</v>
      </c>
      <c r="C175" t="s">
        <v>59</v>
      </c>
      <c r="D175" s="18" t="s">
        <v>28</v>
      </c>
      <c r="E175" s="18" t="s">
        <v>29</v>
      </c>
      <c r="F175" t="s">
        <v>25</v>
      </c>
      <c r="G175" s="18" t="s">
        <v>12</v>
      </c>
      <c r="H175" s="18">
        <v>0</v>
      </c>
      <c r="I175" s="18" t="s">
        <v>15</v>
      </c>
      <c r="J175" s="18">
        <v>1.8265588148206</v>
      </c>
      <c r="K175" s="18" t="str">
        <f>+IF(DatosTR[[#This Row],[RC]]=1,"Acierto",IF(SUM(DatosTR[[#This Row],[RC]],DatosTR[[#This Row],[TR]])=0,"Omisión","Comisión"))</f>
        <v>Comisión</v>
      </c>
    </row>
    <row r="176" spans="1:11" x14ac:dyDescent="0.55000000000000004">
      <c r="A176" s="18" t="s">
        <v>58</v>
      </c>
      <c r="B176" t="s">
        <v>64</v>
      </c>
      <c r="C176" t="s">
        <v>59</v>
      </c>
      <c r="D176" s="18" t="s">
        <v>28</v>
      </c>
      <c r="E176" s="18" t="s">
        <v>29</v>
      </c>
      <c r="F176" t="s">
        <v>25</v>
      </c>
      <c r="G176" s="18" t="s">
        <v>12</v>
      </c>
      <c r="H176" s="18">
        <v>0</v>
      </c>
      <c r="I176" s="18" t="s">
        <v>9</v>
      </c>
      <c r="J176" s="18">
        <v>1.10328059259336</v>
      </c>
      <c r="K176" s="18" t="str">
        <f>+IF(DatosTR[[#This Row],[RC]]=1,"Acierto",IF(SUM(DatosTR[[#This Row],[RC]],DatosTR[[#This Row],[TR]])=0,"Omisión","Comisión"))</f>
        <v>Comisión</v>
      </c>
    </row>
    <row r="177" spans="1:11" x14ac:dyDescent="0.55000000000000004">
      <c r="A177" s="18" t="s">
        <v>58</v>
      </c>
      <c r="B177" t="s">
        <v>64</v>
      </c>
      <c r="C177" t="s">
        <v>59</v>
      </c>
      <c r="D177" s="18" t="s">
        <v>28</v>
      </c>
      <c r="E177" s="18" t="s">
        <v>29</v>
      </c>
      <c r="F177" t="s">
        <v>25</v>
      </c>
      <c r="G177" s="18" t="s">
        <v>12</v>
      </c>
      <c r="H177" s="18">
        <v>0</v>
      </c>
      <c r="I177" s="18" t="s">
        <v>11</v>
      </c>
      <c r="J177" s="18">
        <v>1.3497631604986899</v>
      </c>
      <c r="K177" s="18" t="str">
        <f>+IF(DatosTR[[#This Row],[RC]]=1,"Acierto",IF(SUM(DatosTR[[#This Row],[RC]],DatosTR[[#This Row],[TR]])=0,"Omisión","Comisión"))</f>
        <v>Comisión</v>
      </c>
    </row>
    <row r="178" spans="1:11" x14ac:dyDescent="0.55000000000000004">
      <c r="A178" s="18" t="s">
        <v>58</v>
      </c>
      <c r="B178" t="s">
        <v>64</v>
      </c>
      <c r="C178" t="s">
        <v>59</v>
      </c>
      <c r="D178" s="18" t="s">
        <v>28</v>
      </c>
      <c r="E178" s="18" t="s">
        <v>29</v>
      </c>
      <c r="F178" t="s">
        <v>25</v>
      </c>
      <c r="G178" s="18" t="s">
        <v>14</v>
      </c>
      <c r="H178" s="18">
        <v>0</v>
      </c>
      <c r="I178" s="18" t="s">
        <v>13</v>
      </c>
      <c r="J178" s="18">
        <v>3.1381392592593298</v>
      </c>
      <c r="K178" s="18" t="str">
        <f>+IF(DatosTR[[#This Row],[RC]]=1,"Acierto",IF(SUM(DatosTR[[#This Row],[RC]],DatosTR[[#This Row],[TR]])=0,"Omisión","Comisión"))</f>
        <v>Comisión</v>
      </c>
    </row>
    <row r="179" spans="1:11" x14ac:dyDescent="0.55000000000000004">
      <c r="A179" s="18" t="s">
        <v>58</v>
      </c>
      <c r="B179" t="s">
        <v>64</v>
      </c>
      <c r="C179" t="s">
        <v>59</v>
      </c>
      <c r="D179" s="18" t="s">
        <v>28</v>
      </c>
      <c r="E179" s="18" t="s">
        <v>29</v>
      </c>
      <c r="F179" t="s">
        <v>25</v>
      </c>
      <c r="G179" s="18" t="s">
        <v>14</v>
      </c>
      <c r="H179" s="18">
        <v>0</v>
      </c>
      <c r="I179" s="18" t="s">
        <v>15</v>
      </c>
      <c r="J179" s="18">
        <v>1.8265588148206</v>
      </c>
      <c r="K179" s="18" t="str">
        <f>+IF(DatosTR[[#This Row],[RC]]=1,"Acierto",IF(SUM(DatosTR[[#This Row],[RC]],DatosTR[[#This Row],[TR]])=0,"Omisión","Comisión"))</f>
        <v>Comisión</v>
      </c>
    </row>
    <row r="180" spans="1:11" x14ac:dyDescent="0.55000000000000004">
      <c r="A180" s="18" t="s">
        <v>58</v>
      </c>
      <c r="B180" t="s">
        <v>64</v>
      </c>
      <c r="C180" t="s">
        <v>59</v>
      </c>
      <c r="D180" s="18" t="s">
        <v>28</v>
      </c>
      <c r="E180" s="18" t="s">
        <v>29</v>
      </c>
      <c r="F180" t="s">
        <v>25</v>
      </c>
      <c r="G180" s="18" t="s">
        <v>14</v>
      </c>
      <c r="H180" s="18">
        <v>0</v>
      </c>
      <c r="I180" s="18" t="s">
        <v>9</v>
      </c>
      <c r="J180" s="18">
        <v>1.10328059259336</v>
      </c>
      <c r="K180" s="18" t="str">
        <f>+IF(DatosTR[[#This Row],[RC]]=1,"Acierto",IF(SUM(DatosTR[[#This Row],[RC]],DatosTR[[#This Row],[TR]])=0,"Omisión","Comisión"))</f>
        <v>Comisión</v>
      </c>
    </row>
    <row r="181" spans="1:11" x14ac:dyDescent="0.55000000000000004">
      <c r="A181" s="18" t="s">
        <v>58</v>
      </c>
      <c r="B181" t="s">
        <v>64</v>
      </c>
      <c r="C181" t="s">
        <v>59</v>
      </c>
      <c r="D181" s="18" t="s">
        <v>28</v>
      </c>
      <c r="E181" s="18" t="s">
        <v>29</v>
      </c>
      <c r="F181" t="s">
        <v>25</v>
      </c>
      <c r="G181" s="18" t="s">
        <v>14</v>
      </c>
      <c r="H181" s="18">
        <v>0</v>
      </c>
      <c r="I181" s="18" t="s">
        <v>11</v>
      </c>
      <c r="J181" s="18">
        <v>1.3497631604986899</v>
      </c>
      <c r="K181" s="18" t="str">
        <f>+IF(DatosTR[[#This Row],[RC]]=1,"Acierto",IF(SUM(DatosTR[[#This Row],[RC]],DatosTR[[#This Row],[TR]])=0,"Omisión","Comisión"))</f>
        <v>Comisión</v>
      </c>
    </row>
    <row r="182" spans="1:11" x14ac:dyDescent="0.55000000000000004">
      <c r="A182" s="18" t="s">
        <v>58</v>
      </c>
      <c r="B182" t="s">
        <v>64</v>
      </c>
      <c r="C182" t="s">
        <v>59</v>
      </c>
      <c r="D182" s="18" t="s">
        <v>28</v>
      </c>
      <c r="E182" s="18" t="s">
        <v>29</v>
      </c>
      <c r="F182" t="s">
        <v>25</v>
      </c>
      <c r="G182" s="18" t="s">
        <v>8</v>
      </c>
      <c r="H182" s="18">
        <v>1</v>
      </c>
      <c r="I182" s="18" t="s">
        <v>13</v>
      </c>
      <c r="J182" s="18">
        <v>3.1381392592593298</v>
      </c>
      <c r="K182" s="18" t="str">
        <f>+IF(DatosTR[[#This Row],[RC]]=1,"Acierto",IF(SUM(DatosTR[[#This Row],[RC]],DatosTR[[#This Row],[TR]])=0,"Omisión","Comisión"))</f>
        <v>Acierto</v>
      </c>
    </row>
    <row r="183" spans="1:11" x14ac:dyDescent="0.55000000000000004">
      <c r="A183" s="18" t="s">
        <v>58</v>
      </c>
      <c r="B183" t="s">
        <v>64</v>
      </c>
      <c r="C183" t="s">
        <v>59</v>
      </c>
      <c r="D183" s="18" t="s">
        <v>28</v>
      </c>
      <c r="E183" s="18" t="s">
        <v>29</v>
      </c>
      <c r="F183" t="s">
        <v>25</v>
      </c>
      <c r="G183" s="18" t="s">
        <v>8</v>
      </c>
      <c r="H183" s="18">
        <v>1</v>
      </c>
      <c r="I183" s="18" t="s">
        <v>15</v>
      </c>
      <c r="J183" s="18">
        <v>1.8265588148206</v>
      </c>
      <c r="K183" s="18" t="str">
        <f>+IF(DatosTR[[#This Row],[RC]]=1,"Acierto",IF(SUM(DatosTR[[#This Row],[RC]],DatosTR[[#This Row],[TR]])=0,"Omisión","Comisión"))</f>
        <v>Acierto</v>
      </c>
    </row>
    <row r="184" spans="1:11" x14ac:dyDescent="0.55000000000000004">
      <c r="A184" s="18" t="s">
        <v>58</v>
      </c>
      <c r="B184" t="s">
        <v>64</v>
      </c>
      <c r="C184" t="s">
        <v>59</v>
      </c>
      <c r="D184" s="18" t="s">
        <v>28</v>
      </c>
      <c r="E184" s="18" t="s">
        <v>29</v>
      </c>
      <c r="F184" t="s">
        <v>25</v>
      </c>
      <c r="G184" s="18" t="s">
        <v>8</v>
      </c>
      <c r="H184" s="18">
        <v>1</v>
      </c>
      <c r="I184" s="18" t="s">
        <v>9</v>
      </c>
      <c r="J184" s="18">
        <v>1.10328059259336</v>
      </c>
      <c r="K184" s="18" t="str">
        <f>+IF(DatosTR[[#This Row],[RC]]=1,"Acierto",IF(SUM(DatosTR[[#This Row],[RC]],DatosTR[[#This Row],[TR]])=0,"Omisión","Comisión"))</f>
        <v>Acierto</v>
      </c>
    </row>
    <row r="185" spans="1:11" x14ac:dyDescent="0.55000000000000004">
      <c r="A185" s="18" t="s">
        <v>58</v>
      </c>
      <c r="B185" t="s">
        <v>64</v>
      </c>
      <c r="C185" t="s">
        <v>59</v>
      </c>
      <c r="D185" s="18" t="s">
        <v>28</v>
      </c>
      <c r="E185" s="18" t="s">
        <v>29</v>
      </c>
      <c r="F185" t="s">
        <v>25</v>
      </c>
      <c r="G185" s="18" t="s">
        <v>8</v>
      </c>
      <c r="H185" s="18">
        <v>1</v>
      </c>
      <c r="I185" s="18" t="s">
        <v>11</v>
      </c>
      <c r="J185" s="18">
        <v>1.3497631604986899</v>
      </c>
      <c r="K185" s="18" t="str">
        <f>+IF(DatosTR[[#This Row],[RC]]=1,"Acierto",IF(SUM(DatosTR[[#This Row],[RC]],DatosTR[[#This Row],[TR]])=0,"Omisión","Comisión"))</f>
        <v>Acierto</v>
      </c>
    </row>
    <row r="186" spans="1:11" x14ac:dyDescent="0.55000000000000004">
      <c r="A186" s="18" t="s">
        <v>58</v>
      </c>
      <c r="B186" t="s">
        <v>64</v>
      </c>
      <c r="C186" t="s">
        <v>59</v>
      </c>
      <c r="D186" s="18" t="s">
        <v>28</v>
      </c>
      <c r="E186" s="18" t="s">
        <v>29</v>
      </c>
      <c r="F186" t="s">
        <v>25</v>
      </c>
      <c r="G186" s="18" t="s">
        <v>10</v>
      </c>
      <c r="H186" s="18">
        <v>1</v>
      </c>
      <c r="I186" s="18" t="s">
        <v>13</v>
      </c>
      <c r="J186" s="18">
        <v>3.1381392592593298</v>
      </c>
      <c r="K186" s="18" t="str">
        <f>+IF(DatosTR[[#This Row],[RC]]=1,"Acierto",IF(SUM(DatosTR[[#This Row],[RC]],DatosTR[[#This Row],[TR]])=0,"Omisión","Comisión"))</f>
        <v>Acierto</v>
      </c>
    </row>
    <row r="187" spans="1:11" x14ac:dyDescent="0.55000000000000004">
      <c r="A187" s="18" t="s">
        <v>58</v>
      </c>
      <c r="B187" t="s">
        <v>64</v>
      </c>
      <c r="C187" t="s">
        <v>59</v>
      </c>
      <c r="D187" s="18" t="s">
        <v>28</v>
      </c>
      <c r="E187" s="18" t="s">
        <v>29</v>
      </c>
      <c r="F187" t="s">
        <v>25</v>
      </c>
      <c r="G187" s="18" t="s">
        <v>10</v>
      </c>
      <c r="H187" s="18">
        <v>1</v>
      </c>
      <c r="I187" s="18" t="s">
        <v>15</v>
      </c>
      <c r="J187" s="18">
        <v>1.8265588148206</v>
      </c>
      <c r="K187" s="18" t="str">
        <f>+IF(DatosTR[[#This Row],[RC]]=1,"Acierto",IF(SUM(DatosTR[[#This Row],[RC]],DatosTR[[#This Row],[TR]])=0,"Omisión","Comisión"))</f>
        <v>Acierto</v>
      </c>
    </row>
    <row r="188" spans="1:11" x14ac:dyDescent="0.55000000000000004">
      <c r="A188" s="18" t="s">
        <v>58</v>
      </c>
      <c r="B188" t="s">
        <v>64</v>
      </c>
      <c r="C188" t="s">
        <v>59</v>
      </c>
      <c r="D188" s="18" t="s">
        <v>28</v>
      </c>
      <c r="E188" s="18" t="s">
        <v>29</v>
      </c>
      <c r="F188" t="s">
        <v>25</v>
      </c>
      <c r="G188" s="18" t="s">
        <v>10</v>
      </c>
      <c r="H188" s="18">
        <v>1</v>
      </c>
      <c r="I188" s="18" t="s">
        <v>9</v>
      </c>
      <c r="J188" s="18">
        <v>1.10328059259336</v>
      </c>
      <c r="K188" s="18" t="str">
        <f>+IF(DatosTR[[#This Row],[RC]]=1,"Acierto",IF(SUM(DatosTR[[#This Row],[RC]],DatosTR[[#This Row],[TR]])=0,"Omisión","Comisión"))</f>
        <v>Acierto</v>
      </c>
    </row>
    <row r="189" spans="1:11" x14ac:dyDescent="0.55000000000000004">
      <c r="A189" s="18" t="s">
        <v>58</v>
      </c>
      <c r="B189" t="s">
        <v>64</v>
      </c>
      <c r="C189" t="s">
        <v>59</v>
      </c>
      <c r="D189" s="18" t="s">
        <v>28</v>
      </c>
      <c r="E189" s="18" t="s">
        <v>29</v>
      </c>
      <c r="F189" t="s">
        <v>25</v>
      </c>
      <c r="G189" s="18" t="s">
        <v>10</v>
      </c>
      <c r="H189" s="18">
        <v>1</v>
      </c>
      <c r="I189" s="18" t="s">
        <v>11</v>
      </c>
      <c r="J189" s="18">
        <v>1.3497631604986899</v>
      </c>
      <c r="K189" s="18" t="str">
        <f>+IF(DatosTR[[#This Row],[RC]]=1,"Acierto",IF(SUM(DatosTR[[#This Row],[RC]],DatosTR[[#This Row],[TR]])=0,"Omisión","Comisión"))</f>
        <v>Acierto</v>
      </c>
    </row>
    <row r="190" spans="1:11" x14ac:dyDescent="0.55000000000000004">
      <c r="A190" s="18" t="s">
        <v>58</v>
      </c>
      <c r="B190" t="s">
        <v>64</v>
      </c>
      <c r="C190" t="s">
        <v>59</v>
      </c>
      <c r="D190" s="18" t="s">
        <v>27</v>
      </c>
      <c r="E190" s="18" t="s">
        <v>28</v>
      </c>
      <c r="F190" t="s">
        <v>25</v>
      </c>
      <c r="G190" s="18" t="s">
        <v>12</v>
      </c>
      <c r="H190" s="18">
        <v>1</v>
      </c>
      <c r="I190" s="18" t="s">
        <v>13</v>
      </c>
      <c r="J190" s="18">
        <v>2.5526210370444402</v>
      </c>
      <c r="K190" s="18" t="str">
        <f>+IF(DatosTR[[#This Row],[RC]]=1,"Acierto",IF(SUM(DatosTR[[#This Row],[RC]],DatosTR[[#This Row],[TR]])=0,"Omisión","Comisión"))</f>
        <v>Acierto</v>
      </c>
    </row>
    <row r="191" spans="1:11" x14ac:dyDescent="0.55000000000000004">
      <c r="A191" s="18" t="s">
        <v>58</v>
      </c>
      <c r="B191" t="s">
        <v>64</v>
      </c>
      <c r="C191" t="s">
        <v>59</v>
      </c>
      <c r="D191" s="18" t="s">
        <v>27</v>
      </c>
      <c r="E191" s="18" t="s">
        <v>28</v>
      </c>
      <c r="F191" t="s">
        <v>25</v>
      </c>
      <c r="G191" s="18" t="s">
        <v>12</v>
      </c>
      <c r="H191" s="18">
        <v>1</v>
      </c>
      <c r="I191" s="18" t="s">
        <v>15</v>
      </c>
      <c r="J191" s="18">
        <v>0.97698567900806599</v>
      </c>
      <c r="K191" s="18" t="str">
        <f>+IF(DatosTR[[#This Row],[RC]]=1,"Acierto",IF(SUM(DatosTR[[#This Row],[RC]],DatosTR[[#This Row],[TR]])=0,"Omisión","Comisión"))</f>
        <v>Acierto</v>
      </c>
    </row>
    <row r="192" spans="1:11" x14ac:dyDescent="0.55000000000000004">
      <c r="A192" s="18" t="s">
        <v>58</v>
      </c>
      <c r="B192" t="s">
        <v>64</v>
      </c>
      <c r="C192" t="s">
        <v>59</v>
      </c>
      <c r="D192" s="18" t="s">
        <v>27</v>
      </c>
      <c r="E192" s="18" t="s">
        <v>28</v>
      </c>
      <c r="F192" t="s">
        <v>25</v>
      </c>
      <c r="G192" s="18" t="s">
        <v>12</v>
      </c>
      <c r="H192" s="18">
        <v>1</v>
      </c>
      <c r="I192" s="18" t="s">
        <v>9</v>
      </c>
      <c r="J192" s="18">
        <v>1.4767083456826999</v>
      </c>
      <c r="K192" s="18" t="str">
        <f>+IF(DatosTR[[#This Row],[RC]]=1,"Acierto",IF(SUM(DatosTR[[#This Row],[RC]],DatosTR[[#This Row],[TR]])=0,"Omisión","Comisión"))</f>
        <v>Acierto</v>
      </c>
    </row>
    <row r="193" spans="1:11" x14ac:dyDescent="0.55000000000000004">
      <c r="A193" s="18" t="s">
        <v>58</v>
      </c>
      <c r="B193" t="s">
        <v>64</v>
      </c>
      <c r="C193" t="s">
        <v>59</v>
      </c>
      <c r="D193" s="18" t="s">
        <v>27</v>
      </c>
      <c r="E193" s="18" t="s">
        <v>28</v>
      </c>
      <c r="F193" t="s">
        <v>25</v>
      </c>
      <c r="G193" s="18" t="s">
        <v>12</v>
      </c>
      <c r="H193" s="18">
        <v>1</v>
      </c>
      <c r="I193" s="18" t="s">
        <v>11</v>
      </c>
      <c r="J193" s="18">
        <v>1.05086854321416</v>
      </c>
      <c r="K193" s="18" t="str">
        <f>+IF(DatosTR[[#This Row],[RC]]=1,"Acierto",IF(SUM(DatosTR[[#This Row],[RC]],DatosTR[[#This Row],[TR]])=0,"Omisión","Comisión"))</f>
        <v>Acierto</v>
      </c>
    </row>
    <row r="194" spans="1:11" x14ac:dyDescent="0.55000000000000004">
      <c r="A194" s="18" t="s">
        <v>58</v>
      </c>
      <c r="B194" t="s">
        <v>64</v>
      </c>
      <c r="C194" t="s">
        <v>59</v>
      </c>
      <c r="D194" s="18" t="s">
        <v>27</v>
      </c>
      <c r="E194" s="18" t="s">
        <v>28</v>
      </c>
      <c r="F194" t="s">
        <v>25</v>
      </c>
      <c r="G194" s="18" t="s">
        <v>14</v>
      </c>
      <c r="H194" s="18">
        <v>1</v>
      </c>
      <c r="I194" s="18" t="s">
        <v>13</v>
      </c>
      <c r="J194" s="18">
        <v>2.5526210370444402</v>
      </c>
      <c r="K194" s="18" t="str">
        <f>+IF(DatosTR[[#This Row],[RC]]=1,"Acierto",IF(SUM(DatosTR[[#This Row],[RC]],DatosTR[[#This Row],[TR]])=0,"Omisión","Comisión"))</f>
        <v>Acierto</v>
      </c>
    </row>
    <row r="195" spans="1:11" x14ac:dyDescent="0.55000000000000004">
      <c r="A195" s="18" t="s">
        <v>58</v>
      </c>
      <c r="B195" t="s">
        <v>64</v>
      </c>
      <c r="C195" t="s">
        <v>59</v>
      </c>
      <c r="D195" s="18" t="s">
        <v>27</v>
      </c>
      <c r="E195" s="18" t="s">
        <v>28</v>
      </c>
      <c r="F195" t="s">
        <v>25</v>
      </c>
      <c r="G195" s="18" t="s">
        <v>14</v>
      </c>
      <c r="H195" s="18">
        <v>1</v>
      </c>
      <c r="I195" s="18" t="s">
        <v>15</v>
      </c>
      <c r="J195" s="18">
        <v>0.97698567900806599</v>
      </c>
      <c r="K195" s="18" t="str">
        <f>+IF(DatosTR[[#This Row],[RC]]=1,"Acierto",IF(SUM(DatosTR[[#This Row],[RC]],DatosTR[[#This Row],[TR]])=0,"Omisión","Comisión"))</f>
        <v>Acierto</v>
      </c>
    </row>
    <row r="196" spans="1:11" x14ac:dyDescent="0.55000000000000004">
      <c r="A196" s="18" t="s">
        <v>58</v>
      </c>
      <c r="B196" t="s">
        <v>64</v>
      </c>
      <c r="C196" t="s">
        <v>59</v>
      </c>
      <c r="D196" s="18" t="s">
        <v>27</v>
      </c>
      <c r="E196" s="18" t="s">
        <v>28</v>
      </c>
      <c r="F196" t="s">
        <v>25</v>
      </c>
      <c r="G196" s="18" t="s">
        <v>14</v>
      </c>
      <c r="H196" s="18">
        <v>1</v>
      </c>
      <c r="I196" s="18" t="s">
        <v>9</v>
      </c>
      <c r="J196" s="18">
        <v>1.4767083456826999</v>
      </c>
      <c r="K196" s="18" t="str">
        <f>+IF(DatosTR[[#This Row],[RC]]=1,"Acierto",IF(SUM(DatosTR[[#This Row],[RC]],DatosTR[[#This Row],[TR]])=0,"Omisión","Comisión"))</f>
        <v>Acierto</v>
      </c>
    </row>
    <row r="197" spans="1:11" x14ac:dyDescent="0.55000000000000004">
      <c r="A197" s="18" t="s">
        <v>58</v>
      </c>
      <c r="B197" t="s">
        <v>64</v>
      </c>
      <c r="C197" t="s">
        <v>59</v>
      </c>
      <c r="D197" s="18" t="s">
        <v>27</v>
      </c>
      <c r="E197" s="18" t="s">
        <v>28</v>
      </c>
      <c r="F197" t="s">
        <v>25</v>
      </c>
      <c r="G197" s="18" t="s">
        <v>14</v>
      </c>
      <c r="H197" s="18">
        <v>1</v>
      </c>
      <c r="I197" s="18" t="s">
        <v>11</v>
      </c>
      <c r="J197" s="18">
        <v>1.05086854321416</v>
      </c>
      <c r="K197" s="18" t="str">
        <f>+IF(DatosTR[[#This Row],[RC]]=1,"Acierto",IF(SUM(DatosTR[[#This Row],[RC]],DatosTR[[#This Row],[TR]])=0,"Omisión","Comisión"))</f>
        <v>Acierto</v>
      </c>
    </row>
    <row r="198" spans="1:11" x14ac:dyDescent="0.55000000000000004">
      <c r="A198" s="18" t="s">
        <v>58</v>
      </c>
      <c r="B198" t="s">
        <v>64</v>
      </c>
      <c r="C198" t="s">
        <v>59</v>
      </c>
      <c r="D198" s="18" t="s">
        <v>27</v>
      </c>
      <c r="E198" s="18" t="s">
        <v>28</v>
      </c>
      <c r="F198" t="s">
        <v>25</v>
      </c>
      <c r="G198" s="18" t="s">
        <v>8</v>
      </c>
      <c r="H198" s="18">
        <v>1</v>
      </c>
      <c r="I198" s="18" t="s">
        <v>13</v>
      </c>
      <c r="J198" s="18">
        <v>2.5526210370444402</v>
      </c>
      <c r="K198" s="18" t="str">
        <f>+IF(DatosTR[[#This Row],[RC]]=1,"Acierto",IF(SUM(DatosTR[[#This Row],[RC]],DatosTR[[#This Row],[TR]])=0,"Omisión","Comisión"))</f>
        <v>Acierto</v>
      </c>
    </row>
    <row r="199" spans="1:11" x14ac:dyDescent="0.55000000000000004">
      <c r="A199" s="18" t="s">
        <v>58</v>
      </c>
      <c r="B199" t="s">
        <v>64</v>
      </c>
      <c r="C199" t="s">
        <v>59</v>
      </c>
      <c r="D199" s="18" t="s">
        <v>27</v>
      </c>
      <c r="E199" s="18" t="s">
        <v>28</v>
      </c>
      <c r="F199" t="s">
        <v>25</v>
      </c>
      <c r="G199" s="18" t="s">
        <v>8</v>
      </c>
      <c r="H199" s="18">
        <v>1</v>
      </c>
      <c r="I199" s="18" t="s">
        <v>15</v>
      </c>
      <c r="J199" s="18">
        <v>0.97698567900806599</v>
      </c>
      <c r="K199" s="18" t="str">
        <f>+IF(DatosTR[[#This Row],[RC]]=1,"Acierto",IF(SUM(DatosTR[[#This Row],[RC]],DatosTR[[#This Row],[TR]])=0,"Omisión","Comisión"))</f>
        <v>Acierto</v>
      </c>
    </row>
    <row r="200" spans="1:11" x14ac:dyDescent="0.55000000000000004">
      <c r="A200" s="18" t="s">
        <v>58</v>
      </c>
      <c r="B200" t="s">
        <v>64</v>
      </c>
      <c r="C200" t="s">
        <v>59</v>
      </c>
      <c r="D200" s="18" t="s">
        <v>27</v>
      </c>
      <c r="E200" s="18" t="s">
        <v>28</v>
      </c>
      <c r="F200" t="s">
        <v>25</v>
      </c>
      <c r="G200" s="18" t="s">
        <v>8</v>
      </c>
      <c r="H200" s="18">
        <v>1</v>
      </c>
      <c r="I200" s="18" t="s">
        <v>9</v>
      </c>
      <c r="J200" s="18">
        <v>1.4767083456826999</v>
      </c>
      <c r="K200" s="18" t="str">
        <f>+IF(DatosTR[[#This Row],[RC]]=1,"Acierto",IF(SUM(DatosTR[[#This Row],[RC]],DatosTR[[#This Row],[TR]])=0,"Omisión","Comisión"))</f>
        <v>Acierto</v>
      </c>
    </row>
    <row r="201" spans="1:11" x14ac:dyDescent="0.55000000000000004">
      <c r="A201" s="18" t="s">
        <v>58</v>
      </c>
      <c r="B201" t="s">
        <v>64</v>
      </c>
      <c r="C201" t="s">
        <v>59</v>
      </c>
      <c r="D201" s="18" t="s">
        <v>27</v>
      </c>
      <c r="E201" s="18" t="s">
        <v>28</v>
      </c>
      <c r="F201" t="s">
        <v>25</v>
      </c>
      <c r="G201" s="18" t="s">
        <v>8</v>
      </c>
      <c r="H201" s="18">
        <v>1</v>
      </c>
      <c r="I201" s="18" t="s">
        <v>11</v>
      </c>
      <c r="J201" s="18">
        <v>1.05086854321416</v>
      </c>
      <c r="K201" s="18" t="str">
        <f>+IF(DatosTR[[#This Row],[RC]]=1,"Acierto",IF(SUM(DatosTR[[#This Row],[RC]],DatosTR[[#This Row],[TR]])=0,"Omisión","Comisión"))</f>
        <v>Acierto</v>
      </c>
    </row>
    <row r="202" spans="1:11" x14ac:dyDescent="0.55000000000000004">
      <c r="A202" s="18" t="s">
        <v>58</v>
      </c>
      <c r="B202" t="s">
        <v>64</v>
      </c>
      <c r="C202" t="s">
        <v>59</v>
      </c>
      <c r="D202" s="18" t="s">
        <v>27</v>
      </c>
      <c r="E202" s="18" t="s">
        <v>28</v>
      </c>
      <c r="F202" t="s">
        <v>25</v>
      </c>
      <c r="G202" s="18" t="s">
        <v>10</v>
      </c>
      <c r="H202" s="18">
        <v>1</v>
      </c>
      <c r="I202" s="18" t="s">
        <v>13</v>
      </c>
      <c r="J202" s="18">
        <v>2.5526210370444402</v>
      </c>
      <c r="K202" s="18" t="str">
        <f>+IF(DatosTR[[#This Row],[RC]]=1,"Acierto",IF(SUM(DatosTR[[#This Row],[RC]],DatosTR[[#This Row],[TR]])=0,"Omisión","Comisión"))</f>
        <v>Acierto</v>
      </c>
    </row>
    <row r="203" spans="1:11" x14ac:dyDescent="0.55000000000000004">
      <c r="A203" s="18" t="s">
        <v>58</v>
      </c>
      <c r="B203" t="s">
        <v>64</v>
      </c>
      <c r="C203" t="s">
        <v>59</v>
      </c>
      <c r="D203" s="18" t="s">
        <v>27</v>
      </c>
      <c r="E203" s="18" t="s">
        <v>28</v>
      </c>
      <c r="F203" t="s">
        <v>25</v>
      </c>
      <c r="G203" s="18" t="s">
        <v>10</v>
      </c>
      <c r="H203" s="18">
        <v>1</v>
      </c>
      <c r="I203" s="18" t="s">
        <v>15</v>
      </c>
      <c r="J203" s="18">
        <v>0.97698567900806599</v>
      </c>
      <c r="K203" s="18" t="str">
        <f>+IF(DatosTR[[#This Row],[RC]]=1,"Acierto",IF(SUM(DatosTR[[#This Row],[RC]],DatosTR[[#This Row],[TR]])=0,"Omisión","Comisión"))</f>
        <v>Acierto</v>
      </c>
    </row>
    <row r="204" spans="1:11" x14ac:dyDescent="0.55000000000000004">
      <c r="A204" s="18" t="s">
        <v>58</v>
      </c>
      <c r="B204" t="s">
        <v>64</v>
      </c>
      <c r="C204" t="s">
        <v>59</v>
      </c>
      <c r="D204" s="18" t="s">
        <v>27</v>
      </c>
      <c r="E204" s="18" t="s">
        <v>28</v>
      </c>
      <c r="F204" t="s">
        <v>25</v>
      </c>
      <c r="G204" s="18" t="s">
        <v>10</v>
      </c>
      <c r="H204" s="18">
        <v>1</v>
      </c>
      <c r="I204" s="18" t="s">
        <v>9</v>
      </c>
      <c r="J204" s="18">
        <v>1.4767083456826999</v>
      </c>
      <c r="K204" s="18" t="str">
        <f>+IF(DatosTR[[#This Row],[RC]]=1,"Acierto",IF(SUM(DatosTR[[#This Row],[RC]],DatosTR[[#This Row],[TR]])=0,"Omisión","Comisión"))</f>
        <v>Acierto</v>
      </c>
    </row>
    <row r="205" spans="1:11" x14ac:dyDescent="0.55000000000000004">
      <c r="A205" s="18" t="s">
        <v>58</v>
      </c>
      <c r="B205" t="s">
        <v>64</v>
      </c>
      <c r="C205" t="s">
        <v>59</v>
      </c>
      <c r="D205" s="18" t="s">
        <v>27</v>
      </c>
      <c r="E205" s="18" t="s">
        <v>28</v>
      </c>
      <c r="F205" t="s">
        <v>25</v>
      </c>
      <c r="G205" s="18" t="s">
        <v>10</v>
      </c>
      <c r="H205" s="18">
        <v>1</v>
      </c>
      <c r="I205" s="18" t="s">
        <v>11</v>
      </c>
      <c r="J205" s="18">
        <v>1.05086854321416</v>
      </c>
      <c r="K205" s="18" t="str">
        <f>+IF(DatosTR[[#This Row],[RC]]=1,"Acierto",IF(SUM(DatosTR[[#This Row],[RC]],DatosTR[[#This Row],[TR]])=0,"Omisión","Comisión"))</f>
        <v>Acierto</v>
      </c>
    </row>
    <row r="206" spans="1:11" x14ac:dyDescent="0.55000000000000004">
      <c r="A206" s="18" t="s">
        <v>58</v>
      </c>
      <c r="B206" t="s">
        <v>64</v>
      </c>
      <c r="C206" t="s">
        <v>59</v>
      </c>
      <c r="D206" s="18" t="s">
        <v>28</v>
      </c>
      <c r="E206" s="18" t="s">
        <v>29</v>
      </c>
      <c r="F206" t="s">
        <v>25</v>
      </c>
      <c r="G206" s="18" t="s">
        <v>12</v>
      </c>
      <c r="H206" s="18">
        <v>0</v>
      </c>
      <c r="I206" s="18" t="s">
        <v>13</v>
      </c>
      <c r="J206" s="18">
        <v>2.5706066172861002</v>
      </c>
      <c r="K206" s="18" t="str">
        <f>+IF(DatosTR[[#This Row],[RC]]=1,"Acierto",IF(SUM(DatosTR[[#This Row],[RC]],DatosTR[[#This Row],[TR]])=0,"Omisión","Comisión"))</f>
        <v>Comisión</v>
      </c>
    </row>
    <row r="207" spans="1:11" x14ac:dyDescent="0.55000000000000004">
      <c r="A207" s="18" t="s">
        <v>58</v>
      </c>
      <c r="B207" t="s">
        <v>64</v>
      </c>
      <c r="C207" t="s">
        <v>59</v>
      </c>
      <c r="D207" s="18" t="s">
        <v>28</v>
      </c>
      <c r="E207" s="18" t="s">
        <v>29</v>
      </c>
      <c r="F207" t="s">
        <v>25</v>
      </c>
      <c r="G207" s="18" t="s">
        <v>12</v>
      </c>
      <c r="H207" s="18">
        <v>0</v>
      </c>
      <c r="I207" s="18" t="s">
        <v>9</v>
      </c>
      <c r="J207" s="18">
        <v>2.97249540740449</v>
      </c>
      <c r="K207" s="18" t="str">
        <f>+IF(DatosTR[[#This Row],[RC]]=1,"Acierto",IF(SUM(DatosTR[[#This Row],[RC]],DatosTR[[#This Row],[TR]])=0,"Omisión","Comisión"))</f>
        <v>Comisión</v>
      </c>
    </row>
    <row r="208" spans="1:11" x14ac:dyDescent="0.55000000000000004">
      <c r="A208" s="18" t="s">
        <v>58</v>
      </c>
      <c r="B208" t="s">
        <v>64</v>
      </c>
      <c r="C208" t="s">
        <v>59</v>
      </c>
      <c r="D208" s="18" t="s">
        <v>28</v>
      </c>
      <c r="E208" s="18" t="s">
        <v>29</v>
      </c>
      <c r="F208" t="s">
        <v>25</v>
      </c>
      <c r="G208" s="18" t="s">
        <v>12</v>
      </c>
      <c r="H208" s="18">
        <v>0</v>
      </c>
      <c r="I208" s="18" t="s">
        <v>11</v>
      </c>
      <c r="J208" s="18">
        <v>1.2498761481401699</v>
      </c>
      <c r="K208" s="18" t="str">
        <f>+IF(DatosTR[[#This Row],[RC]]=1,"Acierto",IF(SUM(DatosTR[[#This Row],[RC]],DatosTR[[#This Row],[TR]])=0,"Omisión","Comisión"))</f>
        <v>Comisión</v>
      </c>
    </row>
    <row r="209" spans="1:11" x14ac:dyDescent="0.55000000000000004">
      <c r="A209" s="18" t="s">
        <v>58</v>
      </c>
      <c r="B209" t="s">
        <v>64</v>
      </c>
      <c r="C209" t="s">
        <v>59</v>
      </c>
      <c r="D209" s="18" t="s">
        <v>28</v>
      </c>
      <c r="E209" s="18" t="s">
        <v>29</v>
      </c>
      <c r="F209" t="s">
        <v>25</v>
      </c>
      <c r="G209" s="18" t="s">
        <v>14</v>
      </c>
      <c r="H209" s="18">
        <v>0</v>
      </c>
      <c r="I209" s="18" t="s">
        <v>13</v>
      </c>
      <c r="J209" s="18">
        <v>2.5706066172861002</v>
      </c>
      <c r="K209" s="18" t="str">
        <f>+IF(DatosTR[[#This Row],[RC]]=1,"Acierto",IF(SUM(DatosTR[[#This Row],[RC]],DatosTR[[#This Row],[TR]])=0,"Omisión","Comisión"))</f>
        <v>Comisión</v>
      </c>
    </row>
    <row r="210" spans="1:11" x14ac:dyDescent="0.55000000000000004">
      <c r="A210" s="18" t="s">
        <v>58</v>
      </c>
      <c r="B210" t="s">
        <v>64</v>
      </c>
      <c r="C210" t="s">
        <v>59</v>
      </c>
      <c r="D210" s="18" t="s">
        <v>28</v>
      </c>
      <c r="E210" s="18" t="s">
        <v>29</v>
      </c>
      <c r="F210" t="s">
        <v>25</v>
      </c>
      <c r="G210" s="18" t="s">
        <v>14</v>
      </c>
      <c r="H210" s="18">
        <v>0</v>
      </c>
      <c r="I210" s="18" t="s">
        <v>9</v>
      </c>
      <c r="J210" s="18">
        <v>2.97249540740449</v>
      </c>
      <c r="K210" s="18" t="str">
        <f>+IF(DatosTR[[#This Row],[RC]]=1,"Acierto",IF(SUM(DatosTR[[#This Row],[RC]],DatosTR[[#This Row],[TR]])=0,"Omisión","Comisión"))</f>
        <v>Comisión</v>
      </c>
    </row>
    <row r="211" spans="1:11" x14ac:dyDescent="0.55000000000000004">
      <c r="A211" s="18" t="s">
        <v>58</v>
      </c>
      <c r="B211" t="s">
        <v>64</v>
      </c>
      <c r="C211" t="s">
        <v>59</v>
      </c>
      <c r="D211" s="18" t="s">
        <v>28</v>
      </c>
      <c r="E211" s="18" t="s">
        <v>29</v>
      </c>
      <c r="F211" t="s">
        <v>25</v>
      </c>
      <c r="G211" s="18" t="s">
        <v>14</v>
      </c>
      <c r="H211" s="18">
        <v>0</v>
      </c>
      <c r="I211" s="18" t="s">
        <v>11</v>
      </c>
      <c r="J211" s="18">
        <v>1.2498761481401699</v>
      </c>
      <c r="K211" s="18" t="str">
        <f>+IF(DatosTR[[#This Row],[RC]]=1,"Acierto",IF(SUM(DatosTR[[#This Row],[RC]],DatosTR[[#This Row],[TR]])=0,"Omisión","Comisión"))</f>
        <v>Comisión</v>
      </c>
    </row>
    <row r="212" spans="1:11" x14ac:dyDescent="0.55000000000000004">
      <c r="A212" s="18" t="s">
        <v>58</v>
      </c>
      <c r="B212" t="s">
        <v>64</v>
      </c>
      <c r="C212" t="s">
        <v>59</v>
      </c>
      <c r="D212" s="18" t="s">
        <v>28</v>
      </c>
      <c r="E212" s="18" t="s">
        <v>29</v>
      </c>
      <c r="F212" t="s">
        <v>25</v>
      </c>
      <c r="G212" s="18" t="s">
        <v>8</v>
      </c>
      <c r="H212" s="18">
        <v>1</v>
      </c>
      <c r="I212" s="18" t="s">
        <v>13</v>
      </c>
      <c r="J212" s="18">
        <v>2.5706066172861002</v>
      </c>
      <c r="K212" s="18" t="str">
        <f>+IF(DatosTR[[#This Row],[RC]]=1,"Acierto",IF(SUM(DatosTR[[#This Row],[RC]],DatosTR[[#This Row],[TR]])=0,"Omisión","Comisión"))</f>
        <v>Acierto</v>
      </c>
    </row>
    <row r="213" spans="1:11" x14ac:dyDescent="0.55000000000000004">
      <c r="A213" s="18" t="s">
        <v>58</v>
      </c>
      <c r="B213" t="s">
        <v>64</v>
      </c>
      <c r="C213" t="s">
        <v>59</v>
      </c>
      <c r="D213" s="18" t="s">
        <v>28</v>
      </c>
      <c r="E213" s="18" t="s">
        <v>29</v>
      </c>
      <c r="F213" t="s">
        <v>25</v>
      </c>
      <c r="G213" s="18" t="s">
        <v>8</v>
      </c>
      <c r="H213" s="18">
        <v>1</v>
      </c>
      <c r="I213" s="18" t="s">
        <v>9</v>
      </c>
      <c r="J213" s="18">
        <v>2.97249540740449</v>
      </c>
      <c r="K213" s="18" t="str">
        <f>+IF(DatosTR[[#This Row],[RC]]=1,"Acierto",IF(SUM(DatosTR[[#This Row],[RC]],DatosTR[[#This Row],[TR]])=0,"Omisión","Comisión"))</f>
        <v>Acierto</v>
      </c>
    </row>
    <row r="214" spans="1:11" x14ac:dyDescent="0.55000000000000004">
      <c r="A214" s="18" t="s">
        <v>58</v>
      </c>
      <c r="B214" t="s">
        <v>64</v>
      </c>
      <c r="C214" t="s">
        <v>59</v>
      </c>
      <c r="D214" s="18" t="s">
        <v>28</v>
      </c>
      <c r="E214" s="18" t="s">
        <v>29</v>
      </c>
      <c r="F214" t="s">
        <v>25</v>
      </c>
      <c r="G214" s="18" t="s">
        <v>8</v>
      </c>
      <c r="H214" s="18">
        <v>1</v>
      </c>
      <c r="I214" s="18" t="s">
        <v>11</v>
      </c>
      <c r="J214" s="18">
        <v>1.2498761481401699</v>
      </c>
      <c r="K214" s="18" t="str">
        <f>+IF(DatosTR[[#This Row],[RC]]=1,"Acierto",IF(SUM(DatosTR[[#This Row],[RC]],DatosTR[[#This Row],[TR]])=0,"Omisión","Comisión"))</f>
        <v>Acierto</v>
      </c>
    </row>
    <row r="215" spans="1:11" x14ac:dyDescent="0.55000000000000004">
      <c r="A215" s="18" t="s">
        <v>58</v>
      </c>
      <c r="B215" t="s">
        <v>64</v>
      </c>
      <c r="C215" t="s">
        <v>59</v>
      </c>
      <c r="D215" s="18" t="s">
        <v>28</v>
      </c>
      <c r="E215" s="18" t="s">
        <v>29</v>
      </c>
      <c r="F215" t="s">
        <v>25</v>
      </c>
      <c r="G215" s="18" t="s">
        <v>10</v>
      </c>
      <c r="H215" s="18">
        <v>1</v>
      </c>
      <c r="I215" s="18" t="s">
        <v>13</v>
      </c>
      <c r="J215" s="18">
        <v>2.5706066172861002</v>
      </c>
      <c r="K215" s="18" t="str">
        <f>+IF(DatosTR[[#This Row],[RC]]=1,"Acierto",IF(SUM(DatosTR[[#This Row],[RC]],DatosTR[[#This Row],[TR]])=0,"Omisión","Comisión"))</f>
        <v>Acierto</v>
      </c>
    </row>
    <row r="216" spans="1:11" x14ac:dyDescent="0.55000000000000004">
      <c r="A216" s="18" t="s">
        <v>58</v>
      </c>
      <c r="B216" t="s">
        <v>64</v>
      </c>
      <c r="C216" t="s">
        <v>59</v>
      </c>
      <c r="D216" s="18" t="s">
        <v>28</v>
      </c>
      <c r="E216" s="18" t="s">
        <v>29</v>
      </c>
      <c r="F216" t="s">
        <v>25</v>
      </c>
      <c r="G216" s="18" t="s">
        <v>10</v>
      </c>
      <c r="H216" s="18">
        <v>1</v>
      </c>
      <c r="I216" s="18" t="s">
        <v>9</v>
      </c>
      <c r="J216" s="18">
        <v>2.97249540740449</v>
      </c>
      <c r="K216" s="18" t="str">
        <f>+IF(DatosTR[[#This Row],[RC]]=1,"Acierto",IF(SUM(DatosTR[[#This Row],[RC]],DatosTR[[#This Row],[TR]])=0,"Omisión","Comisión"))</f>
        <v>Acierto</v>
      </c>
    </row>
    <row r="217" spans="1:11" x14ac:dyDescent="0.55000000000000004">
      <c r="A217" s="18" t="s">
        <v>58</v>
      </c>
      <c r="B217" t="s">
        <v>64</v>
      </c>
      <c r="C217" t="s">
        <v>59</v>
      </c>
      <c r="D217" s="18" t="s">
        <v>28</v>
      </c>
      <c r="E217" s="18" t="s">
        <v>29</v>
      </c>
      <c r="F217" t="s">
        <v>25</v>
      </c>
      <c r="G217" s="18" t="s">
        <v>10</v>
      </c>
      <c r="H217" s="18">
        <v>1</v>
      </c>
      <c r="I217" s="18" t="s">
        <v>11</v>
      </c>
      <c r="J217" s="18">
        <v>1.2498761481401699</v>
      </c>
      <c r="K217" s="18" t="str">
        <f>+IF(DatosTR[[#This Row],[RC]]=1,"Acierto",IF(SUM(DatosTR[[#This Row],[RC]],DatosTR[[#This Row],[TR]])=0,"Omisión","Comisión"))</f>
        <v>Acierto</v>
      </c>
    </row>
    <row r="218" spans="1:11" x14ac:dyDescent="0.55000000000000004">
      <c r="A218" s="18" t="s">
        <v>58</v>
      </c>
      <c r="B218" t="s">
        <v>64</v>
      </c>
      <c r="C218" t="s">
        <v>59</v>
      </c>
      <c r="D218" s="18" t="s">
        <v>29</v>
      </c>
      <c r="E218" s="18" t="s">
        <v>28</v>
      </c>
      <c r="F218" t="s">
        <v>25</v>
      </c>
      <c r="G218" s="18" t="s">
        <v>12</v>
      </c>
      <c r="H218" s="18">
        <v>1</v>
      </c>
      <c r="I218" s="18" t="s">
        <v>13</v>
      </c>
      <c r="J218" s="18">
        <v>2.3249394567828801</v>
      </c>
      <c r="K218" s="18" t="str">
        <f>+IF(DatosTR[[#This Row],[RC]]=1,"Acierto",IF(SUM(DatosTR[[#This Row],[RC]],DatosTR[[#This Row],[TR]])=0,"Omisión","Comisión"))</f>
        <v>Acierto</v>
      </c>
    </row>
    <row r="219" spans="1:11" x14ac:dyDescent="0.55000000000000004">
      <c r="A219" s="18" t="s">
        <v>58</v>
      </c>
      <c r="B219" t="s">
        <v>64</v>
      </c>
      <c r="C219" t="s">
        <v>59</v>
      </c>
      <c r="D219" s="18" t="s">
        <v>29</v>
      </c>
      <c r="E219" s="18" t="s">
        <v>28</v>
      </c>
      <c r="F219" t="s">
        <v>25</v>
      </c>
      <c r="G219" s="18" t="s">
        <v>12</v>
      </c>
      <c r="H219" s="18">
        <v>1</v>
      </c>
      <c r="I219" s="18" t="s">
        <v>15</v>
      </c>
      <c r="J219" s="18">
        <v>1.0160075061721701</v>
      </c>
      <c r="K219" s="18" t="str">
        <f>+IF(DatosTR[[#This Row],[RC]]=1,"Acierto",IF(SUM(DatosTR[[#This Row],[RC]],DatosTR[[#This Row],[TR]])=0,"Omisión","Comisión"))</f>
        <v>Acierto</v>
      </c>
    </row>
    <row r="220" spans="1:11" x14ac:dyDescent="0.55000000000000004">
      <c r="A220" s="18" t="s">
        <v>58</v>
      </c>
      <c r="B220" t="s">
        <v>64</v>
      </c>
      <c r="C220" t="s">
        <v>59</v>
      </c>
      <c r="D220" s="18" t="s">
        <v>29</v>
      </c>
      <c r="E220" s="18" t="s">
        <v>28</v>
      </c>
      <c r="F220" t="s">
        <v>25</v>
      </c>
      <c r="G220" s="18" t="s">
        <v>12</v>
      </c>
      <c r="H220" s="18">
        <v>1</v>
      </c>
      <c r="I220" s="18" t="s">
        <v>9</v>
      </c>
      <c r="J220" s="18">
        <v>2.1284246913564799</v>
      </c>
      <c r="K220" s="18" t="str">
        <f>+IF(DatosTR[[#This Row],[RC]]=1,"Acierto",IF(SUM(DatosTR[[#This Row],[RC]],DatosTR[[#This Row],[TR]])=0,"Omisión","Comisión"))</f>
        <v>Acierto</v>
      </c>
    </row>
    <row r="221" spans="1:11" x14ac:dyDescent="0.55000000000000004">
      <c r="A221" s="18" t="s">
        <v>58</v>
      </c>
      <c r="B221" t="s">
        <v>64</v>
      </c>
      <c r="C221" t="s">
        <v>59</v>
      </c>
      <c r="D221" s="18" t="s">
        <v>29</v>
      </c>
      <c r="E221" s="18" t="s">
        <v>28</v>
      </c>
      <c r="F221" t="s">
        <v>25</v>
      </c>
      <c r="G221" s="18" t="s">
        <v>12</v>
      </c>
      <c r="H221" s="18">
        <v>1</v>
      </c>
      <c r="I221" s="18" t="s">
        <v>11</v>
      </c>
      <c r="J221" s="18">
        <v>1.1762417777790599</v>
      </c>
      <c r="K221" s="18" t="str">
        <f>+IF(DatosTR[[#This Row],[RC]]=1,"Acierto",IF(SUM(DatosTR[[#This Row],[RC]],DatosTR[[#This Row],[TR]])=0,"Omisión","Comisión"))</f>
        <v>Acierto</v>
      </c>
    </row>
    <row r="222" spans="1:11" x14ac:dyDescent="0.55000000000000004">
      <c r="A222" s="18" t="s">
        <v>58</v>
      </c>
      <c r="B222" t="s">
        <v>64</v>
      </c>
      <c r="C222" t="s">
        <v>59</v>
      </c>
      <c r="D222" s="18" t="s">
        <v>29</v>
      </c>
      <c r="E222" s="18" t="s">
        <v>28</v>
      </c>
      <c r="F222" t="s">
        <v>25</v>
      </c>
      <c r="G222" s="18" t="s">
        <v>14</v>
      </c>
      <c r="H222" s="18">
        <v>1</v>
      </c>
      <c r="I222" s="18" t="s">
        <v>13</v>
      </c>
      <c r="J222" s="18">
        <v>2.3249394567828801</v>
      </c>
      <c r="K222" s="18" t="str">
        <f>+IF(DatosTR[[#This Row],[RC]]=1,"Acierto",IF(SUM(DatosTR[[#This Row],[RC]],DatosTR[[#This Row],[TR]])=0,"Omisión","Comisión"))</f>
        <v>Acierto</v>
      </c>
    </row>
    <row r="223" spans="1:11" x14ac:dyDescent="0.55000000000000004">
      <c r="A223" s="18" t="s">
        <v>58</v>
      </c>
      <c r="B223" t="s">
        <v>64</v>
      </c>
      <c r="C223" t="s">
        <v>59</v>
      </c>
      <c r="D223" s="18" t="s">
        <v>29</v>
      </c>
      <c r="E223" s="18" t="s">
        <v>28</v>
      </c>
      <c r="F223" t="s">
        <v>25</v>
      </c>
      <c r="G223" s="18" t="s">
        <v>14</v>
      </c>
      <c r="H223" s="18">
        <v>1</v>
      </c>
      <c r="I223" s="18" t="s">
        <v>15</v>
      </c>
      <c r="J223" s="18">
        <v>1.0160075061721701</v>
      </c>
      <c r="K223" s="18" t="str">
        <f>+IF(DatosTR[[#This Row],[RC]]=1,"Acierto",IF(SUM(DatosTR[[#This Row],[RC]],DatosTR[[#This Row],[TR]])=0,"Omisión","Comisión"))</f>
        <v>Acierto</v>
      </c>
    </row>
    <row r="224" spans="1:11" x14ac:dyDescent="0.55000000000000004">
      <c r="A224" s="18" t="s">
        <v>58</v>
      </c>
      <c r="B224" t="s">
        <v>64</v>
      </c>
      <c r="C224" t="s">
        <v>59</v>
      </c>
      <c r="D224" s="18" t="s">
        <v>29</v>
      </c>
      <c r="E224" s="18" t="s">
        <v>28</v>
      </c>
      <c r="F224" t="s">
        <v>25</v>
      </c>
      <c r="G224" s="18" t="s">
        <v>14</v>
      </c>
      <c r="H224" s="18">
        <v>1</v>
      </c>
      <c r="I224" s="18" t="s">
        <v>9</v>
      </c>
      <c r="J224" s="18">
        <v>2.1284246913564799</v>
      </c>
      <c r="K224" s="18" t="str">
        <f>+IF(DatosTR[[#This Row],[RC]]=1,"Acierto",IF(SUM(DatosTR[[#This Row],[RC]],DatosTR[[#This Row],[TR]])=0,"Omisión","Comisión"))</f>
        <v>Acierto</v>
      </c>
    </row>
    <row r="225" spans="1:11" x14ac:dyDescent="0.55000000000000004">
      <c r="A225" s="18" t="s">
        <v>58</v>
      </c>
      <c r="B225" t="s">
        <v>64</v>
      </c>
      <c r="C225" t="s">
        <v>59</v>
      </c>
      <c r="D225" s="18" t="s">
        <v>29</v>
      </c>
      <c r="E225" s="18" t="s">
        <v>28</v>
      </c>
      <c r="F225" t="s">
        <v>25</v>
      </c>
      <c r="G225" s="18" t="s">
        <v>14</v>
      </c>
      <c r="H225" s="18">
        <v>1</v>
      </c>
      <c r="I225" s="18" t="s">
        <v>11</v>
      </c>
      <c r="J225" s="18">
        <v>1.1762417777790599</v>
      </c>
      <c r="K225" s="18" t="str">
        <f>+IF(DatosTR[[#This Row],[RC]]=1,"Acierto",IF(SUM(DatosTR[[#This Row],[RC]],DatosTR[[#This Row],[TR]])=0,"Omisión","Comisión"))</f>
        <v>Acierto</v>
      </c>
    </row>
    <row r="226" spans="1:11" x14ac:dyDescent="0.55000000000000004">
      <c r="A226" s="18" t="s">
        <v>58</v>
      </c>
      <c r="B226" t="s">
        <v>64</v>
      </c>
      <c r="C226" t="s">
        <v>59</v>
      </c>
      <c r="D226" s="18" t="s">
        <v>29</v>
      </c>
      <c r="E226" s="18" t="s">
        <v>28</v>
      </c>
      <c r="F226" t="s">
        <v>25</v>
      </c>
      <c r="G226" s="18" t="s">
        <v>8</v>
      </c>
      <c r="H226" s="18">
        <v>1</v>
      </c>
      <c r="I226" s="18" t="s">
        <v>13</v>
      </c>
      <c r="J226" s="18">
        <v>2.3249394567828801</v>
      </c>
      <c r="K226" s="18" t="str">
        <f>+IF(DatosTR[[#This Row],[RC]]=1,"Acierto",IF(SUM(DatosTR[[#This Row],[RC]],DatosTR[[#This Row],[TR]])=0,"Omisión","Comisión"))</f>
        <v>Acierto</v>
      </c>
    </row>
    <row r="227" spans="1:11" x14ac:dyDescent="0.55000000000000004">
      <c r="A227" s="18" t="s">
        <v>58</v>
      </c>
      <c r="B227" t="s">
        <v>64</v>
      </c>
      <c r="C227" t="s">
        <v>59</v>
      </c>
      <c r="D227" s="18" t="s">
        <v>29</v>
      </c>
      <c r="E227" s="18" t="s">
        <v>28</v>
      </c>
      <c r="F227" t="s">
        <v>25</v>
      </c>
      <c r="G227" s="18" t="s">
        <v>8</v>
      </c>
      <c r="H227" s="18">
        <v>1</v>
      </c>
      <c r="I227" s="18" t="s">
        <v>15</v>
      </c>
      <c r="J227" s="18">
        <v>1.0160075061721701</v>
      </c>
      <c r="K227" s="18" t="str">
        <f>+IF(DatosTR[[#This Row],[RC]]=1,"Acierto",IF(SUM(DatosTR[[#This Row],[RC]],DatosTR[[#This Row],[TR]])=0,"Omisión","Comisión"))</f>
        <v>Acierto</v>
      </c>
    </row>
    <row r="228" spans="1:11" x14ac:dyDescent="0.55000000000000004">
      <c r="A228" s="18" t="s">
        <v>58</v>
      </c>
      <c r="B228" t="s">
        <v>64</v>
      </c>
      <c r="C228" t="s">
        <v>59</v>
      </c>
      <c r="D228" s="18" t="s">
        <v>29</v>
      </c>
      <c r="E228" s="18" t="s">
        <v>28</v>
      </c>
      <c r="F228" t="s">
        <v>25</v>
      </c>
      <c r="G228" s="18" t="s">
        <v>8</v>
      </c>
      <c r="H228" s="18">
        <v>1</v>
      </c>
      <c r="I228" s="18" t="s">
        <v>9</v>
      </c>
      <c r="J228" s="18">
        <v>2.1284246913564799</v>
      </c>
      <c r="K228" s="18" t="str">
        <f>+IF(DatosTR[[#This Row],[RC]]=1,"Acierto",IF(SUM(DatosTR[[#This Row],[RC]],DatosTR[[#This Row],[TR]])=0,"Omisión","Comisión"))</f>
        <v>Acierto</v>
      </c>
    </row>
    <row r="229" spans="1:11" x14ac:dyDescent="0.55000000000000004">
      <c r="A229" s="18" t="s">
        <v>58</v>
      </c>
      <c r="B229" t="s">
        <v>64</v>
      </c>
      <c r="C229" t="s">
        <v>59</v>
      </c>
      <c r="D229" s="18" t="s">
        <v>29</v>
      </c>
      <c r="E229" s="18" t="s">
        <v>28</v>
      </c>
      <c r="F229" t="s">
        <v>25</v>
      </c>
      <c r="G229" s="18" t="s">
        <v>8</v>
      </c>
      <c r="H229" s="18">
        <v>1</v>
      </c>
      <c r="I229" s="18" t="s">
        <v>11</v>
      </c>
      <c r="J229" s="18">
        <v>1.1762417777790599</v>
      </c>
      <c r="K229" s="18" t="str">
        <f>+IF(DatosTR[[#This Row],[RC]]=1,"Acierto",IF(SUM(DatosTR[[#This Row],[RC]],DatosTR[[#This Row],[TR]])=0,"Omisión","Comisión"))</f>
        <v>Acierto</v>
      </c>
    </row>
    <row r="230" spans="1:11" x14ac:dyDescent="0.55000000000000004">
      <c r="A230" s="18" t="s">
        <v>58</v>
      </c>
      <c r="B230" t="s">
        <v>64</v>
      </c>
      <c r="C230" t="s">
        <v>59</v>
      </c>
      <c r="D230" s="18" t="s">
        <v>29</v>
      </c>
      <c r="E230" s="18" t="s">
        <v>28</v>
      </c>
      <c r="F230" t="s">
        <v>25</v>
      </c>
      <c r="G230" s="18" t="s">
        <v>10</v>
      </c>
      <c r="H230" s="18">
        <v>1</v>
      </c>
      <c r="I230" s="18" t="s">
        <v>13</v>
      </c>
      <c r="J230" s="18">
        <v>2.3249394567828801</v>
      </c>
      <c r="K230" s="18" t="str">
        <f>+IF(DatosTR[[#This Row],[RC]]=1,"Acierto",IF(SUM(DatosTR[[#This Row],[RC]],DatosTR[[#This Row],[TR]])=0,"Omisión","Comisión"))</f>
        <v>Acierto</v>
      </c>
    </row>
    <row r="231" spans="1:11" x14ac:dyDescent="0.55000000000000004">
      <c r="A231" s="18" t="s">
        <v>58</v>
      </c>
      <c r="B231" t="s">
        <v>64</v>
      </c>
      <c r="C231" t="s">
        <v>59</v>
      </c>
      <c r="D231" s="18" t="s">
        <v>29</v>
      </c>
      <c r="E231" s="18" t="s">
        <v>28</v>
      </c>
      <c r="F231" t="s">
        <v>25</v>
      </c>
      <c r="G231" s="18" t="s">
        <v>10</v>
      </c>
      <c r="H231" s="18">
        <v>1</v>
      </c>
      <c r="I231" s="18" t="s">
        <v>15</v>
      </c>
      <c r="J231" s="18">
        <v>1.0160075061721701</v>
      </c>
      <c r="K231" s="18" t="str">
        <f>+IF(DatosTR[[#This Row],[RC]]=1,"Acierto",IF(SUM(DatosTR[[#This Row],[RC]],DatosTR[[#This Row],[TR]])=0,"Omisión","Comisión"))</f>
        <v>Acierto</v>
      </c>
    </row>
    <row r="232" spans="1:11" x14ac:dyDescent="0.55000000000000004">
      <c r="A232" s="18" t="s">
        <v>58</v>
      </c>
      <c r="B232" t="s">
        <v>64</v>
      </c>
      <c r="C232" t="s">
        <v>59</v>
      </c>
      <c r="D232" s="18" t="s">
        <v>29</v>
      </c>
      <c r="E232" s="18" t="s">
        <v>28</v>
      </c>
      <c r="F232" t="s">
        <v>25</v>
      </c>
      <c r="G232" s="18" t="s">
        <v>10</v>
      </c>
      <c r="H232" s="18">
        <v>1</v>
      </c>
      <c r="I232" s="18" t="s">
        <v>9</v>
      </c>
      <c r="J232" s="18">
        <v>2.1284246913564799</v>
      </c>
      <c r="K232" s="18" t="str">
        <f>+IF(DatosTR[[#This Row],[RC]]=1,"Acierto",IF(SUM(DatosTR[[#This Row],[RC]],DatosTR[[#This Row],[TR]])=0,"Omisión","Comisión"))</f>
        <v>Acierto</v>
      </c>
    </row>
    <row r="233" spans="1:11" x14ac:dyDescent="0.55000000000000004">
      <c r="A233" s="18" t="s">
        <v>58</v>
      </c>
      <c r="B233" t="s">
        <v>64</v>
      </c>
      <c r="C233" t="s">
        <v>59</v>
      </c>
      <c r="D233" s="18" t="s">
        <v>29</v>
      </c>
      <c r="E233" s="18" t="s">
        <v>28</v>
      </c>
      <c r="F233" t="s">
        <v>25</v>
      </c>
      <c r="G233" s="18" t="s">
        <v>10</v>
      </c>
      <c r="H233" s="18">
        <v>1</v>
      </c>
      <c r="I233" s="18" t="s">
        <v>11</v>
      </c>
      <c r="J233" s="18">
        <v>1.1762417777790599</v>
      </c>
      <c r="K233" s="18" t="str">
        <f>+IF(DatosTR[[#This Row],[RC]]=1,"Acierto",IF(SUM(DatosTR[[#This Row],[RC]],DatosTR[[#This Row],[TR]])=0,"Omisión","Comisión"))</f>
        <v>Acierto</v>
      </c>
    </row>
    <row r="234" spans="1:11" x14ac:dyDescent="0.55000000000000004">
      <c r="A234" s="18" t="s">
        <v>58</v>
      </c>
      <c r="B234" t="s">
        <v>64</v>
      </c>
      <c r="C234" t="s">
        <v>59</v>
      </c>
      <c r="D234" s="18" t="s">
        <v>28</v>
      </c>
      <c r="E234" s="18" t="s">
        <v>27</v>
      </c>
      <c r="F234" t="s">
        <v>25</v>
      </c>
      <c r="G234" s="18" t="s">
        <v>12</v>
      </c>
      <c r="H234" s="18">
        <v>0</v>
      </c>
      <c r="I234" s="18" t="s">
        <v>13</v>
      </c>
      <c r="J234" s="18">
        <v>3.60115950617182</v>
      </c>
      <c r="K234" s="18" t="str">
        <f>+IF(DatosTR[[#This Row],[RC]]=1,"Acierto",IF(SUM(DatosTR[[#This Row],[RC]],DatosTR[[#This Row],[TR]])=0,"Omisión","Comisión"))</f>
        <v>Comisión</v>
      </c>
    </row>
    <row r="235" spans="1:11" x14ac:dyDescent="0.55000000000000004">
      <c r="A235" s="18" t="s">
        <v>58</v>
      </c>
      <c r="B235" t="s">
        <v>64</v>
      </c>
      <c r="C235" t="s">
        <v>59</v>
      </c>
      <c r="D235" s="18" t="s">
        <v>28</v>
      </c>
      <c r="E235" s="18" t="s">
        <v>27</v>
      </c>
      <c r="F235" t="s">
        <v>25</v>
      </c>
      <c r="G235" s="18" t="s">
        <v>12</v>
      </c>
      <c r="H235" s="18">
        <v>0</v>
      </c>
      <c r="I235" s="18" t="s">
        <v>15</v>
      </c>
      <c r="J235" s="18">
        <v>1.1994868148176401</v>
      </c>
      <c r="K235" s="18" t="str">
        <f>+IF(DatosTR[[#This Row],[RC]]=1,"Acierto",IF(SUM(DatosTR[[#This Row],[RC]],DatosTR[[#This Row],[TR]])=0,"Omisión","Comisión"))</f>
        <v>Comisión</v>
      </c>
    </row>
    <row r="236" spans="1:11" x14ac:dyDescent="0.55000000000000004">
      <c r="A236" s="18" t="s">
        <v>58</v>
      </c>
      <c r="B236" t="s">
        <v>64</v>
      </c>
      <c r="C236" t="s">
        <v>59</v>
      </c>
      <c r="D236" s="18" t="s">
        <v>28</v>
      </c>
      <c r="E236" s="18" t="s">
        <v>27</v>
      </c>
      <c r="F236" t="s">
        <v>25</v>
      </c>
      <c r="G236" s="18" t="s">
        <v>12</v>
      </c>
      <c r="H236" s="18">
        <v>0</v>
      </c>
      <c r="I236" s="18" t="s">
        <v>9</v>
      </c>
      <c r="J236" s="18">
        <v>2.08320671605179</v>
      </c>
      <c r="K236" s="18" t="str">
        <f>+IF(DatosTR[[#This Row],[RC]]=1,"Acierto",IF(SUM(DatosTR[[#This Row],[RC]],DatosTR[[#This Row],[TR]])=0,"Omisión","Comisión"))</f>
        <v>Comisión</v>
      </c>
    </row>
    <row r="237" spans="1:11" x14ac:dyDescent="0.55000000000000004">
      <c r="A237" s="18" t="s">
        <v>58</v>
      </c>
      <c r="B237" t="s">
        <v>64</v>
      </c>
      <c r="C237" t="s">
        <v>59</v>
      </c>
      <c r="D237" s="18" t="s">
        <v>28</v>
      </c>
      <c r="E237" s="18" t="s">
        <v>27</v>
      </c>
      <c r="F237" t="s">
        <v>25</v>
      </c>
      <c r="G237" s="18" t="s">
        <v>12</v>
      </c>
      <c r="H237" s="18">
        <v>0</v>
      </c>
      <c r="I237" s="18" t="s">
        <v>11</v>
      </c>
      <c r="J237" s="18">
        <v>1.17383940742001</v>
      </c>
      <c r="K237" s="18" t="str">
        <f>+IF(DatosTR[[#This Row],[RC]]=1,"Acierto",IF(SUM(DatosTR[[#This Row],[RC]],DatosTR[[#This Row],[TR]])=0,"Omisión","Comisión"))</f>
        <v>Comisión</v>
      </c>
    </row>
    <row r="238" spans="1:11" x14ac:dyDescent="0.55000000000000004">
      <c r="A238" s="18" t="s">
        <v>58</v>
      </c>
      <c r="B238" t="s">
        <v>64</v>
      </c>
      <c r="C238" t="s">
        <v>59</v>
      </c>
      <c r="D238" s="18" t="s">
        <v>28</v>
      </c>
      <c r="E238" s="18" t="s">
        <v>27</v>
      </c>
      <c r="F238" t="s">
        <v>25</v>
      </c>
      <c r="G238" s="18" t="s">
        <v>14</v>
      </c>
      <c r="H238" s="18">
        <v>1</v>
      </c>
      <c r="I238" s="18" t="s">
        <v>13</v>
      </c>
      <c r="J238" s="18">
        <v>3.60115950617182</v>
      </c>
      <c r="K238" s="18" t="str">
        <f>+IF(DatosTR[[#This Row],[RC]]=1,"Acierto",IF(SUM(DatosTR[[#This Row],[RC]],DatosTR[[#This Row],[TR]])=0,"Omisión","Comisión"))</f>
        <v>Acierto</v>
      </c>
    </row>
    <row r="239" spans="1:11" x14ac:dyDescent="0.55000000000000004">
      <c r="A239" s="18" t="s">
        <v>58</v>
      </c>
      <c r="B239" t="s">
        <v>64</v>
      </c>
      <c r="C239" t="s">
        <v>59</v>
      </c>
      <c r="D239" s="18" t="s">
        <v>28</v>
      </c>
      <c r="E239" s="18" t="s">
        <v>27</v>
      </c>
      <c r="F239" t="s">
        <v>25</v>
      </c>
      <c r="G239" s="18" t="s">
        <v>14</v>
      </c>
      <c r="H239" s="18">
        <v>1</v>
      </c>
      <c r="I239" s="18" t="s">
        <v>15</v>
      </c>
      <c r="J239" s="18">
        <v>1.1994868148176401</v>
      </c>
      <c r="K239" s="18" t="str">
        <f>+IF(DatosTR[[#This Row],[RC]]=1,"Acierto",IF(SUM(DatosTR[[#This Row],[RC]],DatosTR[[#This Row],[TR]])=0,"Omisión","Comisión"))</f>
        <v>Acierto</v>
      </c>
    </row>
    <row r="240" spans="1:11" x14ac:dyDescent="0.55000000000000004">
      <c r="A240" s="18" t="s">
        <v>58</v>
      </c>
      <c r="B240" t="s">
        <v>64</v>
      </c>
      <c r="C240" t="s">
        <v>59</v>
      </c>
      <c r="D240" s="18" t="s">
        <v>28</v>
      </c>
      <c r="E240" s="18" t="s">
        <v>27</v>
      </c>
      <c r="F240" t="s">
        <v>25</v>
      </c>
      <c r="G240" s="18" t="s">
        <v>14</v>
      </c>
      <c r="H240" s="18">
        <v>1</v>
      </c>
      <c r="I240" s="18" t="s">
        <v>9</v>
      </c>
      <c r="J240" s="18">
        <v>2.08320671605179</v>
      </c>
      <c r="K240" s="18" t="str">
        <f>+IF(DatosTR[[#This Row],[RC]]=1,"Acierto",IF(SUM(DatosTR[[#This Row],[RC]],DatosTR[[#This Row],[TR]])=0,"Omisión","Comisión"))</f>
        <v>Acierto</v>
      </c>
    </row>
    <row r="241" spans="1:11" x14ac:dyDescent="0.55000000000000004">
      <c r="A241" s="18" t="s">
        <v>58</v>
      </c>
      <c r="B241" t="s">
        <v>64</v>
      </c>
      <c r="C241" t="s">
        <v>59</v>
      </c>
      <c r="D241" s="18" t="s">
        <v>28</v>
      </c>
      <c r="E241" s="18" t="s">
        <v>27</v>
      </c>
      <c r="F241" t="s">
        <v>25</v>
      </c>
      <c r="G241" s="18" t="s">
        <v>14</v>
      </c>
      <c r="H241" s="18">
        <v>1</v>
      </c>
      <c r="I241" s="18" t="s">
        <v>11</v>
      </c>
      <c r="J241" s="18">
        <v>1.17383940742001</v>
      </c>
      <c r="K241" s="18" t="str">
        <f>+IF(DatosTR[[#This Row],[RC]]=1,"Acierto",IF(SUM(DatosTR[[#This Row],[RC]],DatosTR[[#This Row],[TR]])=0,"Omisión","Comisión"))</f>
        <v>Acierto</v>
      </c>
    </row>
    <row r="242" spans="1:11" x14ac:dyDescent="0.55000000000000004">
      <c r="A242" s="18" t="s">
        <v>58</v>
      </c>
      <c r="B242" t="s">
        <v>64</v>
      </c>
      <c r="C242" t="s">
        <v>59</v>
      </c>
      <c r="D242" s="18" t="s">
        <v>28</v>
      </c>
      <c r="E242" s="18" t="s">
        <v>27</v>
      </c>
      <c r="F242" t="s">
        <v>25</v>
      </c>
      <c r="G242" s="18" t="s">
        <v>8</v>
      </c>
      <c r="H242" s="18">
        <v>1</v>
      </c>
      <c r="I242" s="18" t="s">
        <v>13</v>
      </c>
      <c r="J242" s="18">
        <v>3.60115950617182</v>
      </c>
      <c r="K242" s="18" t="str">
        <f>+IF(DatosTR[[#This Row],[RC]]=1,"Acierto",IF(SUM(DatosTR[[#This Row],[RC]],DatosTR[[#This Row],[TR]])=0,"Omisión","Comisión"))</f>
        <v>Acierto</v>
      </c>
    </row>
    <row r="243" spans="1:11" x14ac:dyDescent="0.55000000000000004">
      <c r="A243" s="18" t="s">
        <v>58</v>
      </c>
      <c r="B243" t="s">
        <v>64</v>
      </c>
      <c r="C243" t="s">
        <v>59</v>
      </c>
      <c r="D243" s="18" t="s">
        <v>28</v>
      </c>
      <c r="E243" s="18" t="s">
        <v>27</v>
      </c>
      <c r="F243" t="s">
        <v>25</v>
      </c>
      <c r="G243" s="18" t="s">
        <v>8</v>
      </c>
      <c r="H243" s="18">
        <v>1</v>
      </c>
      <c r="I243" s="18" t="s">
        <v>15</v>
      </c>
      <c r="J243" s="18">
        <v>1.1994868148176401</v>
      </c>
      <c r="K243" s="18" t="str">
        <f>+IF(DatosTR[[#This Row],[RC]]=1,"Acierto",IF(SUM(DatosTR[[#This Row],[RC]],DatosTR[[#This Row],[TR]])=0,"Omisión","Comisión"))</f>
        <v>Acierto</v>
      </c>
    </row>
    <row r="244" spans="1:11" x14ac:dyDescent="0.55000000000000004">
      <c r="A244" s="18" t="s">
        <v>58</v>
      </c>
      <c r="B244" t="s">
        <v>64</v>
      </c>
      <c r="C244" t="s">
        <v>59</v>
      </c>
      <c r="D244" s="18" t="s">
        <v>28</v>
      </c>
      <c r="E244" s="18" t="s">
        <v>27</v>
      </c>
      <c r="F244" t="s">
        <v>25</v>
      </c>
      <c r="G244" s="18" t="s">
        <v>8</v>
      </c>
      <c r="H244" s="18">
        <v>1</v>
      </c>
      <c r="I244" s="18" t="s">
        <v>9</v>
      </c>
      <c r="J244" s="18">
        <v>2.08320671605179</v>
      </c>
      <c r="K244" s="18" t="str">
        <f>+IF(DatosTR[[#This Row],[RC]]=1,"Acierto",IF(SUM(DatosTR[[#This Row],[RC]],DatosTR[[#This Row],[TR]])=0,"Omisión","Comisión"))</f>
        <v>Acierto</v>
      </c>
    </row>
    <row r="245" spans="1:11" x14ac:dyDescent="0.55000000000000004">
      <c r="A245" s="18" t="s">
        <v>58</v>
      </c>
      <c r="B245" t="s">
        <v>64</v>
      </c>
      <c r="C245" t="s">
        <v>59</v>
      </c>
      <c r="D245" s="18" t="s">
        <v>28</v>
      </c>
      <c r="E245" s="18" t="s">
        <v>27</v>
      </c>
      <c r="F245" t="s">
        <v>25</v>
      </c>
      <c r="G245" s="18" t="s">
        <v>8</v>
      </c>
      <c r="H245" s="18">
        <v>1</v>
      </c>
      <c r="I245" s="18" t="s">
        <v>11</v>
      </c>
      <c r="J245" s="18">
        <v>1.17383940742001</v>
      </c>
      <c r="K245" s="18" t="str">
        <f>+IF(DatosTR[[#This Row],[RC]]=1,"Acierto",IF(SUM(DatosTR[[#This Row],[RC]],DatosTR[[#This Row],[TR]])=0,"Omisión","Comisión"))</f>
        <v>Acierto</v>
      </c>
    </row>
    <row r="246" spans="1:11" x14ac:dyDescent="0.55000000000000004">
      <c r="A246" s="18" t="s">
        <v>58</v>
      </c>
      <c r="B246" t="s">
        <v>64</v>
      </c>
      <c r="C246" t="s">
        <v>59</v>
      </c>
      <c r="D246" s="18" t="s">
        <v>28</v>
      </c>
      <c r="E246" s="18" t="s">
        <v>27</v>
      </c>
      <c r="F246" t="s">
        <v>25</v>
      </c>
      <c r="G246" s="18" t="s">
        <v>10</v>
      </c>
      <c r="H246" s="18">
        <v>1</v>
      </c>
      <c r="I246" s="18" t="s">
        <v>13</v>
      </c>
      <c r="J246" s="18">
        <v>3.60115950617182</v>
      </c>
      <c r="K246" s="18" t="str">
        <f>+IF(DatosTR[[#This Row],[RC]]=1,"Acierto",IF(SUM(DatosTR[[#This Row],[RC]],DatosTR[[#This Row],[TR]])=0,"Omisión","Comisión"))</f>
        <v>Acierto</v>
      </c>
    </row>
    <row r="247" spans="1:11" x14ac:dyDescent="0.55000000000000004">
      <c r="A247" s="18" t="s">
        <v>58</v>
      </c>
      <c r="B247" t="s">
        <v>64</v>
      </c>
      <c r="C247" t="s">
        <v>59</v>
      </c>
      <c r="D247" s="18" t="s">
        <v>28</v>
      </c>
      <c r="E247" s="18" t="s">
        <v>27</v>
      </c>
      <c r="F247" t="s">
        <v>25</v>
      </c>
      <c r="G247" s="18" t="s">
        <v>10</v>
      </c>
      <c r="H247" s="18">
        <v>1</v>
      </c>
      <c r="I247" s="18" t="s">
        <v>15</v>
      </c>
      <c r="J247" s="18">
        <v>1.1994868148176401</v>
      </c>
      <c r="K247" s="18" t="str">
        <f>+IF(DatosTR[[#This Row],[RC]]=1,"Acierto",IF(SUM(DatosTR[[#This Row],[RC]],DatosTR[[#This Row],[TR]])=0,"Omisión","Comisión"))</f>
        <v>Acierto</v>
      </c>
    </row>
    <row r="248" spans="1:11" x14ac:dyDescent="0.55000000000000004">
      <c r="A248" s="18" t="s">
        <v>58</v>
      </c>
      <c r="B248" t="s">
        <v>64</v>
      </c>
      <c r="C248" t="s">
        <v>59</v>
      </c>
      <c r="D248" s="18" t="s">
        <v>28</v>
      </c>
      <c r="E248" s="18" t="s">
        <v>27</v>
      </c>
      <c r="F248" t="s">
        <v>25</v>
      </c>
      <c r="G248" s="18" t="s">
        <v>10</v>
      </c>
      <c r="H248" s="18">
        <v>1</v>
      </c>
      <c r="I248" s="18" t="s">
        <v>9</v>
      </c>
      <c r="J248" s="18">
        <v>2.08320671605179</v>
      </c>
      <c r="K248" s="18" t="str">
        <f>+IF(DatosTR[[#This Row],[RC]]=1,"Acierto",IF(SUM(DatosTR[[#This Row],[RC]],DatosTR[[#This Row],[TR]])=0,"Omisión","Comisión"))</f>
        <v>Acierto</v>
      </c>
    </row>
    <row r="249" spans="1:11" x14ac:dyDescent="0.55000000000000004">
      <c r="A249" s="18" t="s">
        <v>58</v>
      </c>
      <c r="B249" t="s">
        <v>64</v>
      </c>
      <c r="C249" t="s">
        <v>59</v>
      </c>
      <c r="D249" s="18" t="s">
        <v>28</v>
      </c>
      <c r="E249" s="18" t="s">
        <v>27</v>
      </c>
      <c r="F249" t="s">
        <v>25</v>
      </c>
      <c r="G249" s="18" t="s">
        <v>10</v>
      </c>
      <c r="H249" s="18">
        <v>1</v>
      </c>
      <c r="I249" s="18" t="s">
        <v>11</v>
      </c>
      <c r="J249" s="18">
        <v>1.17383940742001</v>
      </c>
      <c r="K249" s="18" t="str">
        <f>+IF(DatosTR[[#This Row],[RC]]=1,"Acierto",IF(SUM(DatosTR[[#This Row],[RC]],DatosTR[[#This Row],[TR]])=0,"Omisión","Comisión"))</f>
        <v>Acierto</v>
      </c>
    </row>
    <row r="250" spans="1:11" x14ac:dyDescent="0.55000000000000004">
      <c r="A250" s="18" t="s">
        <v>58</v>
      </c>
      <c r="B250" t="s">
        <v>64</v>
      </c>
      <c r="C250" t="s">
        <v>59</v>
      </c>
      <c r="D250" s="18" t="s">
        <v>28</v>
      </c>
      <c r="E250" s="18" t="s">
        <v>27</v>
      </c>
      <c r="F250" t="s">
        <v>25</v>
      </c>
      <c r="G250" s="18" t="s">
        <v>12</v>
      </c>
      <c r="H250" s="18">
        <v>1</v>
      </c>
      <c r="I250" s="18" t="s">
        <v>13</v>
      </c>
      <c r="J250" s="18">
        <v>3.3983928888919701</v>
      </c>
      <c r="K250" s="18" t="str">
        <f>+IF(DatosTR[[#This Row],[RC]]=1,"Acierto",IF(SUM(DatosTR[[#This Row],[RC]],DatosTR[[#This Row],[TR]])=0,"Omisión","Comisión"))</f>
        <v>Acierto</v>
      </c>
    </row>
    <row r="251" spans="1:11" x14ac:dyDescent="0.55000000000000004">
      <c r="A251" s="18" t="s">
        <v>58</v>
      </c>
      <c r="B251" t="s">
        <v>64</v>
      </c>
      <c r="C251" t="s">
        <v>59</v>
      </c>
      <c r="D251" s="18" t="s">
        <v>28</v>
      </c>
      <c r="E251" s="18" t="s">
        <v>27</v>
      </c>
      <c r="F251" t="s">
        <v>25</v>
      </c>
      <c r="G251" s="18" t="s">
        <v>12</v>
      </c>
      <c r="H251" s="18">
        <v>1</v>
      </c>
      <c r="I251" s="18" t="s">
        <v>15</v>
      </c>
      <c r="J251" s="18">
        <v>1.3238376296212599</v>
      </c>
      <c r="K251" s="18" t="str">
        <f>+IF(DatosTR[[#This Row],[RC]]=1,"Acierto",IF(SUM(DatosTR[[#This Row],[RC]],DatosTR[[#This Row],[TR]])=0,"Omisión","Comisión"))</f>
        <v>Acierto</v>
      </c>
    </row>
    <row r="252" spans="1:11" x14ac:dyDescent="0.55000000000000004">
      <c r="A252" s="18" t="s">
        <v>58</v>
      </c>
      <c r="B252" t="s">
        <v>64</v>
      </c>
      <c r="C252" t="s">
        <v>59</v>
      </c>
      <c r="D252" s="18" t="s">
        <v>28</v>
      </c>
      <c r="E252" s="18" t="s">
        <v>27</v>
      </c>
      <c r="F252" t="s">
        <v>25</v>
      </c>
      <c r="G252" s="18" t="s">
        <v>12</v>
      </c>
      <c r="H252" s="18">
        <v>1</v>
      </c>
      <c r="I252" s="18" t="s">
        <v>9</v>
      </c>
      <c r="J252" s="18">
        <v>2.3033133827120702</v>
      </c>
      <c r="K252" s="18" t="str">
        <f>+IF(DatosTR[[#This Row],[RC]]=1,"Acierto",IF(SUM(DatosTR[[#This Row],[RC]],DatosTR[[#This Row],[TR]])=0,"Omisión","Comisión"))</f>
        <v>Acierto</v>
      </c>
    </row>
    <row r="253" spans="1:11" x14ac:dyDescent="0.55000000000000004">
      <c r="A253" s="18" t="s">
        <v>58</v>
      </c>
      <c r="B253" t="s">
        <v>64</v>
      </c>
      <c r="C253" t="s">
        <v>59</v>
      </c>
      <c r="D253" s="18" t="s">
        <v>28</v>
      </c>
      <c r="E253" s="18" t="s">
        <v>27</v>
      </c>
      <c r="F253" t="s">
        <v>25</v>
      </c>
      <c r="G253" s="18" t="s">
        <v>14</v>
      </c>
      <c r="H253" s="18">
        <v>1</v>
      </c>
      <c r="I253" s="18" t="s">
        <v>13</v>
      </c>
      <c r="J253" s="18">
        <v>3.3983928888919701</v>
      </c>
      <c r="K253" s="18" t="str">
        <f>+IF(DatosTR[[#This Row],[RC]]=1,"Acierto",IF(SUM(DatosTR[[#This Row],[RC]],DatosTR[[#This Row],[TR]])=0,"Omisión","Comisión"))</f>
        <v>Acierto</v>
      </c>
    </row>
    <row r="254" spans="1:11" x14ac:dyDescent="0.55000000000000004">
      <c r="A254" s="18" t="s">
        <v>58</v>
      </c>
      <c r="B254" t="s">
        <v>64</v>
      </c>
      <c r="C254" t="s">
        <v>59</v>
      </c>
      <c r="D254" s="18" t="s">
        <v>28</v>
      </c>
      <c r="E254" s="18" t="s">
        <v>27</v>
      </c>
      <c r="F254" t="s">
        <v>25</v>
      </c>
      <c r="G254" s="18" t="s">
        <v>14</v>
      </c>
      <c r="H254" s="18">
        <v>1</v>
      </c>
      <c r="I254" s="18" t="s">
        <v>15</v>
      </c>
      <c r="J254" s="18">
        <v>1.3238376296212599</v>
      </c>
      <c r="K254" s="18" t="str">
        <f>+IF(DatosTR[[#This Row],[RC]]=1,"Acierto",IF(SUM(DatosTR[[#This Row],[RC]],DatosTR[[#This Row],[TR]])=0,"Omisión","Comisión"))</f>
        <v>Acierto</v>
      </c>
    </row>
    <row r="255" spans="1:11" x14ac:dyDescent="0.55000000000000004">
      <c r="A255" s="18" t="s">
        <v>58</v>
      </c>
      <c r="B255" t="s">
        <v>64</v>
      </c>
      <c r="C255" t="s">
        <v>59</v>
      </c>
      <c r="D255" s="18" t="s">
        <v>28</v>
      </c>
      <c r="E255" s="18" t="s">
        <v>27</v>
      </c>
      <c r="F255" t="s">
        <v>25</v>
      </c>
      <c r="G255" s="18" t="s">
        <v>14</v>
      </c>
      <c r="H255" s="18">
        <v>1</v>
      </c>
      <c r="I255" s="18" t="s">
        <v>9</v>
      </c>
      <c r="J255" s="18">
        <v>2.3033133827120702</v>
      </c>
      <c r="K255" s="18" t="str">
        <f>+IF(DatosTR[[#This Row],[RC]]=1,"Acierto",IF(SUM(DatosTR[[#This Row],[RC]],DatosTR[[#This Row],[TR]])=0,"Omisión","Comisión"))</f>
        <v>Acierto</v>
      </c>
    </row>
    <row r="256" spans="1:11" x14ac:dyDescent="0.55000000000000004">
      <c r="A256" s="18" t="s">
        <v>58</v>
      </c>
      <c r="B256" t="s">
        <v>64</v>
      </c>
      <c r="C256" t="s">
        <v>59</v>
      </c>
      <c r="D256" s="18" t="s">
        <v>28</v>
      </c>
      <c r="E256" s="18" t="s">
        <v>27</v>
      </c>
      <c r="F256" t="s">
        <v>25</v>
      </c>
      <c r="G256" s="18" t="s">
        <v>8</v>
      </c>
      <c r="H256" s="18">
        <v>1</v>
      </c>
      <c r="I256" s="18" t="s">
        <v>13</v>
      </c>
      <c r="J256" s="18">
        <v>3.3983928888919701</v>
      </c>
      <c r="K256" s="18" t="str">
        <f>+IF(DatosTR[[#This Row],[RC]]=1,"Acierto",IF(SUM(DatosTR[[#This Row],[RC]],DatosTR[[#This Row],[TR]])=0,"Omisión","Comisión"))</f>
        <v>Acierto</v>
      </c>
    </row>
    <row r="257" spans="1:11" x14ac:dyDescent="0.55000000000000004">
      <c r="A257" s="18" t="s">
        <v>58</v>
      </c>
      <c r="B257" t="s">
        <v>64</v>
      </c>
      <c r="C257" t="s">
        <v>59</v>
      </c>
      <c r="D257" s="18" t="s">
        <v>28</v>
      </c>
      <c r="E257" s="18" t="s">
        <v>27</v>
      </c>
      <c r="F257" t="s">
        <v>25</v>
      </c>
      <c r="G257" s="18" t="s">
        <v>8</v>
      </c>
      <c r="H257" s="18">
        <v>1</v>
      </c>
      <c r="I257" s="18" t="s">
        <v>15</v>
      </c>
      <c r="J257" s="18">
        <v>1.3238376296212599</v>
      </c>
      <c r="K257" s="18" t="str">
        <f>+IF(DatosTR[[#This Row],[RC]]=1,"Acierto",IF(SUM(DatosTR[[#This Row],[RC]],DatosTR[[#This Row],[TR]])=0,"Omisión","Comisión"))</f>
        <v>Acierto</v>
      </c>
    </row>
    <row r="258" spans="1:11" x14ac:dyDescent="0.55000000000000004">
      <c r="A258" s="18" t="s">
        <v>58</v>
      </c>
      <c r="B258" t="s">
        <v>64</v>
      </c>
      <c r="C258" t="s">
        <v>59</v>
      </c>
      <c r="D258" s="18" t="s">
        <v>28</v>
      </c>
      <c r="E258" s="18" t="s">
        <v>27</v>
      </c>
      <c r="F258" t="s">
        <v>25</v>
      </c>
      <c r="G258" s="18" t="s">
        <v>8</v>
      </c>
      <c r="H258" s="18">
        <v>1</v>
      </c>
      <c r="I258" s="18" t="s">
        <v>9</v>
      </c>
      <c r="J258" s="18">
        <v>2.3033133827120702</v>
      </c>
      <c r="K258" s="18" t="str">
        <f>+IF(DatosTR[[#This Row],[RC]]=1,"Acierto",IF(SUM(DatosTR[[#This Row],[RC]],DatosTR[[#This Row],[TR]])=0,"Omisión","Comisión"))</f>
        <v>Acierto</v>
      </c>
    </row>
    <row r="259" spans="1:11" x14ac:dyDescent="0.55000000000000004">
      <c r="A259" s="18" t="s">
        <v>58</v>
      </c>
      <c r="B259" t="s">
        <v>64</v>
      </c>
      <c r="C259" t="s">
        <v>59</v>
      </c>
      <c r="D259" s="18" t="s">
        <v>28</v>
      </c>
      <c r="E259" s="18" t="s">
        <v>27</v>
      </c>
      <c r="F259" t="s">
        <v>25</v>
      </c>
      <c r="G259" s="18" t="s">
        <v>10</v>
      </c>
      <c r="H259" s="18">
        <v>0</v>
      </c>
      <c r="I259" s="18" t="s">
        <v>13</v>
      </c>
      <c r="J259" s="18">
        <v>3.3983928888919701</v>
      </c>
      <c r="K259" s="18" t="str">
        <f>+IF(DatosTR[[#This Row],[RC]]=1,"Acierto",IF(SUM(DatosTR[[#This Row],[RC]],DatosTR[[#This Row],[TR]])=0,"Omisión","Comisión"))</f>
        <v>Comisión</v>
      </c>
    </row>
    <row r="260" spans="1:11" x14ac:dyDescent="0.55000000000000004">
      <c r="A260" s="18" t="s">
        <v>58</v>
      </c>
      <c r="B260" t="s">
        <v>64</v>
      </c>
      <c r="C260" t="s">
        <v>59</v>
      </c>
      <c r="D260" s="18" t="s">
        <v>28</v>
      </c>
      <c r="E260" s="18" t="s">
        <v>27</v>
      </c>
      <c r="F260" t="s">
        <v>25</v>
      </c>
      <c r="G260" s="18" t="s">
        <v>10</v>
      </c>
      <c r="H260" s="18">
        <v>0</v>
      </c>
      <c r="I260" s="18" t="s">
        <v>15</v>
      </c>
      <c r="J260" s="18">
        <v>1.3238376296212599</v>
      </c>
      <c r="K260" s="18" t="str">
        <f>+IF(DatosTR[[#This Row],[RC]]=1,"Acierto",IF(SUM(DatosTR[[#This Row],[RC]],DatosTR[[#This Row],[TR]])=0,"Omisión","Comisión"))</f>
        <v>Comisión</v>
      </c>
    </row>
    <row r="261" spans="1:11" x14ac:dyDescent="0.55000000000000004">
      <c r="A261" s="18" t="s">
        <v>58</v>
      </c>
      <c r="B261" t="s">
        <v>64</v>
      </c>
      <c r="C261" t="s">
        <v>59</v>
      </c>
      <c r="D261" s="18" t="s">
        <v>28</v>
      </c>
      <c r="E261" s="18" t="s">
        <v>27</v>
      </c>
      <c r="F261" t="s">
        <v>25</v>
      </c>
      <c r="G261" s="18" t="s">
        <v>10</v>
      </c>
      <c r="H261" s="18">
        <v>0</v>
      </c>
      <c r="I261" s="18" t="s">
        <v>9</v>
      </c>
      <c r="J261" s="18">
        <v>2.3033133827120702</v>
      </c>
      <c r="K261" s="18" t="str">
        <f>+IF(DatosTR[[#This Row],[RC]]=1,"Acierto",IF(SUM(DatosTR[[#This Row],[RC]],DatosTR[[#This Row],[TR]])=0,"Omisión","Comisión"))</f>
        <v>Comisión</v>
      </c>
    </row>
    <row r="262" spans="1:11" x14ac:dyDescent="0.55000000000000004">
      <c r="A262" s="18" t="s">
        <v>58</v>
      </c>
      <c r="B262" t="s">
        <v>64</v>
      </c>
      <c r="C262" t="s">
        <v>59</v>
      </c>
      <c r="D262" s="18" t="s">
        <v>27</v>
      </c>
      <c r="E262" s="18" t="s">
        <v>28</v>
      </c>
      <c r="F262" t="s">
        <v>25</v>
      </c>
      <c r="G262" s="18" t="s">
        <v>12</v>
      </c>
      <c r="H262" s="18">
        <v>1</v>
      </c>
      <c r="I262" s="18" t="s">
        <v>13</v>
      </c>
      <c r="J262" s="18">
        <v>2.0187160493806</v>
      </c>
      <c r="K262" s="18" t="str">
        <f>+IF(DatosTR[[#This Row],[RC]]=1,"Acierto",IF(SUM(DatosTR[[#This Row],[RC]],DatosTR[[#This Row],[TR]])=0,"Omisión","Comisión"))</f>
        <v>Acierto</v>
      </c>
    </row>
    <row r="263" spans="1:11" x14ac:dyDescent="0.55000000000000004">
      <c r="A263" s="18" t="s">
        <v>58</v>
      </c>
      <c r="B263" t="s">
        <v>64</v>
      </c>
      <c r="C263" t="s">
        <v>59</v>
      </c>
      <c r="D263" s="18" t="s">
        <v>27</v>
      </c>
      <c r="E263" s="18" t="s">
        <v>28</v>
      </c>
      <c r="F263" t="s">
        <v>25</v>
      </c>
      <c r="G263" s="18" t="s">
        <v>12</v>
      </c>
      <c r="H263" s="18">
        <v>1</v>
      </c>
      <c r="I263" s="18" t="s">
        <v>9</v>
      </c>
      <c r="J263" s="18">
        <v>2.4838862222241</v>
      </c>
      <c r="K263" s="18" t="str">
        <f>+IF(DatosTR[[#This Row],[RC]]=1,"Acierto",IF(SUM(DatosTR[[#This Row],[RC]],DatosTR[[#This Row],[TR]])=0,"Omisión","Comisión"))</f>
        <v>Acierto</v>
      </c>
    </row>
    <row r="264" spans="1:11" x14ac:dyDescent="0.55000000000000004">
      <c r="A264" s="18" t="s">
        <v>58</v>
      </c>
      <c r="B264" t="s">
        <v>64</v>
      </c>
      <c r="C264" t="s">
        <v>59</v>
      </c>
      <c r="D264" s="18" t="s">
        <v>27</v>
      </c>
      <c r="E264" s="18" t="s">
        <v>28</v>
      </c>
      <c r="F264" t="s">
        <v>25</v>
      </c>
      <c r="G264" s="18" t="s">
        <v>12</v>
      </c>
      <c r="H264" s="18">
        <v>1</v>
      </c>
      <c r="I264" s="18" t="s">
        <v>11</v>
      </c>
      <c r="J264" s="18">
        <v>1.2499587160418699</v>
      </c>
      <c r="K264" s="18" t="str">
        <f>+IF(DatosTR[[#This Row],[RC]]=1,"Acierto",IF(SUM(DatosTR[[#This Row],[RC]],DatosTR[[#This Row],[TR]])=0,"Omisión","Comisión"))</f>
        <v>Acierto</v>
      </c>
    </row>
    <row r="265" spans="1:11" x14ac:dyDescent="0.55000000000000004">
      <c r="A265" s="18" t="s">
        <v>58</v>
      </c>
      <c r="B265" t="s">
        <v>64</v>
      </c>
      <c r="C265" t="s">
        <v>59</v>
      </c>
      <c r="D265" s="18" t="s">
        <v>27</v>
      </c>
      <c r="E265" s="18" t="s">
        <v>28</v>
      </c>
      <c r="F265" t="s">
        <v>25</v>
      </c>
      <c r="G265" s="18" t="s">
        <v>14</v>
      </c>
      <c r="H265" s="18">
        <v>0</v>
      </c>
      <c r="I265" s="18" t="s">
        <v>13</v>
      </c>
      <c r="J265" s="18">
        <v>2.0187160493806</v>
      </c>
      <c r="K265" s="18" t="str">
        <f>+IF(DatosTR[[#This Row],[RC]]=1,"Acierto",IF(SUM(DatosTR[[#This Row],[RC]],DatosTR[[#This Row],[TR]])=0,"Omisión","Comisión"))</f>
        <v>Comisión</v>
      </c>
    </row>
    <row r="266" spans="1:11" x14ac:dyDescent="0.55000000000000004">
      <c r="A266" s="18" t="s">
        <v>58</v>
      </c>
      <c r="B266" t="s">
        <v>64</v>
      </c>
      <c r="C266" t="s">
        <v>59</v>
      </c>
      <c r="D266" s="18" t="s">
        <v>27</v>
      </c>
      <c r="E266" s="18" t="s">
        <v>28</v>
      </c>
      <c r="F266" t="s">
        <v>25</v>
      </c>
      <c r="G266" s="18" t="s">
        <v>14</v>
      </c>
      <c r="H266" s="18">
        <v>0</v>
      </c>
      <c r="I266" s="18" t="s">
        <v>9</v>
      </c>
      <c r="J266" s="18">
        <v>2.4838862222241</v>
      </c>
      <c r="K266" s="18" t="str">
        <f>+IF(DatosTR[[#This Row],[RC]]=1,"Acierto",IF(SUM(DatosTR[[#This Row],[RC]],DatosTR[[#This Row],[TR]])=0,"Omisión","Comisión"))</f>
        <v>Comisión</v>
      </c>
    </row>
    <row r="267" spans="1:11" x14ac:dyDescent="0.55000000000000004">
      <c r="A267" s="18" t="s">
        <v>58</v>
      </c>
      <c r="B267" t="s">
        <v>64</v>
      </c>
      <c r="C267" t="s">
        <v>59</v>
      </c>
      <c r="D267" s="18" t="s">
        <v>27</v>
      </c>
      <c r="E267" s="18" t="s">
        <v>28</v>
      </c>
      <c r="F267" t="s">
        <v>25</v>
      </c>
      <c r="G267" s="18" t="s">
        <v>14</v>
      </c>
      <c r="H267" s="18">
        <v>0</v>
      </c>
      <c r="I267" s="18" t="s">
        <v>11</v>
      </c>
      <c r="J267" s="18">
        <v>1.2499587160418699</v>
      </c>
      <c r="K267" s="18" t="str">
        <f>+IF(DatosTR[[#This Row],[RC]]=1,"Acierto",IF(SUM(DatosTR[[#This Row],[RC]],DatosTR[[#This Row],[TR]])=0,"Omisión","Comisión"))</f>
        <v>Comisión</v>
      </c>
    </row>
    <row r="268" spans="1:11" x14ac:dyDescent="0.55000000000000004">
      <c r="A268" s="18" t="s">
        <v>58</v>
      </c>
      <c r="B268" t="s">
        <v>64</v>
      </c>
      <c r="C268" t="s">
        <v>59</v>
      </c>
      <c r="D268" s="18" t="s">
        <v>27</v>
      </c>
      <c r="E268" s="18" t="s">
        <v>28</v>
      </c>
      <c r="F268" t="s">
        <v>25</v>
      </c>
      <c r="G268" s="18" t="s">
        <v>8</v>
      </c>
      <c r="H268" s="18">
        <v>1</v>
      </c>
      <c r="I268" s="18" t="s">
        <v>13</v>
      </c>
      <c r="J268" s="18">
        <v>2.0187160493806</v>
      </c>
      <c r="K268" s="18" t="str">
        <f>+IF(DatosTR[[#This Row],[RC]]=1,"Acierto",IF(SUM(DatosTR[[#This Row],[RC]],DatosTR[[#This Row],[TR]])=0,"Omisión","Comisión"))</f>
        <v>Acierto</v>
      </c>
    </row>
    <row r="269" spans="1:11" x14ac:dyDescent="0.55000000000000004">
      <c r="A269" s="18" t="s">
        <v>58</v>
      </c>
      <c r="B269" t="s">
        <v>64</v>
      </c>
      <c r="C269" t="s">
        <v>59</v>
      </c>
      <c r="D269" s="18" t="s">
        <v>27</v>
      </c>
      <c r="E269" s="18" t="s">
        <v>28</v>
      </c>
      <c r="F269" t="s">
        <v>25</v>
      </c>
      <c r="G269" s="18" t="s">
        <v>8</v>
      </c>
      <c r="H269" s="18">
        <v>1</v>
      </c>
      <c r="I269" s="18" t="s">
        <v>9</v>
      </c>
      <c r="J269" s="18">
        <v>2.4838862222241</v>
      </c>
      <c r="K269" s="18" t="str">
        <f>+IF(DatosTR[[#This Row],[RC]]=1,"Acierto",IF(SUM(DatosTR[[#This Row],[RC]],DatosTR[[#This Row],[TR]])=0,"Omisión","Comisión"))</f>
        <v>Acierto</v>
      </c>
    </row>
    <row r="270" spans="1:11" x14ac:dyDescent="0.55000000000000004">
      <c r="A270" s="18" t="s">
        <v>58</v>
      </c>
      <c r="B270" t="s">
        <v>64</v>
      </c>
      <c r="C270" t="s">
        <v>59</v>
      </c>
      <c r="D270" s="18" t="s">
        <v>27</v>
      </c>
      <c r="E270" s="18" t="s">
        <v>28</v>
      </c>
      <c r="F270" t="s">
        <v>25</v>
      </c>
      <c r="G270" s="18" t="s">
        <v>8</v>
      </c>
      <c r="H270" s="18">
        <v>1</v>
      </c>
      <c r="I270" s="18" t="s">
        <v>11</v>
      </c>
      <c r="J270" s="18">
        <v>1.2499587160418699</v>
      </c>
      <c r="K270" s="18" t="str">
        <f>+IF(DatosTR[[#This Row],[RC]]=1,"Acierto",IF(SUM(DatosTR[[#This Row],[RC]],DatosTR[[#This Row],[TR]])=0,"Omisión","Comisión"))</f>
        <v>Acierto</v>
      </c>
    </row>
    <row r="271" spans="1:11" x14ac:dyDescent="0.55000000000000004">
      <c r="A271" s="18" t="s">
        <v>58</v>
      </c>
      <c r="B271" t="s">
        <v>64</v>
      </c>
      <c r="C271" t="s">
        <v>59</v>
      </c>
      <c r="D271" s="18" t="s">
        <v>27</v>
      </c>
      <c r="E271" s="18" t="s">
        <v>28</v>
      </c>
      <c r="F271" t="s">
        <v>25</v>
      </c>
      <c r="G271" s="18" t="s">
        <v>10</v>
      </c>
      <c r="H271" s="18">
        <v>1</v>
      </c>
      <c r="I271" s="18" t="s">
        <v>13</v>
      </c>
      <c r="J271" s="18">
        <v>2.0187160493806</v>
      </c>
      <c r="K271" s="18" t="str">
        <f>+IF(DatosTR[[#This Row],[RC]]=1,"Acierto",IF(SUM(DatosTR[[#This Row],[RC]],DatosTR[[#This Row],[TR]])=0,"Omisión","Comisión"))</f>
        <v>Acierto</v>
      </c>
    </row>
    <row r="272" spans="1:11" x14ac:dyDescent="0.55000000000000004">
      <c r="A272" s="18" t="s">
        <v>58</v>
      </c>
      <c r="B272" t="s">
        <v>64</v>
      </c>
      <c r="C272" t="s">
        <v>59</v>
      </c>
      <c r="D272" s="18" t="s">
        <v>27</v>
      </c>
      <c r="E272" s="18" t="s">
        <v>28</v>
      </c>
      <c r="F272" t="s">
        <v>25</v>
      </c>
      <c r="G272" s="18" t="s">
        <v>10</v>
      </c>
      <c r="H272" s="18">
        <v>1</v>
      </c>
      <c r="I272" s="18" t="s">
        <v>9</v>
      </c>
      <c r="J272" s="18">
        <v>2.4838862222241</v>
      </c>
      <c r="K272" s="18" t="str">
        <f>+IF(DatosTR[[#This Row],[RC]]=1,"Acierto",IF(SUM(DatosTR[[#This Row],[RC]],DatosTR[[#This Row],[TR]])=0,"Omisión","Comisión"))</f>
        <v>Acierto</v>
      </c>
    </row>
    <row r="273" spans="1:11" x14ac:dyDescent="0.55000000000000004">
      <c r="A273" s="18" t="s">
        <v>58</v>
      </c>
      <c r="B273" t="s">
        <v>64</v>
      </c>
      <c r="C273" t="s">
        <v>59</v>
      </c>
      <c r="D273" s="18" t="s">
        <v>27</v>
      </c>
      <c r="E273" s="18" t="s">
        <v>28</v>
      </c>
      <c r="F273" t="s">
        <v>25</v>
      </c>
      <c r="G273" s="18" t="s">
        <v>10</v>
      </c>
      <c r="H273" s="18">
        <v>1</v>
      </c>
      <c r="I273" s="18" t="s">
        <v>11</v>
      </c>
      <c r="J273" s="18">
        <v>1.2499587160418699</v>
      </c>
      <c r="K273" s="18" t="str">
        <f>+IF(DatosTR[[#This Row],[RC]]=1,"Acierto",IF(SUM(DatosTR[[#This Row],[RC]],DatosTR[[#This Row],[TR]])=0,"Omisión","Comisión"))</f>
        <v>Acierto</v>
      </c>
    </row>
    <row r="274" spans="1:11" x14ac:dyDescent="0.55000000000000004">
      <c r="A274" s="18" t="s">
        <v>58</v>
      </c>
      <c r="B274" t="s">
        <v>64</v>
      </c>
      <c r="C274" t="s">
        <v>59</v>
      </c>
      <c r="D274" s="18" t="s">
        <v>28</v>
      </c>
      <c r="E274" s="18" t="s">
        <v>28</v>
      </c>
      <c r="F274" t="s">
        <v>25</v>
      </c>
      <c r="G274" s="18" t="s">
        <v>12</v>
      </c>
      <c r="H274" s="18">
        <v>0</v>
      </c>
      <c r="I274" s="18" t="s">
        <v>13</v>
      </c>
      <c r="J274" s="18">
        <v>3.4261274074087802</v>
      </c>
      <c r="K274" s="18" t="str">
        <f>+IF(DatosTR[[#This Row],[RC]]=1,"Acierto",IF(SUM(DatosTR[[#This Row],[RC]],DatosTR[[#This Row],[TR]])=0,"Omisión","Comisión"))</f>
        <v>Comisión</v>
      </c>
    </row>
    <row r="275" spans="1:11" x14ac:dyDescent="0.55000000000000004">
      <c r="A275" s="18" t="s">
        <v>58</v>
      </c>
      <c r="B275" t="s">
        <v>64</v>
      </c>
      <c r="C275" t="s">
        <v>59</v>
      </c>
      <c r="D275" s="18" t="s">
        <v>28</v>
      </c>
      <c r="E275" s="18" t="s">
        <v>28</v>
      </c>
      <c r="F275" t="s">
        <v>25</v>
      </c>
      <c r="G275" s="18" t="s">
        <v>12</v>
      </c>
      <c r="H275" s="18">
        <v>0</v>
      </c>
      <c r="I275" s="18" t="s">
        <v>15</v>
      </c>
      <c r="J275" s="18">
        <v>1.5986765432026</v>
      </c>
      <c r="K275" s="18" t="str">
        <f>+IF(DatosTR[[#This Row],[RC]]=1,"Acierto",IF(SUM(DatosTR[[#This Row],[RC]],DatosTR[[#This Row],[TR]])=0,"Omisión","Comisión"))</f>
        <v>Comisión</v>
      </c>
    </row>
    <row r="276" spans="1:11" x14ac:dyDescent="0.55000000000000004">
      <c r="A276" s="18" t="s">
        <v>58</v>
      </c>
      <c r="B276" t="s">
        <v>64</v>
      </c>
      <c r="C276" t="s">
        <v>59</v>
      </c>
      <c r="D276" s="18" t="s">
        <v>28</v>
      </c>
      <c r="E276" s="18" t="s">
        <v>28</v>
      </c>
      <c r="F276" t="s">
        <v>25</v>
      </c>
      <c r="G276" s="18" t="s">
        <v>12</v>
      </c>
      <c r="H276" s="18">
        <v>0</v>
      </c>
      <c r="I276" s="18" t="s">
        <v>11</v>
      </c>
      <c r="J276" s="18">
        <v>1.7503521975304399</v>
      </c>
      <c r="K276" s="18" t="str">
        <f>+IF(DatosTR[[#This Row],[RC]]=1,"Acierto",IF(SUM(DatosTR[[#This Row],[RC]],DatosTR[[#This Row],[TR]])=0,"Omisión","Comisión"))</f>
        <v>Comisión</v>
      </c>
    </row>
    <row r="277" spans="1:11" x14ac:dyDescent="0.55000000000000004">
      <c r="A277" s="18" t="s">
        <v>58</v>
      </c>
      <c r="B277" t="s">
        <v>64</v>
      </c>
      <c r="C277" t="s">
        <v>59</v>
      </c>
      <c r="D277" s="18" t="s">
        <v>28</v>
      </c>
      <c r="E277" s="18" t="s">
        <v>28</v>
      </c>
      <c r="F277" t="s">
        <v>25</v>
      </c>
      <c r="G277" s="18" t="s">
        <v>14</v>
      </c>
      <c r="H277" s="18">
        <v>0</v>
      </c>
      <c r="I277" s="18" t="s">
        <v>13</v>
      </c>
      <c r="J277" s="18">
        <v>3.4261274074087802</v>
      </c>
      <c r="K277" s="18" t="str">
        <f>+IF(DatosTR[[#This Row],[RC]]=1,"Acierto",IF(SUM(DatosTR[[#This Row],[RC]],DatosTR[[#This Row],[TR]])=0,"Omisión","Comisión"))</f>
        <v>Comisión</v>
      </c>
    </row>
    <row r="278" spans="1:11" x14ac:dyDescent="0.55000000000000004">
      <c r="A278" s="18" t="s">
        <v>58</v>
      </c>
      <c r="B278" t="s">
        <v>64</v>
      </c>
      <c r="C278" t="s">
        <v>59</v>
      </c>
      <c r="D278" s="18" t="s">
        <v>28</v>
      </c>
      <c r="E278" s="18" t="s">
        <v>28</v>
      </c>
      <c r="F278" t="s">
        <v>25</v>
      </c>
      <c r="G278" s="18" t="s">
        <v>14</v>
      </c>
      <c r="H278" s="18">
        <v>0</v>
      </c>
      <c r="I278" s="18" t="s">
        <v>15</v>
      </c>
      <c r="J278" s="18">
        <v>1.5986765432026</v>
      </c>
      <c r="K278" s="18" t="str">
        <f>+IF(DatosTR[[#This Row],[RC]]=1,"Acierto",IF(SUM(DatosTR[[#This Row],[RC]],DatosTR[[#This Row],[TR]])=0,"Omisión","Comisión"))</f>
        <v>Comisión</v>
      </c>
    </row>
    <row r="279" spans="1:11" x14ac:dyDescent="0.55000000000000004">
      <c r="A279" s="18" t="s">
        <v>58</v>
      </c>
      <c r="B279" t="s">
        <v>64</v>
      </c>
      <c r="C279" t="s">
        <v>59</v>
      </c>
      <c r="D279" s="18" t="s">
        <v>28</v>
      </c>
      <c r="E279" s="18" t="s">
        <v>28</v>
      </c>
      <c r="F279" t="s">
        <v>25</v>
      </c>
      <c r="G279" s="18" t="s">
        <v>14</v>
      </c>
      <c r="H279" s="18">
        <v>0</v>
      </c>
      <c r="I279" s="18" t="s">
        <v>11</v>
      </c>
      <c r="J279" s="18">
        <v>1.7503521975304399</v>
      </c>
      <c r="K279" s="18" t="str">
        <f>+IF(DatosTR[[#This Row],[RC]]=1,"Acierto",IF(SUM(DatosTR[[#This Row],[RC]],DatosTR[[#This Row],[TR]])=0,"Omisión","Comisión"))</f>
        <v>Comisión</v>
      </c>
    </row>
    <row r="280" spans="1:11" x14ac:dyDescent="0.55000000000000004">
      <c r="A280" s="18" t="s">
        <v>58</v>
      </c>
      <c r="B280" t="s">
        <v>64</v>
      </c>
      <c r="C280" t="s">
        <v>59</v>
      </c>
      <c r="D280" s="18" t="s">
        <v>28</v>
      </c>
      <c r="E280" s="18" t="s">
        <v>28</v>
      </c>
      <c r="F280" t="s">
        <v>25</v>
      </c>
      <c r="G280" s="18" t="s">
        <v>8</v>
      </c>
      <c r="H280" s="18">
        <v>0</v>
      </c>
      <c r="I280" s="18" t="s">
        <v>13</v>
      </c>
      <c r="J280" s="18">
        <v>3.4261274074087802</v>
      </c>
      <c r="K280" s="18" t="str">
        <f>+IF(DatosTR[[#This Row],[RC]]=1,"Acierto",IF(SUM(DatosTR[[#This Row],[RC]],DatosTR[[#This Row],[TR]])=0,"Omisión","Comisión"))</f>
        <v>Comisión</v>
      </c>
    </row>
    <row r="281" spans="1:11" x14ac:dyDescent="0.55000000000000004">
      <c r="A281" s="18" t="s">
        <v>58</v>
      </c>
      <c r="B281" t="s">
        <v>64</v>
      </c>
      <c r="C281" t="s">
        <v>59</v>
      </c>
      <c r="D281" s="18" t="s">
        <v>28</v>
      </c>
      <c r="E281" s="18" t="s">
        <v>28</v>
      </c>
      <c r="F281" t="s">
        <v>25</v>
      </c>
      <c r="G281" s="18" t="s">
        <v>8</v>
      </c>
      <c r="H281" s="18">
        <v>0</v>
      </c>
      <c r="I281" s="18" t="s">
        <v>15</v>
      </c>
      <c r="J281" s="18">
        <v>1.5986765432026</v>
      </c>
      <c r="K281" s="18" t="str">
        <f>+IF(DatosTR[[#This Row],[RC]]=1,"Acierto",IF(SUM(DatosTR[[#This Row],[RC]],DatosTR[[#This Row],[TR]])=0,"Omisión","Comisión"))</f>
        <v>Comisión</v>
      </c>
    </row>
    <row r="282" spans="1:11" x14ac:dyDescent="0.55000000000000004">
      <c r="A282" s="18" t="s">
        <v>58</v>
      </c>
      <c r="B282" t="s">
        <v>64</v>
      </c>
      <c r="C282" t="s">
        <v>59</v>
      </c>
      <c r="D282" s="18" t="s">
        <v>28</v>
      </c>
      <c r="E282" s="18" t="s">
        <v>28</v>
      </c>
      <c r="F282" t="s">
        <v>25</v>
      </c>
      <c r="G282" s="18" t="s">
        <v>8</v>
      </c>
      <c r="H282" s="18">
        <v>0</v>
      </c>
      <c r="I282" s="18" t="s">
        <v>11</v>
      </c>
      <c r="J282" s="18">
        <v>1.7503521975304399</v>
      </c>
      <c r="K282" s="18" t="str">
        <f>+IF(DatosTR[[#This Row],[RC]]=1,"Acierto",IF(SUM(DatosTR[[#This Row],[RC]],DatosTR[[#This Row],[TR]])=0,"Omisión","Comisión"))</f>
        <v>Comisión</v>
      </c>
    </row>
    <row r="283" spans="1:11" x14ac:dyDescent="0.55000000000000004">
      <c r="A283" s="18" t="s">
        <v>58</v>
      </c>
      <c r="B283" t="s">
        <v>64</v>
      </c>
      <c r="C283" t="s">
        <v>59</v>
      </c>
      <c r="D283" s="18" t="s">
        <v>28</v>
      </c>
      <c r="E283" s="18" t="s">
        <v>28</v>
      </c>
      <c r="F283" t="s">
        <v>25</v>
      </c>
      <c r="G283" s="18" t="s">
        <v>10</v>
      </c>
      <c r="H283" s="18">
        <v>1</v>
      </c>
      <c r="I283" s="18" t="s">
        <v>13</v>
      </c>
      <c r="J283" s="18">
        <v>3.4261274074087802</v>
      </c>
      <c r="K283" s="18" t="str">
        <f>+IF(DatosTR[[#This Row],[RC]]=1,"Acierto",IF(SUM(DatosTR[[#This Row],[RC]],DatosTR[[#This Row],[TR]])=0,"Omisión","Comisión"))</f>
        <v>Acierto</v>
      </c>
    </row>
    <row r="284" spans="1:11" x14ac:dyDescent="0.55000000000000004">
      <c r="A284" s="18" t="s">
        <v>58</v>
      </c>
      <c r="B284" t="s">
        <v>64</v>
      </c>
      <c r="C284" t="s">
        <v>59</v>
      </c>
      <c r="D284" s="18" t="s">
        <v>28</v>
      </c>
      <c r="E284" s="18" t="s">
        <v>28</v>
      </c>
      <c r="F284" t="s">
        <v>25</v>
      </c>
      <c r="G284" s="18" t="s">
        <v>10</v>
      </c>
      <c r="H284" s="18">
        <v>1</v>
      </c>
      <c r="I284" s="18" t="s">
        <v>15</v>
      </c>
      <c r="J284" s="18">
        <v>1.5986765432026</v>
      </c>
      <c r="K284" s="18" t="str">
        <f>+IF(DatosTR[[#This Row],[RC]]=1,"Acierto",IF(SUM(DatosTR[[#This Row],[RC]],DatosTR[[#This Row],[TR]])=0,"Omisión","Comisión"))</f>
        <v>Acierto</v>
      </c>
    </row>
    <row r="285" spans="1:11" x14ac:dyDescent="0.55000000000000004">
      <c r="A285" s="18" t="s">
        <v>58</v>
      </c>
      <c r="B285" t="s">
        <v>64</v>
      </c>
      <c r="C285" t="s">
        <v>59</v>
      </c>
      <c r="D285" s="18" t="s">
        <v>28</v>
      </c>
      <c r="E285" s="18" t="s">
        <v>28</v>
      </c>
      <c r="F285" t="s">
        <v>25</v>
      </c>
      <c r="G285" s="18" t="s">
        <v>10</v>
      </c>
      <c r="H285" s="18">
        <v>1</v>
      </c>
      <c r="I285" s="18" t="s">
        <v>11</v>
      </c>
      <c r="J285" s="18">
        <v>1.7503521975304399</v>
      </c>
      <c r="K285" s="18" t="str">
        <f>+IF(DatosTR[[#This Row],[RC]]=1,"Acierto",IF(SUM(DatosTR[[#This Row],[RC]],DatosTR[[#This Row],[TR]])=0,"Omisión","Comisión"))</f>
        <v>Acierto</v>
      </c>
    </row>
    <row r="286" spans="1:11" x14ac:dyDescent="0.55000000000000004">
      <c r="A286" s="18" t="s">
        <v>58</v>
      </c>
      <c r="B286" t="s">
        <v>64</v>
      </c>
      <c r="C286" t="s">
        <v>59</v>
      </c>
      <c r="D286" s="18" t="s">
        <v>27</v>
      </c>
      <c r="E286" s="18" t="s">
        <v>28</v>
      </c>
      <c r="F286" t="s">
        <v>25</v>
      </c>
      <c r="G286" s="18" t="s">
        <v>12</v>
      </c>
      <c r="H286" s="18">
        <v>0</v>
      </c>
      <c r="I286" s="18" t="s">
        <v>15</v>
      </c>
      <c r="J286" s="18">
        <v>1.2821625679061901</v>
      </c>
      <c r="K286" s="18" t="str">
        <f>+IF(DatosTR[[#This Row],[RC]]=1,"Acierto",IF(SUM(DatosTR[[#This Row],[RC]],DatosTR[[#This Row],[TR]])=0,"Omisión","Comisión"))</f>
        <v>Comisión</v>
      </c>
    </row>
    <row r="287" spans="1:11" x14ac:dyDescent="0.55000000000000004">
      <c r="A287" s="18" t="s">
        <v>58</v>
      </c>
      <c r="B287" t="s">
        <v>64</v>
      </c>
      <c r="C287" t="s">
        <v>59</v>
      </c>
      <c r="D287" s="18" t="s">
        <v>27</v>
      </c>
      <c r="E287" s="18" t="s">
        <v>28</v>
      </c>
      <c r="F287" t="s">
        <v>25</v>
      </c>
      <c r="G287" s="18" t="s">
        <v>12</v>
      </c>
      <c r="H287" s="18">
        <v>0</v>
      </c>
      <c r="I287" s="18" t="s">
        <v>9</v>
      </c>
      <c r="J287" s="18">
        <v>2.4927024197531802</v>
      </c>
      <c r="K287" s="18" t="str">
        <f>+IF(DatosTR[[#This Row],[RC]]=1,"Acierto",IF(SUM(DatosTR[[#This Row],[RC]],DatosTR[[#This Row],[TR]])=0,"Omisión","Comisión"))</f>
        <v>Comisión</v>
      </c>
    </row>
    <row r="288" spans="1:11" x14ac:dyDescent="0.55000000000000004">
      <c r="A288" s="18" t="s">
        <v>58</v>
      </c>
      <c r="B288" t="s">
        <v>64</v>
      </c>
      <c r="C288" t="s">
        <v>59</v>
      </c>
      <c r="D288" s="18" t="s">
        <v>27</v>
      </c>
      <c r="E288" s="18" t="s">
        <v>28</v>
      </c>
      <c r="F288" t="s">
        <v>25</v>
      </c>
      <c r="G288" s="18" t="s">
        <v>12</v>
      </c>
      <c r="H288" s="18">
        <v>0</v>
      </c>
      <c r="I288" s="18" t="s">
        <v>11</v>
      </c>
      <c r="J288" s="18">
        <v>1.10043417284032</v>
      </c>
      <c r="K288" s="18" t="str">
        <f>+IF(DatosTR[[#This Row],[RC]]=1,"Acierto",IF(SUM(DatosTR[[#This Row],[RC]],DatosTR[[#This Row],[TR]])=0,"Omisión","Comisión"))</f>
        <v>Comisión</v>
      </c>
    </row>
    <row r="289" spans="1:11" x14ac:dyDescent="0.55000000000000004">
      <c r="A289" s="18" t="s">
        <v>58</v>
      </c>
      <c r="B289" t="s">
        <v>64</v>
      </c>
      <c r="C289" t="s">
        <v>59</v>
      </c>
      <c r="D289" s="18" t="s">
        <v>27</v>
      </c>
      <c r="E289" s="18" t="s">
        <v>28</v>
      </c>
      <c r="F289" t="s">
        <v>25</v>
      </c>
      <c r="G289" s="18" t="s">
        <v>14</v>
      </c>
      <c r="H289" s="18">
        <v>1</v>
      </c>
      <c r="I289" s="18" t="s">
        <v>15</v>
      </c>
      <c r="J289" s="18">
        <v>1.2821625679061901</v>
      </c>
      <c r="K289" s="18" t="str">
        <f>+IF(DatosTR[[#This Row],[RC]]=1,"Acierto",IF(SUM(DatosTR[[#This Row],[RC]],DatosTR[[#This Row],[TR]])=0,"Omisión","Comisión"))</f>
        <v>Acierto</v>
      </c>
    </row>
    <row r="290" spans="1:11" x14ac:dyDescent="0.55000000000000004">
      <c r="A290" s="18" t="s">
        <v>58</v>
      </c>
      <c r="B290" t="s">
        <v>64</v>
      </c>
      <c r="C290" t="s">
        <v>59</v>
      </c>
      <c r="D290" s="18" t="s">
        <v>27</v>
      </c>
      <c r="E290" s="18" t="s">
        <v>28</v>
      </c>
      <c r="F290" t="s">
        <v>25</v>
      </c>
      <c r="G290" s="18" t="s">
        <v>14</v>
      </c>
      <c r="H290" s="18">
        <v>1</v>
      </c>
      <c r="I290" s="18" t="s">
        <v>9</v>
      </c>
      <c r="J290" s="18">
        <v>2.4927024197531802</v>
      </c>
      <c r="K290" s="18" t="str">
        <f>+IF(DatosTR[[#This Row],[RC]]=1,"Acierto",IF(SUM(DatosTR[[#This Row],[RC]],DatosTR[[#This Row],[TR]])=0,"Omisión","Comisión"))</f>
        <v>Acierto</v>
      </c>
    </row>
    <row r="291" spans="1:11" x14ac:dyDescent="0.55000000000000004">
      <c r="A291" s="18" t="s">
        <v>58</v>
      </c>
      <c r="B291" t="s">
        <v>64</v>
      </c>
      <c r="C291" t="s">
        <v>59</v>
      </c>
      <c r="D291" s="18" t="s">
        <v>27</v>
      </c>
      <c r="E291" s="18" t="s">
        <v>28</v>
      </c>
      <c r="F291" t="s">
        <v>25</v>
      </c>
      <c r="G291" s="18" t="s">
        <v>14</v>
      </c>
      <c r="H291" s="18">
        <v>1</v>
      </c>
      <c r="I291" s="18" t="s">
        <v>11</v>
      </c>
      <c r="J291" s="18">
        <v>1.10043417284032</v>
      </c>
      <c r="K291" s="18" t="str">
        <f>+IF(DatosTR[[#This Row],[RC]]=1,"Acierto",IF(SUM(DatosTR[[#This Row],[RC]],DatosTR[[#This Row],[TR]])=0,"Omisión","Comisión"))</f>
        <v>Acierto</v>
      </c>
    </row>
    <row r="292" spans="1:11" x14ac:dyDescent="0.55000000000000004">
      <c r="A292" s="18" t="s">
        <v>58</v>
      </c>
      <c r="B292" t="s">
        <v>64</v>
      </c>
      <c r="C292" t="s">
        <v>59</v>
      </c>
      <c r="D292" s="18" t="s">
        <v>27</v>
      </c>
      <c r="E292" s="18" t="s">
        <v>28</v>
      </c>
      <c r="F292" t="s">
        <v>25</v>
      </c>
      <c r="G292" s="18" t="s">
        <v>8</v>
      </c>
      <c r="H292" s="18">
        <v>1</v>
      </c>
      <c r="I292" s="18" t="s">
        <v>15</v>
      </c>
      <c r="J292" s="18">
        <v>1.2821625679061901</v>
      </c>
      <c r="K292" s="18" t="str">
        <f>+IF(DatosTR[[#This Row],[RC]]=1,"Acierto",IF(SUM(DatosTR[[#This Row],[RC]],DatosTR[[#This Row],[TR]])=0,"Omisión","Comisión"))</f>
        <v>Acierto</v>
      </c>
    </row>
    <row r="293" spans="1:11" x14ac:dyDescent="0.55000000000000004">
      <c r="A293" s="18" t="s">
        <v>58</v>
      </c>
      <c r="B293" t="s">
        <v>64</v>
      </c>
      <c r="C293" t="s">
        <v>59</v>
      </c>
      <c r="D293" s="18" t="s">
        <v>27</v>
      </c>
      <c r="E293" s="18" t="s">
        <v>28</v>
      </c>
      <c r="F293" t="s">
        <v>25</v>
      </c>
      <c r="G293" s="18" t="s">
        <v>8</v>
      </c>
      <c r="H293" s="18">
        <v>1</v>
      </c>
      <c r="I293" s="18" t="s">
        <v>9</v>
      </c>
      <c r="J293" s="18">
        <v>2.4927024197531802</v>
      </c>
      <c r="K293" s="18" t="str">
        <f>+IF(DatosTR[[#This Row],[RC]]=1,"Acierto",IF(SUM(DatosTR[[#This Row],[RC]],DatosTR[[#This Row],[TR]])=0,"Omisión","Comisión"))</f>
        <v>Acierto</v>
      </c>
    </row>
    <row r="294" spans="1:11" x14ac:dyDescent="0.55000000000000004">
      <c r="A294" s="18" t="s">
        <v>58</v>
      </c>
      <c r="B294" t="s">
        <v>64</v>
      </c>
      <c r="C294" t="s">
        <v>59</v>
      </c>
      <c r="D294" s="18" t="s">
        <v>27</v>
      </c>
      <c r="E294" s="18" t="s">
        <v>28</v>
      </c>
      <c r="F294" t="s">
        <v>25</v>
      </c>
      <c r="G294" s="18" t="s">
        <v>8</v>
      </c>
      <c r="H294" s="18">
        <v>1</v>
      </c>
      <c r="I294" s="18" t="s">
        <v>11</v>
      </c>
      <c r="J294" s="18">
        <v>1.10043417284032</v>
      </c>
      <c r="K294" s="18" t="str">
        <f>+IF(DatosTR[[#This Row],[RC]]=1,"Acierto",IF(SUM(DatosTR[[#This Row],[RC]],DatosTR[[#This Row],[TR]])=0,"Omisión","Comisión"))</f>
        <v>Acierto</v>
      </c>
    </row>
    <row r="295" spans="1:11" x14ac:dyDescent="0.55000000000000004">
      <c r="A295" s="18" t="s">
        <v>58</v>
      </c>
      <c r="B295" t="s">
        <v>64</v>
      </c>
      <c r="C295" t="s">
        <v>59</v>
      </c>
      <c r="D295" s="18" t="s">
        <v>27</v>
      </c>
      <c r="E295" s="18" t="s">
        <v>28</v>
      </c>
      <c r="F295" t="s">
        <v>25</v>
      </c>
      <c r="G295" s="18" t="s">
        <v>10</v>
      </c>
      <c r="H295" s="18">
        <v>1</v>
      </c>
      <c r="I295" s="18" t="s">
        <v>15</v>
      </c>
      <c r="J295" s="18">
        <v>1.2821625679061901</v>
      </c>
      <c r="K295" s="18" t="str">
        <f>+IF(DatosTR[[#This Row],[RC]]=1,"Acierto",IF(SUM(DatosTR[[#This Row],[RC]],DatosTR[[#This Row],[TR]])=0,"Omisión","Comisión"))</f>
        <v>Acierto</v>
      </c>
    </row>
    <row r="296" spans="1:11" x14ac:dyDescent="0.55000000000000004">
      <c r="A296" s="18" t="s">
        <v>58</v>
      </c>
      <c r="B296" t="s">
        <v>64</v>
      </c>
      <c r="C296" t="s">
        <v>59</v>
      </c>
      <c r="D296" s="18" t="s">
        <v>27</v>
      </c>
      <c r="E296" s="18" t="s">
        <v>28</v>
      </c>
      <c r="F296" t="s">
        <v>25</v>
      </c>
      <c r="G296" s="18" t="s">
        <v>10</v>
      </c>
      <c r="H296" s="18">
        <v>1</v>
      </c>
      <c r="I296" s="18" t="s">
        <v>9</v>
      </c>
      <c r="J296" s="18">
        <v>2.4927024197531802</v>
      </c>
      <c r="K296" s="18" t="str">
        <f>+IF(DatosTR[[#This Row],[RC]]=1,"Acierto",IF(SUM(DatosTR[[#This Row],[RC]],DatosTR[[#This Row],[TR]])=0,"Omisión","Comisión"))</f>
        <v>Acierto</v>
      </c>
    </row>
    <row r="297" spans="1:11" x14ac:dyDescent="0.55000000000000004">
      <c r="A297" s="18" t="s">
        <v>58</v>
      </c>
      <c r="B297" t="s">
        <v>64</v>
      </c>
      <c r="C297" t="s">
        <v>59</v>
      </c>
      <c r="D297" s="18" t="s">
        <v>27</v>
      </c>
      <c r="E297" s="18" t="s">
        <v>28</v>
      </c>
      <c r="F297" t="s">
        <v>25</v>
      </c>
      <c r="G297" s="18" t="s">
        <v>10</v>
      </c>
      <c r="H297" s="18">
        <v>1</v>
      </c>
      <c r="I297" s="18" t="s">
        <v>11</v>
      </c>
      <c r="J297" s="18">
        <v>1.10043417284032</v>
      </c>
      <c r="K297" s="18" t="str">
        <f>+IF(DatosTR[[#This Row],[RC]]=1,"Acierto",IF(SUM(DatosTR[[#This Row],[RC]],DatosTR[[#This Row],[TR]])=0,"Omisión","Comisión"))</f>
        <v>Acierto</v>
      </c>
    </row>
    <row r="298" spans="1:11" x14ac:dyDescent="0.55000000000000004">
      <c r="A298" s="18" t="s">
        <v>58</v>
      </c>
      <c r="B298" t="s">
        <v>64</v>
      </c>
      <c r="C298" t="s">
        <v>59</v>
      </c>
      <c r="D298" s="18" t="s">
        <v>27</v>
      </c>
      <c r="E298" s="18" t="s">
        <v>27</v>
      </c>
      <c r="F298" t="s">
        <v>25</v>
      </c>
      <c r="G298" s="18" t="s">
        <v>12</v>
      </c>
      <c r="H298" s="18">
        <v>1</v>
      </c>
      <c r="I298" s="18" t="s">
        <v>13</v>
      </c>
      <c r="J298" s="18">
        <v>2.9809039012325198</v>
      </c>
      <c r="K298" s="18" t="str">
        <f>+IF(DatosTR[[#This Row],[RC]]=1,"Acierto",IF(SUM(DatosTR[[#This Row],[RC]],DatosTR[[#This Row],[TR]])=0,"Omisión","Comisión"))</f>
        <v>Acierto</v>
      </c>
    </row>
    <row r="299" spans="1:11" x14ac:dyDescent="0.55000000000000004">
      <c r="A299" s="18" t="s">
        <v>58</v>
      </c>
      <c r="B299" t="s">
        <v>64</v>
      </c>
      <c r="C299" t="s">
        <v>59</v>
      </c>
      <c r="D299" s="18" t="s">
        <v>27</v>
      </c>
      <c r="E299" s="18" t="s">
        <v>27</v>
      </c>
      <c r="F299" t="s">
        <v>25</v>
      </c>
      <c r="G299" s="18" t="s">
        <v>12</v>
      </c>
      <c r="H299" s="18">
        <v>1</v>
      </c>
      <c r="I299" s="18" t="s">
        <v>9</v>
      </c>
      <c r="J299" s="18">
        <v>3.7853147654241099</v>
      </c>
      <c r="K299" s="18" t="str">
        <f>+IF(DatosTR[[#This Row],[RC]]=1,"Acierto",IF(SUM(DatosTR[[#This Row],[RC]],DatosTR[[#This Row],[TR]])=0,"Omisión","Comisión"))</f>
        <v>Acierto</v>
      </c>
    </row>
    <row r="300" spans="1:11" x14ac:dyDescent="0.55000000000000004">
      <c r="A300" s="18" t="s">
        <v>58</v>
      </c>
      <c r="B300" t="s">
        <v>64</v>
      </c>
      <c r="C300" t="s">
        <v>59</v>
      </c>
      <c r="D300" s="18" t="s">
        <v>27</v>
      </c>
      <c r="E300" s="18" t="s">
        <v>27</v>
      </c>
      <c r="F300" t="s">
        <v>25</v>
      </c>
      <c r="G300" s="18" t="s">
        <v>12</v>
      </c>
      <c r="H300" s="18">
        <v>1</v>
      </c>
      <c r="I300" s="18" t="s">
        <v>11</v>
      </c>
      <c r="J300" s="18">
        <v>0.924875456781592</v>
      </c>
      <c r="K300" s="18" t="str">
        <f>+IF(DatosTR[[#This Row],[RC]]=1,"Acierto",IF(SUM(DatosTR[[#This Row],[RC]],DatosTR[[#This Row],[TR]])=0,"Omisión","Comisión"))</f>
        <v>Acierto</v>
      </c>
    </row>
    <row r="301" spans="1:11" x14ac:dyDescent="0.55000000000000004">
      <c r="A301" s="18" t="s">
        <v>58</v>
      </c>
      <c r="B301" t="s">
        <v>64</v>
      </c>
      <c r="C301" t="s">
        <v>59</v>
      </c>
      <c r="D301" s="18" t="s">
        <v>27</v>
      </c>
      <c r="E301" s="18" t="s">
        <v>27</v>
      </c>
      <c r="F301" t="s">
        <v>25</v>
      </c>
      <c r="G301" s="18" t="s">
        <v>14</v>
      </c>
      <c r="H301" s="18">
        <v>0</v>
      </c>
      <c r="I301" s="18" t="s">
        <v>13</v>
      </c>
      <c r="J301" s="18">
        <v>2.9809039012325198</v>
      </c>
      <c r="K301" s="18" t="str">
        <f>+IF(DatosTR[[#This Row],[RC]]=1,"Acierto",IF(SUM(DatosTR[[#This Row],[RC]],DatosTR[[#This Row],[TR]])=0,"Omisión","Comisión"))</f>
        <v>Comisión</v>
      </c>
    </row>
    <row r="302" spans="1:11" x14ac:dyDescent="0.55000000000000004">
      <c r="A302" s="18" t="s">
        <v>58</v>
      </c>
      <c r="B302" t="s">
        <v>64</v>
      </c>
      <c r="C302" t="s">
        <v>59</v>
      </c>
      <c r="D302" s="18" t="s">
        <v>27</v>
      </c>
      <c r="E302" s="18" t="s">
        <v>27</v>
      </c>
      <c r="F302" t="s">
        <v>25</v>
      </c>
      <c r="G302" s="18" t="s">
        <v>14</v>
      </c>
      <c r="H302" s="18">
        <v>0</v>
      </c>
      <c r="I302" s="18" t="s">
        <v>9</v>
      </c>
      <c r="J302" s="18">
        <v>3.7853147654241099</v>
      </c>
      <c r="K302" s="18" t="str">
        <f>+IF(DatosTR[[#This Row],[RC]]=1,"Acierto",IF(SUM(DatosTR[[#This Row],[RC]],DatosTR[[#This Row],[TR]])=0,"Omisión","Comisión"))</f>
        <v>Comisión</v>
      </c>
    </row>
    <row r="303" spans="1:11" x14ac:dyDescent="0.55000000000000004">
      <c r="A303" s="18" t="s">
        <v>58</v>
      </c>
      <c r="B303" t="s">
        <v>64</v>
      </c>
      <c r="C303" t="s">
        <v>59</v>
      </c>
      <c r="D303" s="18" t="s">
        <v>27</v>
      </c>
      <c r="E303" s="18" t="s">
        <v>27</v>
      </c>
      <c r="F303" t="s">
        <v>25</v>
      </c>
      <c r="G303" s="18" t="s">
        <v>14</v>
      </c>
      <c r="H303" s="18">
        <v>0</v>
      </c>
      <c r="I303" s="18" t="s">
        <v>11</v>
      </c>
      <c r="J303" s="18">
        <v>0.924875456781592</v>
      </c>
      <c r="K303" s="18" t="str">
        <f>+IF(DatosTR[[#This Row],[RC]]=1,"Acierto",IF(SUM(DatosTR[[#This Row],[RC]],DatosTR[[#This Row],[TR]])=0,"Omisión","Comisión"))</f>
        <v>Comisión</v>
      </c>
    </row>
    <row r="304" spans="1:11" x14ac:dyDescent="0.55000000000000004">
      <c r="A304" s="18" t="s">
        <v>58</v>
      </c>
      <c r="B304" t="s">
        <v>64</v>
      </c>
      <c r="C304" t="s">
        <v>59</v>
      </c>
      <c r="D304" s="18" t="s">
        <v>27</v>
      </c>
      <c r="E304" s="18" t="s">
        <v>27</v>
      </c>
      <c r="F304" t="s">
        <v>25</v>
      </c>
      <c r="G304" s="18" t="s">
        <v>8</v>
      </c>
      <c r="H304" s="18">
        <v>1</v>
      </c>
      <c r="I304" s="18" t="s">
        <v>13</v>
      </c>
      <c r="J304" s="18">
        <v>2.9809039012325198</v>
      </c>
      <c r="K304" s="18" t="str">
        <f>+IF(DatosTR[[#This Row],[RC]]=1,"Acierto",IF(SUM(DatosTR[[#This Row],[RC]],DatosTR[[#This Row],[TR]])=0,"Omisión","Comisión"))</f>
        <v>Acierto</v>
      </c>
    </row>
    <row r="305" spans="1:11" x14ac:dyDescent="0.55000000000000004">
      <c r="A305" s="18" t="s">
        <v>58</v>
      </c>
      <c r="B305" t="s">
        <v>64</v>
      </c>
      <c r="C305" t="s">
        <v>59</v>
      </c>
      <c r="D305" s="18" t="s">
        <v>27</v>
      </c>
      <c r="E305" s="18" t="s">
        <v>27</v>
      </c>
      <c r="F305" t="s">
        <v>25</v>
      </c>
      <c r="G305" s="18" t="s">
        <v>8</v>
      </c>
      <c r="H305" s="18">
        <v>1</v>
      </c>
      <c r="I305" s="18" t="s">
        <v>9</v>
      </c>
      <c r="J305" s="18">
        <v>3.7853147654241099</v>
      </c>
      <c r="K305" s="18" t="str">
        <f>+IF(DatosTR[[#This Row],[RC]]=1,"Acierto",IF(SUM(DatosTR[[#This Row],[RC]],DatosTR[[#This Row],[TR]])=0,"Omisión","Comisión"))</f>
        <v>Acierto</v>
      </c>
    </row>
    <row r="306" spans="1:11" x14ac:dyDescent="0.55000000000000004">
      <c r="A306" s="18" t="s">
        <v>58</v>
      </c>
      <c r="B306" t="s">
        <v>64</v>
      </c>
      <c r="C306" t="s">
        <v>59</v>
      </c>
      <c r="D306" s="18" t="s">
        <v>27</v>
      </c>
      <c r="E306" s="18" t="s">
        <v>27</v>
      </c>
      <c r="F306" t="s">
        <v>25</v>
      </c>
      <c r="G306" s="18" t="s">
        <v>8</v>
      </c>
      <c r="H306" s="18">
        <v>1</v>
      </c>
      <c r="I306" s="18" t="s">
        <v>11</v>
      </c>
      <c r="J306" s="18">
        <v>0.924875456781592</v>
      </c>
      <c r="K306" s="18" t="str">
        <f>+IF(DatosTR[[#This Row],[RC]]=1,"Acierto",IF(SUM(DatosTR[[#This Row],[RC]],DatosTR[[#This Row],[TR]])=0,"Omisión","Comisión"))</f>
        <v>Acierto</v>
      </c>
    </row>
    <row r="307" spans="1:11" x14ac:dyDescent="0.55000000000000004">
      <c r="A307" s="18" t="s">
        <v>58</v>
      </c>
      <c r="B307" t="s">
        <v>64</v>
      </c>
      <c r="C307" t="s">
        <v>59</v>
      </c>
      <c r="D307" s="18" t="s">
        <v>27</v>
      </c>
      <c r="E307" s="18" t="s">
        <v>27</v>
      </c>
      <c r="F307" t="s">
        <v>25</v>
      </c>
      <c r="G307" s="18" t="s">
        <v>10</v>
      </c>
      <c r="H307" s="18">
        <v>1</v>
      </c>
      <c r="I307" s="18" t="s">
        <v>13</v>
      </c>
      <c r="J307" s="18">
        <v>2.9809039012325198</v>
      </c>
      <c r="K307" s="18" t="str">
        <f>+IF(DatosTR[[#This Row],[RC]]=1,"Acierto",IF(SUM(DatosTR[[#This Row],[RC]],DatosTR[[#This Row],[TR]])=0,"Omisión","Comisión"))</f>
        <v>Acierto</v>
      </c>
    </row>
    <row r="308" spans="1:11" x14ac:dyDescent="0.55000000000000004">
      <c r="A308" s="18" t="s">
        <v>58</v>
      </c>
      <c r="B308" t="s">
        <v>64</v>
      </c>
      <c r="C308" t="s">
        <v>59</v>
      </c>
      <c r="D308" s="18" t="s">
        <v>27</v>
      </c>
      <c r="E308" s="18" t="s">
        <v>27</v>
      </c>
      <c r="F308" t="s">
        <v>25</v>
      </c>
      <c r="G308" s="18" t="s">
        <v>10</v>
      </c>
      <c r="H308" s="18">
        <v>1</v>
      </c>
      <c r="I308" s="18" t="s">
        <v>9</v>
      </c>
      <c r="J308" s="18">
        <v>3.7853147654241099</v>
      </c>
      <c r="K308" s="18" t="str">
        <f>+IF(DatosTR[[#This Row],[RC]]=1,"Acierto",IF(SUM(DatosTR[[#This Row],[RC]],DatosTR[[#This Row],[TR]])=0,"Omisión","Comisión"))</f>
        <v>Acierto</v>
      </c>
    </row>
    <row r="309" spans="1:11" x14ac:dyDescent="0.55000000000000004">
      <c r="A309" s="18" t="s">
        <v>58</v>
      </c>
      <c r="B309" t="s">
        <v>64</v>
      </c>
      <c r="C309" t="s">
        <v>59</v>
      </c>
      <c r="D309" s="18" t="s">
        <v>27</v>
      </c>
      <c r="E309" s="18" t="s">
        <v>27</v>
      </c>
      <c r="F309" t="s">
        <v>25</v>
      </c>
      <c r="G309" s="18" t="s">
        <v>10</v>
      </c>
      <c r="H309" s="18">
        <v>1</v>
      </c>
      <c r="I309" s="18" t="s">
        <v>11</v>
      </c>
      <c r="J309" s="18">
        <v>0.924875456781592</v>
      </c>
      <c r="K309" s="18" t="str">
        <f>+IF(DatosTR[[#This Row],[RC]]=1,"Acierto",IF(SUM(DatosTR[[#This Row],[RC]],DatosTR[[#This Row],[TR]])=0,"Omisión","Comisión"))</f>
        <v>Acierto</v>
      </c>
    </row>
    <row r="310" spans="1:11" x14ac:dyDescent="0.55000000000000004">
      <c r="A310" s="18" t="s">
        <v>58</v>
      </c>
      <c r="B310" t="s">
        <v>64</v>
      </c>
      <c r="C310" t="s">
        <v>59</v>
      </c>
      <c r="D310" s="18" t="s">
        <v>27</v>
      </c>
      <c r="E310" s="18" t="s">
        <v>28</v>
      </c>
      <c r="F310" t="s">
        <v>25</v>
      </c>
      <c r="G310" s="18" t="s">
        <v>12</v>
      </c>
      <c r="H310" s="18">
        <v>1</v>
      </c>
      <c r="I310" s="18" t="s">
        <v>13</v>
      </c>
      <c r="J310" s="18">
        <v>3.3561781728349098</v>
      </c>
      <c r="K310" s="18" t="str">
        <f>+IF(DatosTR[[#This Row],[RC]]=1,"Acierto",IF(SUM(DatosTR[[#This Row],[RC]],DatosTR[[#This Row],[TR]])=0,"Omisión","Comisión"))</f>
        <v>Acierto</v>
      </c>
    </row>
    <row r="311" spans="1:11" x14ac:dyDescent="0.55000000000000004">
      <c r="A311" s="18" t="s">
        <v>58</v>
      </c>
      <c r="B311" t="s">
        <v>64</v>
      </c>
      <c r="C311" t="s">
        <v>59</v>
      </c>
      <c r="D311" s="18" t="s">
        <v>27</v>
      </c>
      <c r="E311" s="18" t="s">
        <v>28</v>
      </c>
      <c r="F311" t="s">
        <v>25</v>
      </c>
      <c r="G311" s="18" t="s">
        <v>12</v>
      </c>
      <c r="H311" s="18">
        <v>1</v>
      </c>
      <c r="I311" s="18" t="s">
        <v>15</v>
      </c>
      <c r="J311" s="18">
        <v>1.57109214815136</v>
      </c>
      <c r="K311" s="18" t="str">
        <f>+IF(DatosTR[[#This Row],[RC]]=1,"Acierto",IF(SUM(DatosTR[[#This Row],[RC]],DatosTR[[#This Row],[TR]])=0,"Omisión","Comisión"))</f>
        <v>Acierto</v>
      </c>
    </row>
    <row r="312" spans="1:11" x14ac:dyDescent="0.55000000000000004">
      <c r="A312" s="18" t="s">
        <v>58</v>
      </c>
      <c r="B312" t="s">
        <v>64</v>
      </c>
      <c r="C312" t="s">
        <v>59</v>
      </c>
      <c r="D312" s="18" t="s">
        <v>27</v>
      </c>
      <c r="E312" s="18" t="s">
        <v>28</v>
      </c>
      <c r="F312" t="s">
        <v>25</v>
      </c>
      <c r="G312" s="18" t="s">
        <v>12</v>
      </c>
      <c r="H312" s="18">
        <v>1</v>
      </c>
      <c r="I312" s="18" t="s">
        <v>9</v>
      </c>
      <c r="J312" s="18">
        <v>1.9217169382754899</v>
      </c>
      <c r="K312" s="18" t="str">
        <f>+IF(DatosTR[[#This Row],[RC]]=1,"Acierto",IF(SUM(DatosTR[[#This Row],[RC]],DatosTR[[#This Row],[TR]])=0,"Omisión","Comisión"))</f>
        <v>Acierto</v>
      </c>
    </row>
    <row r="313" spans="1:11" x14ac:dyDescent="0.55000000000000004">
      <c r="A313" s="18" t="s">
        <v>58</v>
      </c>
      <c r="B313" t="s">
        <v>64</v>
      </c>
      <c r="C313" t="s">
        <v>59</v>
      </c>
      <c r="D313" s="18" t="s">
        <v>27</v>
      </c>
      <c r="E313" s="18" t="s">
        <v>28</v>
      </c>
      <c r="F313" t="s">
        <v>25</v>
      </c>
      <c r="G313" s="18" t="s">
        <v>12</v>
      </c>
      <c r="H313" s="18">
        <v>1</v>
      </c>
      <c r="I313" s="18" t="s">
        <v>11</v>
      </c>
      <c r="J313" s="18">
        <v>1.3249631604994601</v>
      </c>
      <c r="K313" s="18" t="str">
        <f>+IF(DatosTR[[#This Row],[RC]]=1,"Acierto",IF(SUM(DatosTR[[#This Row],[RC]],DatosTR[[#This Row],[TR]])=0,"Omisión","Comisión"))</f>
        <v>Acierto</v>
      </c>
    </row>
    <row r="314" spans="1:11" x14ac:dyDescent="0.55000000000000004">
      <c r="A314" s="18" t="s">
        <v>58</v>
      </c>
      <c r="B314" t="s">
        <v>64</v>
      </c>
      <c r="C314" t="s">
        <v>59</v>
      </c>
      <c r="D314" s="18" t="s">
        <v>27</v>
      </c>
      <c r="E314" s="18" t="s">
        <v>28</v>
      </c>
      <c r="F314" t="s">
        <v>25</v>
      </c>
      <c r="G314" s="18" t="s">
        <v>14</v>
      </c>
      <c r="H314" s="18">
        <v>1</v>
      </c>
      <c r="I314" s="18" t="s">
        <v>13</v>
      </c>
      <c r="J314" s="18">
        <v>3.3561781728349098</v>
      </c>
      <c r="K314" s="18" t="str">
        <f>+IF(DatosTR[[#This Row],[RC]]=1,"Acierto",IF(SUM(DatosTR[[#This Row],[RC]],DatosTR[[#This Row],[TR]])=0,"Omisión","Comisión"))</f>
        <v>Acierto</v>
      </c>
    </row>
    <row r="315" spans="1:11" x14ac:dyDescent="0.55000000000000004">
      <c r="A315" s="18" t="s">
        <v>58</v>
      </c>
      <c r="B315" t="s">
        <v>64</v>
      </c>
      <c r="C315" t="s">
        <v>59</v>
      </c>
      <c r="D315" s="18" t="s">
        <v>27</v>
      </c>
      <c r="E315" s="18" t="s">
        <v>28</v>
      </c>
      <c r="F315" t="s">
        <v>25</v>
      </c>
      <c r="G315" s="18" t="s">
        <v>14</v>
      </c>
      <c r="H315" s="18">
        <v>1</v>
      </c>
      <c r="I315" s="18" t="s">
        <v>15</v>
      </c>
      <c r="J315" s="18">
        <v>1.57109214815136</v>
      </c>
      <c r="K315" s="18" t="str">
        <f>+IF(DatosTR[[#This Row],[RC]]=1,"Acierto",IF(SUM(DatosTR[[#This Row],[RC]],DatosTR[[#This Row],[TR]])=0,"Omisión","Comisión"))</f>
        <v>Acierto</v>
      </c>
    </row>
    <row r="316" spans="1:11" x14ac:dyDescent="0.55000000000000004">
      <c r="A316" s="18" t="s">
        <v>58</v>
      </c>
      <c r="B316" t="s">
        <v>64</v>
      </c>
      <c r="C316" t="s">
        <v>59</v>
      </c>
      <c r="D316" s="18" t="s">
        <v>27</v>
      </c>
      <c r="E316" s="18" t="s">
        <v>28</v>
      </c>
      <c r="F316" t="s">
        <v>25</v>
      </c>
      <c r="G316" s="18" t="s">
        <v>14</v>
      </c>
      <c r="H316" s="18">
        <v>1</v>
      </c>
      <c r="I316" s="18" t="s">
        <v>9</v>
      </c>
      <c r="J316" s="18">
        <v>1.9217169382754899</v>
      </c>
      <c r="K316" s="18" t="str">
        <f>+IF(DatosTR[[#This Row],[RC]]=1,"Acierto",IF(SUM(DatosTR[[#This Row],[RC]],DatosTR[[#This Row],[TR]])=0,"Omisión","Comisión"))</f>
        <v>Acierto</v>
      </c>
    </row>
    <row r="317" spans="1:11" x14ac:dyDescent="0.55000000000000004">
      <c r="A317" s="18" t="s">
        <v>58</v>
      </c>
      <c r="B317" t="s">
        <v>64</v>
      </c>
      <c r="C317" t="s">
        <v>59</v>
      </c>
      <c r="D317" s="18" t="s">
        <v>27</v>
      </c>
      <c r="E317" s="18" t="s">
        <v>28</v>
      </c>
      <c r="F317" t="s">
        <v>25</v>
      </c>
      <c r="G317" s="18" t="s">
        <v>14</v>
      </c>
      <c r="H317" s="18">
        <v>1</v>
      </c>
      <c r="I317" s="18" t="s">
        <v>11</v>
      </c>
      <c r="J317" s="18">
        <v>1.3249631604994601</v>
      </c>
      <c r="K317" s="18" t="str">
        <f>+IF(DatosTR[[#This Row],[RC]]=1,"Acierto",IF(SUM(DatosTR[[#This Row],[RC]],DatosTR[[#This Row],[TR]])=0,"Omisión","Comisión"))</f>
        <v>Acierto</v>
      </c>
    </row>
    <row r="318" spans="1:11" x14ac:dyDescent="0.55000000000000004">
      <c r="A318" s="18" t="s">
        <v>58</v>
      </c>
      <c r="B318" t="s">
        <v>64</v>
      </c>
      <c r="C318" t="s">
        <v>59</v>
      </c>
      <c r="D318" s="18" t="s">
        <v>27</v>
      </c>
      <c r="E318" s="18" t="s">
        <v>28</v>
      </c>
      <c r="F318" t="s">
        <v>25</v>
      </c>
      <c r="G318" s="18" t="s">
        <v>8</v>
      </c>
      <c r="H318" s="18">
        <v>1</v>
      </c>
      <c r="I318" s="18" t="s">
        <v>13</v>
      </c>
      <c r="J318" s="18">
        <v>3.3561781728349098</v>
      </c>
      <c r="K318" s="18" t="str">
        <f>+IF(DatosTR[[#This Row],[RC]]=1,"Acierto",IF(SUM(DatosTR[[#This Row],[RC]],DatosTR[[#This Row],[TR]])=0,"Omisión","Comisión"))</f>
        <v>Acierto</v>
      </c>
    </row>
    <row r="319" spans="1:11" x14ac:dyDescent="0.55000000000000004">
      <c r="A319" s="18" t="s">
        <v>58</v>
      </c>
      <c r="B319" t="s">
        <v>64</v>
      </c>
      <c r="C319" t="s">
        <v>59</v>
      </c>
      <c r="D319" s="18" t="s">
        <v>27</v>
      </c>
      <c r="E319" s="18" t="s">
        <v>28</v>
      </c>
      <c r="F319" t="s">
        <v>25</v>
      </c>
      <c r="G319" s="18" t="s">
        <v>8</v>
      </c>
      <c r="H319" s="18">
        <v>1</v>
      </c>
      <c r="I319" s="18" t="s">
        <v>15</v>
      </c>
      <c r="J319" s="18">
        <v>1.57109214815136</v>
      </c>
      <c r="K319" s="18" t="str">
        <f>+IF(DatosTR[[#This Row],[RC]]=1,"Acierto",IF(SUM(DatosTR[[#This Row],[RC]],DatosTR[[#This Row],[TR]])=0,"Omisión","Comisión"))</f>
        <v>Acierto</v>
      </c>
    </row>
    <row r="320" spans="1:11" x14ac:dyDescent="0.55000000000000004">
      <c r="A320" s="18" t="s">
        <v>58</v>
      </c>
      <c r="B320" t="s">
        <v>64</v>
      </c>
      <c r="C320" t="s">
        <v>59</v>
      </c>
      <c r="D320" s="18" t="s">
        <v>27</v>
      </c>
      <c r="E320" s="18" t="s">
        <v>28</v>
      </c>
      <c r="F320" t="s">
        <v>25</v>
      </c>
      <c r="G320" s="18" t="s">
        <v>8</v>
      </c>
      <c r="H320" s="18">
        <v>1</v>
      </c>
      <c r="I320" s="18" t="s">
        <v>9</v>
      </c>
      <c r="J320" s="18">
        <v>1.9217169382754899</v>
      </c>
      <c r="K320" s="18" t="str">
        <f>+IF(DatosTR[[#This Row],[RC]]=1,"Acierto",IF(SUM(DatosTR[[#This Row],[RC]],DatosTR[[#This Row],[TR]])=0,"Omisión","Comisión"))</f>
        <v>Acierto</v>
      </c>
    </row>
    <row r="321" spans="1:11" x14ac:dyDescent="0.55000000000000004">
      <c r="A321" s="18" t="s">
        <v>58</v>
      </c>
      <c r="B321" t="s">
        <v>64</v>
      </c>
      <c r="C321" t="s">
        <v>59</v>
      </c>
      <c r="D321" s="18" t="s">
        <v>27</v>
      </c>
      <c r="E321" s="18" t="s">
        <v>28</v>
      </c>
      <c r="F321" t="s">
        <v>25</v>
      </c>
      <c r="G321" s="18" t="s">
        <v>8</v>
      </c>
      <c r="H321" s="18">
        <v>1</v>
      </c>
      <c r="I321" s="18" t="s">
        <v>11</v>
      </c>
      <c r="J321" s="18">
        <v>1.3249631604994601</v>
      </c>
      <c r="K321" s="18" t="str">
        <f>+IF(DatosTR[[#This Row],[RC]]=1,"Acierto",IF(SUM(DatosTR[[#This Row],[RC]],DatosTR[[#This Row],[TR]])=0,"Omisión","Comisión"))</f>
        <v>Acierto</v>
      </c>
    </row>
    <row r="322" spans="1:11" x14ac:dyDescent="0.55000000000000004">
      <c r="A322" s="18" t="s">
        <v>58</v>
      </c>
      <c r="B322" t="s">
        <v>64</v>
      </c>
      <c r="C322" t="s">
        <v>59</v>
      </c>
      <c r="D322" s="18" t="s">
        <v>27</v>
      </c>
      <c r="E322" s="18" t="s">
        <v>28</v>
      </c>
      <c r="F322" t="s">
        <v>25</v>
      </c>
      <c r="G322" s="18" t="s">
        <v>10</v>
      </c>
      <c r="H322" s="18">
        <v>1</v>
      </c>
      <c r="I322" s="18" t="s">
        <v>13</v>
      </c>
      <c r="J322" s="18">
        <v>3.3561781728349098</v>
      </c>
      <c r="K322" s="18" t="str">
        <f>+IF(DatosTR[[#This Row],[RC]]=1,"Acierto",IF(SUM(DatosTR[[#This Row],[RC]],DatosTR[[#This Row],[TR]])=0,"Omisión","Comisión"))</f>
        <v>Acierto</v>
      </c>
    </row>
    <row r="323" spans="1:11" x14ac:dyDescent="0.55000000000000004">
      <c r="A323" s="18" t="s">
        <v>58</v>
      </c>
      <c r="B323" t="s">
        <v>64</v>
      </c>
      <c r="C323" t="s">
        <v>59</v>
      </c>
      <c r="D323" s="18" t="s">
        <v>27</v>
      </c>
      <c r="E323" s="18" t="s">
        <v>28</v>
      </c>
      <c r="F323" t="s">
        <v>25</v>
      </c>
      <c r="G323" s="18" t="s">
        <v>10</v>
      </c>
      <c r="H323" s="18">
        <v>1</v>
      </c>
      <c r="I323" s="18" t="s">
        <v>15</v>
      </c>
      <c r="J323" s="18">
        <v>1.57109214815136</v>
      </c>
      <c r="K323" s="18" t="str">
        <f>+IF(DatosTR[[#This Row],[RC]]=1,"Acierto",IF(SUM(DatosTR[[#This Row],[RC]],DatosTR[[#This Row],[TR]])=0,"Omisión","Comisión"))</f>
        <v>Acierto</v>
      </c>
    </row>
    <row r="324" spans="1:11" x14ac:dyDescent="0.55000000000000004">
      <c r="A324" s="18" t="s">
        <v>58</v>
      </c>
      <c r="B324" t="s">
        <v>64</v>
      </c>
      <c r="C324" t="s">
        <v>59</v>
      </c>
      <c r="D324" s="18" t="s">
        <v>27</v>
      </c>
      <c r="E324" s="18" t="s">
        <v>28</v>
      </c>
      <c r="F324" t="s">
        <v>25</v>
      </c>
      <c r="G324" s="18" t="s">
        <v>10</v>
      </c>
      <c r="H324" s="18">
        <v>1</v>
      </c>
      <c r="I324" s="18" t="s">
        <v>9</v>
      </c>
      <c r="J324" s="18">
        <v>1.9217169382754899</v>
      </c>
      <c r="K324" s="18" t="str">
        <f>+IF(DatosTR[[#This Row],[RC]]=1,"Acierto",IF(SUM(DatosTR[[#This Row],[RC]],DatosTR[[#This Row],[TR]])=0,"Omisión","Comisión"))</f>
        <v>Acierto</v>
      </c>
    </row>
    <row r="325" spans="1:11" x14ac:dyDescent="0.55000000000000004">
      <c r="A325" s="18" t="s">
        <v>58</v>
      </c>
      <c r="B325" t="s">
        <v>64</v>
      </c>
      <c r="C325" t="s">
        <v>59</v>
      </c>
      <c r="D325" s="18" t="s">
        <v>27</v>
      </c>
      <c r="E325" s="18" t="s">
        <v>28</v>
      </c>
      <c r="F325" t="s">
        <v>25</v>
      </c>
      <c r="G325" s="18" t="s">
        <v>10</v>
      </c>
      <c r="H325" s="18">
        <v>1</v>
      </c>
      <c r="I325" s="18" t="s">
        <v>11</v>
      </c>
      <c r="J325" s="18">
        <v>1.3249631604994601</v>
      </c>
      <c r="K325" s="18" t="str">
        <f>+IF(DatosTR[[#This Row],[RC]]=1,"Acierto",IF(SUM(DatosTR[[#This Row],[RC]],DatosTR[[#This Row],[TR]])=0,"Omisión","Comisión"))</f>
        <v>Acierto</v>
      </c>
    </row>
    <row r="326" spans="1:11" x14ac:dyDescent="0.55000000000000004">
      <c r="A326" s="18" t="s">
        <v>58</v>
      </c>
      <c r="B326" t="s">
        <v>64</v>
      </c>
      <c r="C326" t="s">
        <v>59</v>
      </c>
      <c r="D326" s="18" t="s">
        <v>29</v>
      </c>
      <c r="E326" s="18" t="s">
        <v>29</v>
      </c>
      <c r="F326" t="s">
        <v>25</v>
      </c>
      <c r="G326" s="18" t="s">
        <v>12</v>
      </c>
      <c r="H326" s="18">
        <v>0</v>
      </c>
      <c r="I326" s="18" t="s">
        <v>15</v>
      </c>
      <c r="J326" s="18">
        <v>1.3008521481533499</v>
      </c>
      <c r="K326" s="18" t="str">
        <f>+IF(DatosTR[[#This Row],[RC]]=1,"Acierto",IF(SUM(DatosTR[[#This Row],[RC]],DatosTR[[#This Row],[TR]])=0,"Omisión","Comisión"))</f>
        <v>Comisión</v>
      </c>
    </row>
    <row r="327" spans="1:11" x14ac:dyDescent="0.55000000000000004">
      <c r="A327" s="18" t="s">
        <v>58</v>
      </c>
      <c r="B327" t="s">
        <v>64</v>
      </c>
      <c r="C327" t="s">
        <v>59</v>
      </c>
      <c r="D327" s="18" t="s">
        <v>29</v>
      </c>
      <c r="E327" s="18" t="s">
        <v>29</v>
      </c>
      <c r="F327" t="s">
        <v>25</v>
      </c>
      <c r="G327" s="18" t="s">
        <v>12</v>
      </c>
      <c r="H327" s="18">
        <v>0</v>
      </c>
      <c r="I327" s="18" t="s">
        <v>9</v>
      </c>
      <c r="J327" s="18">
        <v>1.74928513579652</v>
      </c>
      <c r="K327" s="18" t="str">
        <f>+IF(DatosTR[[#This Row],[RC]]=1,"Acierto",IF(SUM(DatosTR[[#This Row],[RC]],DatosTR[[#This Row],[TR]])=0,"Omisión","Comisión"))</f>
        <v>Comisión</v>
      </c>
    </row>
    <row r="328" spans="1:11" x14ac:dyDescent="0.55000000000000004">
      <c r="A328" s="18" t="s">
        <v>58</v>
      </c>
      <c r="B328" t="s">
        <v>64</v>
      </c>
      <c r="C328" t="s">
        <v>59</v>
      </c>
      <c r="D328" s="18" t="s">
        <v>29</v>
      </c>
      <c r="E328" s="18" t="s">
        <v>29</v>
      </c>
      <c r="F328" t="s">
        <v>25</v>
      </c>
      <c r="G328" s="18" t="s">
        <v>12</v>
      </c>
      <c r="H328" s="18">
        <v>0</v>
      </c>
      <c r="I328" s="18" t="s">
        <v>11</v>
      </c>
      <c r="J328" s="18">
        <v>1.5737884444388299</v>
      </c>
      <c r="K328" s="18" t="str">
        <f>+IF(DatosTR[[#This Row],[RC]]=1,"Acierto",IF(SUM(DatosTR[[#This Row],[RC]],DatosTR[[#This Row],[TR]])=0,"Omisión","Comisión"))</f>
        <v>Comisión</v>
      </c>
    </row>
    <row r="329" spans="1:11" x14ac:dyDescent="0.55000000000000004">
      <c r="A329" s="18" t="s">
        <v>58</v>
      </c>
      <c r="B329" t="s">
        <v>64</v>
      </c>
      <c r="C329" t="s">
        <v>59</v>
      </c>
      <c r="D329" s="18" t="s">
        <v>29</v>
      </c>
      <c r="E329" s="18" t="s">
        <v>29</v>
      </c>
      <c r="F329" t="s">
        <v>25</v>
      </c>
      <c r="G329" s="18" t="s">
        <v>14</v>
      </c>
      <c r="H329" s="18">
        <v>1</v>
      </c>
      <c r="I329" s="18" t="s">
        <v>15</v>
      </c>
      <c r="J329" s="18">
        <v>1.3008521481533499</v>
      </c>
      <c r="K329" s="18" t="str">
        <f>+IF(DatosTR[[#This Row],[RC]]=1,"Acierto",IF(SUM(DatosTR[[#This Row],[RC]],DatosTR[[#This Row],[TR]])=0,"Omisión","Comisión"))</f>
        <v>Acierto</v>
      </c>
    </row>
    <row r="330" spans="1:11" x14ac:dyDescent="0.55000000000000004">
      <c r="A330" s="18" t="s">
        <v>58</v>
      </c>
      <c r="B330" t="s">
        <v>64</v>
      </c>
      <c r="C330" t="s">
        <v>59</v>
      </c>
      <c r="D330" s="18" t="s">
        <v>29</v>
      </c>
      <c r="E330" s="18" t="s">
        <v>29</v>
      </c>
      <c r="F330" t="s">
        <v>25</v>
      </c>
      <c r="G330" s="18" t="s">
        <v>14</v>
      </c>
      <c r="H330" s="18">
        <v>1</v>
      </c>
      <c r="I330" s="18" t="s">
        <v>9</v>
      </c>
      <c r="J330" s="18">
        <v>1.74928513579652</v>
      </c>
      <c r="K330" s="18" t="str">
        <f>+IF(DatosTR[[#This Row],[RC]]=1,"Acierto",IF(SUM(DatosTR[[#This Row],[RC]],DatosTR[[#This Row],[TR]])=0,"Omisión","Comisión"))</f>
        <v>Acierto</v>
      </c>
    </row>
    <row r="331" spans="1:11" x14ac:dyDescent="0.55000000000000004">
      <c r="A331" s="18" t="s">
        <v>58</v>
      </c>
      <c r="B331" t="s">
        <v>64</v>
      </c>
      <c r="C331" t="s">
        <v>59</v>
      </c>
      <c r="D331" s="18" t="s">
        <v>29</v>
      </c>
      <c r="E331" s="18" t="s">
        <v>29</v>
      </c>
      <c r="F331" t="s">
        <v>25</v>
      </c>
      <c r="G331" s="18" t="s">
        <v>14</v>
      </c>
      <c r="H331" s="18">
        <v>1</v>
      </c>
      <c r="I331" s="18" t="s">
        <v>11</v>
      </c>
      <c r="J331" s="18">
        <v>1.5737884444388299</v>
      </c>
      <c r="K331" s="18" t="str">
        <f>+IF(DatosTR[[#This Row],[RC]]=1,"Acierto",IF(SUM(DatosTR[[#This Row],[RC]],DatosTR[[#This Row],[TR]])=0,"Omisión","Comisión"))</f>
        <v>Acierto</v>
      </c>
    </row>
    <row r="332" spans="1:11" x14ac:dyDescent="0.55000000000000004">
      <c r="A332" s="18" t="s">
        <v>58</v>
      </c>
      <c r="B332" t="s">
        <v>64</v>
      </c>
      <c r="C332" t="s">
        <v>59</v>
      </c>
      <c r="D332" s="18" t="s">
        <v>29</v>
      </c>
      <c r="E332" s="18" t="s">
        <v>29</v>
      </c>
      <c r="F332" t="s">
        <v>25</v>
      </c>
      <c r="G332" s="18" t="s">
        <v>8</v>
      </c>
      <c r="H332" s="18">
        <v>1</v>
      </c>
      <c r="I332" s="18" t="s">
        <v>15</v>
      </c>
      <c r="J332" s="18">
        <v>1.3008521481533499</v>
      </c>
      <c r="K332" s="18" t="str">
        <f>+IF(DatosTR[[#This Row],[RC]]=1,"Acierto",IF(SUM(DatosTR[[#This Row],[RC]],DatosTR[[#This Row],[TR]])=0,"Omisión","Comisión"))</f>
        <v>Acierto</v>
      </c>
    </row>
    <row r="333" spans="1:11" x14ac:dyDescent="0.55000000000000004">
      <c r="A333" s="18" t="s">
        <v>58</v>
      </c>
      <c r="B333" t="s">
        <v>64</v>
      </c>
      <c r="C333" t="s">
        <v>59</v>
      </c>
      <c r="D333" s="18" t="s">
        <v>29</v>
      </c>
      <c r="E333" s="18" t="s">
        <v>29</v>
      </c>
      <c r="F333" t="s">
        <v>25</v>
      </c>
      <c r="G333" s="18" t="s">
        <v>8</v>
      </c>
      <c r="H333" s="18">
        <v>1</v>
      </c>
      <c r="I333" s="18" t="s">
        <v>9</v>
      </c>
      <c r="J333" s="18">
        <v>1.74928513579652</v>
      </c>
      <c r="K333" s="18" t="str">
        <f>+IF(DatosTR[[#This Row],[RC]]=1,"Acierto",IF(SUM(DatosTR[[#This Row],[RC]],DatosTR[[#This Row],[TR]])=0,"Omisión","Comisión"))</f>
        <v>Acierto</v>
      </c>
    </row>
    <row r="334" spans="1:11" x14ac:dyDescent="0.55000000000000004">
      <c r="A334" s="18" t="s">
        <v>58</v>
      </c>
      <c r="B334" t="s">
        <v>64</v>
      </c>
      <c r="C334" t="s">
        <v>59</v>
      </c>
      <c r="D334" s="18" t="s">
        <v>29</v>
      </c>
      <c r="E334" s="18" t="s">
        <v>29</v>
      </c>
      <c r="F334" t="s">
        <v>25</v>
      </c>
      <c r="G334" s="18" t="s">
        <v>8</v>
      </c>
      <c r="H334" s="18">
        <v>1</v>
      </c>
      <c r="I334" s="18" t="s">
        <v>11</v>
      </c>
      <c r="J334" s="18">
        <v>1.5737884444388299</v>
      </c>
      <c r="K334" s="18" t="str">
        <f>+IF(DatosTR[[#This Row],[RC]]=1,"Acierto",IF(SUM(DatosTR[[#This Row],[RC]],DatosTR[[#This Row],[TR]])=0,"Omisión","Comisión"))</f>
        <v>Acierto</v>
      </c>
    </row>
    <row r="335" spans="1:11" x14ac:dyDescent="0.55000000000000004">
      <c r="A335" s="18" t="s">
        <v>58</v>
      </c>
      <c r="B335" t="s">
        <v>64</v>
      </c>
      <c r="C335" t="s">
        <v>59</v>
      </c>
      <c r="D335" s="18" t="s">
        <v>29</v>
      </c>
      <c r="E335" s="18" t="s">
        <v>29</v>
      </c>
      <c r="F335" t="s">
        <v>25</v>
      </c>
      <c r="G335" s="18" t="s">
        <v>10</v>
      </c>
      <c r="H335" s="18">
        <v>1</v>
      </c>
      <c r="I335" s="18" t="s">
        <v>15</v>
      </c>
      <c r="J335" s="18">
        <v>1.3008521481533499</v>
      </c>
      <c r="K335" s="18" t="str">
        <f>+IF(DatosTR[[#This Row],[RC]]=1,"Acierto",IF(SUM(DatosTR[[#This Row],[RC]],DatosTR[[#This Row],[TR]])=0,"Omisión","Comisión"))</f>
        <v>Acierto</v>
      </c>
    </row>
    <row r="336" spans="1:11" x14ac:dyDescent="0.55000000000000004">
      <c r="A336" s="18" t="s">
        <v>58</v>
      </c>
      <c r="B336" t="s">
        <v>64</v>
      </c>
      <c r="C336" t="s">
        <v>59</v>
      </c>
      <c r="D336" s="18" t="s">
        <v>29</v>
      </c>
      <c r="E336" s="18" t="s">
        <v>29</v>
      </c>
      <c r="F336" t="s">
        <v>25</v>
      </c>
      <c r="G336" s="18" t="s">
        <v>10</v>
      </c>
      <c r="H336" s="18">
        <v>1</v>
      </c>
      <c r="I336" s="18" t="s">
        <v>9</v>
      </c>
      <c r="J336" s="18">
        <v>1.74928513579652</v>
      </c>
      <c r="K336" s="18" t="str">
        <f>+IF(DatosTR[[#This Row],[RC]]=1,"Acierto",IF(SUM(DatosTR[[#This Row],[RC]],DatosTR[[#This Row],[TR]])=0,"Omisión","Comisión"))</f>
        <v>Acierto</v>
      </c>
    </row>
    <row r="337" spans="1:11" x14ac:dyDescent="0.55000000000000004">
      <c r="A337" s="18" t="s">
        <v>58</v>
      </c>
      <c r="B337" t="s">
        <v>64</v>
      </c>
      <c r="C337" t="s">
        <v>59</v>
      </c>
      <c r="D337" s="18" t="s">
        <v>29</v>
      </c>
      <c r="E337" s="18" t="s">
        <v>29</v>
      </c>
      <c r="F337" t="s">
        <v>25</v>
      </c>
      <c r="G337" s="18" t="s">
        <v>10</v>
      </c>
      <c r="H337" s="18">
        <v>1</v>
      </c>
      <c r="I337" s="18" t="s">
        <v>11</v>
      </c>
      <c r="J337" s="18">
        <v>1.5737884444388299</v>
      </c>
      <c r="K337" s="18" t="str">
        <f>+IF(DatosTR[[#This Row],[RC]]=1,"Acierto",IF(SUM(DatosTR[[#This Row],[RC]],DatosTR[[#This Row],[TR]])=0,"Omisión","Comisión"))</f>
        <v>Acierto</v>
      </c>
    </row>
    <row r="338" spans="1:11" x14ac:dyDescent="0.55000000000000004">
      <c r="A338" s="18" t="s">
        <v>58</v>
      </c>
      <c r="B338" t="s">
        <v>64</v>
      </c>
      <c r="C338" t="s">
        <v>59</v>
      </c>
      <c r="D338" s="18" t="s">
        <v>28</v>
      </c>
      <c r="E338" s="18" t="s">
        <v>27</v>
      </c>
      <c r="F338" t="s">
        <v>25</v>
      </c>
      <c r="G338" s="18" t="s">
        <v>12</v>
      </c>
      <c r="H338" s="18">
        <v>0</v>
      </c>
      <c r="I338" s="18" t="s">
        <v>13</v>
      </c>
      <c r="J338" s="18">
        <v>3.36464671604335</v>
      </c>
      <c r="K338" s="18" t="str">
        <f>+IF(DatosTR[[#This Row],[RC]]=1,"Acierto",IF(SUM(DatosTR[[#This Row],[RC]],DatosTR[[#This Row],[TR]])=0,"Omisión","Comisión"))</f>
        <v>Comisión</v>
      </c>
    </row>
    <row r="339" spans="1:11" x14ac:dyDescent="0.55000000000000004">
      <c r="A339" s="18" t="s">
        <v>58</v>
      </c>
      <c r="B339" t="s">
        <v>64</v>
      </c>
      <c r="C339" t="s">
        <v>59</v>
      </c>
      <c r="D339" s="18" t="s">
        <v>28</v>
      </c>
      <c r="E339" s="18" t="s">
        <v>27</v>
      </c>
      <c r="F339" t="s">
        <v>25</v>
      </c>
      <c r="G339" s="18" t="s">
        <v>12</v>
      </c>
      <c r="H339" s="18">
        <v>0</v>
      </c>
      <c r="I339" s="18" t="s">
        <v>9</v>
      </c>
      <c r="J339" s="18">
        <v>1.58875377778895</v>
      </c>
      <c r="K339" s="18" t="str">
        <f>+IF(DatosTR[[#This Row],[RC]]=1,"Acierto",IF(SUM(DatosTR[[#This Row],[RC]],DatosTR[[#This Row],[TR]])=0,"Omisión","Comisión"))</f>
        <v>Comisión</v>
      </c>
    </row>
    <row r="340" spans="1:11" x14ac:dyDescent="0.55000000000000004">
      <c r="A340" s="18" t="s">
        <v>58</v>
      </c>
      <c r="B340" t="s">
        <v>64</v>
      </c>
      <c r="C340" t="s">
        <v>59</v>
      </c>
      <c r="D340" s="18" t="s">
        <v>28</v>
      </c>
      <c r="E340" s="18" t="s">
        <v>27</v>
      </c>
      <c r="F340" t="s">
        <v>25</v>
      </c>
      <c r="G340" s="18" t="s">
        <v>12</v>
      </c>
      <c r="H340" s="18">
        <v>0</v>
      </c>
      <c r="I340" s="18" t="s">
        <v>11</v>
      </c>
      <c r="J340" s="18">
        <v>0.90039703703951002</v>
      </c>
      <c r="K340" s="18" t="str">
        <f>+IF(DatosTR[[#This Row],[RC]]=1,"Acierto",IF(SUM(DatosTR[[#This Row],[RC]],DatosTR[[#This Row],[TR]])=0,"Omisión","Comisión"))</f>
        <v>Comisión</v>
      </c>
    </row>
    <row r="341" spans="1:11" x14ac:dyDescent="0.55000000000000004">
      <c r="A341" s="18" t="s">
        <v>58</v>
      </c>
      <c r="B341" t="s">
        <v>64</v>
      </c>
      <c r="C341" t="s">
        <v>59</v>
      </c>
      <c r="D341" s="18" t="s">
        <v>28</v>
      </c>
      <c r="E341" s="18" t="s">
        <v>27</v>
      </c>
      <c r="F341" t="s">
        <v>25</v>
      </c>
      <c r="G341" s="18" t="s">
        <v>14</v>
      </c>
      <c r="H341" s="18">
        <v>0</v>
      </c>
      <c r="I341" s="18" t="s">
        <v>13</v>
      </c>
      <c r="J341" s="18">
        <v>3.36464671604335</v>
      </c>
      <c r="K341" s="18" t="str">
        <f>+IF(DatosTR[[#This Row],[RC]]=1,"Acierto",IF(SUM(DatosTR[[#This Row],[RC]],DatosTR[[#This Row],[TR]])=0,"Omisión","Comisión"))</f>
        <v>Comisión</v>
      </c>
    </row>
    <row r="342" spans="1:11" x14ac:dyDescent="0.55000000000000004">
      <c r="A342" s="18" t="s">
        <v>58</v>
      </c>
      <c r="B342" t="s">
        <v>64</v>
      </c>
      <c r="C342" t="s">
        <v>59</v>
      </c>
      <c r="D342" s="18" t="s">
        <v>28</v>
      </c>
      <c r="E342" s="18" t="s">
        <v>27</v>
      </c>
      <c r="F342" t="s">
        <v>25</v>
      </c>
      <c r="G342" s="18" t="s">
        <v>14</v>
      </c>
      <c r="H342" s="18">
        <v>0</v>
      </c>
      <c r="I342" s="18" t="s">
        <v>9</v>
      </c>
      <c r="J342" s="18">
        <v>1.58875377778895</v>
      </c>
      <c r="K342" s="18" t="str">
        <f>+IF(DatosTR[[#This Row],[RC]]=1,"Acierto",IF(SUM(DatosTR[[#This Row],[RC]],DatosTR[[#This Row],[TR]])=0,"Omisión","Comisión"))</f>
        <v>Comisión</v>
      </c>
    </row>
    <row r="343" spans="1:11" x14ac:dyDescent="0.55000000000000004">
      <c r="A343" s="18" t="s">
        <v>58</v>
      </c>
      <c r="B343" t="s">
        <v>64</v>
      </c>
      <c r="C343" t="s">
        <v>59</v>
      </c>
      <c r="D343" s="18" t="s">
        <v>28</v>
      </c>
      <c r="E343" s="18" t="s">
        <v>27</v>
      </c>
      <c r="F343" t="s">
        <v>25</v>
      </c>
      <c r="G343" s="18" t="s">
        <v>14</v>
      </c>
      <c r="H343" s="18">
        <v>0</v>
      </c>
      <c r="I343" s="18" t="s">
        <v>11</v>
      </c>
      <c r="J343" s="18">
        <v>0.90039703703951002</v>
      </c>
      <c r="K343" s="18" t="str">
        <f>+IF(DatosTR[[#This Row],[RC]]=1,"Acierto",IF(SUM(DatosTR[[#This Row],[RC]],DatosTR[[#This Row],[TR]])=0,"Omisión","Comisión"))</f>
        <v>Comisión</v>
      </c>
    </row>
    <row r="344" spans="1:11" x14ac:dyDescent="0.55000000000000004">
      <c r="A344" s="18" t="s">
        <v>58</v>
      </c>
      <c r="B344" t="s">
        <v>64</v>
      </c>
      <c r="C344" t="s">
        <v>59</v>
      </c>
      <c r="D344" s="18" t="s">
        <v>28</v>
      </c>
      <c r="E344" s="18" t="s">
        <v>27</v>
      </c>
      <c r="F344" t="s">
        <v>25</v>
      </c>
      <c r="G344" s="18" t="s">
        <v>8</v>
      </c>
      <c r="H344" s="18">
        <v>1</v>
      </c>
      <c r="I344" s="18" t="s">
        <v>13</v>
      </c>
      <c r="J344" s="18">
        <v>3.36464671604335</v>
      </c>
      <c r="K344" s="18" t="str">
        <f>+IF(DatosTR[[#This Row],[RC]]=1,"Acierto",IF(SUM(DatosTR[[#This Row],[RC]],DatosTR[[#This Row],[TR]])=0,"Omisión","Comisión"))</f>
        <v>Acierto</v>
      </c>
    </row>
    <row r="345" spans="1:11" x14ac:dyDescent="0.55000000000000004">
      <c r="A345" s="18" t="s">
        <v>58</v>
      </c>
      <c r="B345" t="s">
        <v>64</v>
      </c>
      <c r="C345" t="s">
        <v>59</v>
      </c>
      <c r="D345" s="18" t="s">
        <v>28</v>
      </c>
      <c r="E345" s="18" t="s">
        <v>27</v>
      </c>
      <c r="F345" t="s">
        <v>25</v>
      </c>
      <c r="G345" s="18" t="s">
        <v>8</v>
      </c>
      <c r="H345" s="18">
        <v>1</v>
      </c>
      <c r="I345" s="18" t="s">
        <v>9</v>
      </c>
      <c r="J345" s="18">
        <v>1.58875377778895</v>
      </c>
      <c r="K345" s="18" t="str">
        <f>+IF(DatosTR[[#This Row],[RC]]=1,"Acierto",IF(SUM(DatosTR[[#This Row],[RC]],DatosTR[[#This Row],[TR]])=0,"Omisión","Comisión"))</f>
        <v>Acierto</v>
      </c>
    </row>
    <row r="346" spans="1:11" x14ac:dyDescent="0.55000000000000004">
      <c r="A346" s="18" t="s">
        <v>58</v>
      </c>
      <c r="B346" t="s">
        <v>64</v>
      </c>
      <c r="C346" t="s">
        <v>59</v>
      </c>
      <c r="D346" s="18" t="s">
        <v>28</v>
      </c>
      <c r="E346" s="18" t="s">
        <v>27</v>
      </c>
      <c r="F346" t="s">
        <v>25</v>
      </c>
      <c r="G346" s="18" t="s">
        <v>8</v>
      </c>
      <c r="H346" s="18">
        <v>1</v>
      </c>
      <c r="I346" s="18" t="s">
        <v>11</v>
      </c>
      <c r="J346" s="18">
        <v>0.90039703703951002</v>
      </c>
      <c r="K346" s="18" t="str">
        <f>+IF(DatosTR[[#This Row],[RC]]=1,"Acierto",IF(SUM(DatosTR[[#This Row],[RC]],DatosTR[[#This Row],[TR]])=0,"Omisión","Comisión"))</f>
        <v>Acierto</v>
      </c>
    </row>
    <row r="347" spans="1:11" x14ac:dyDescent="0.55000000000000004">
      <c r="A347" s="18" t="s">
        <v>58</v>
      </c>
      <c r="B347" t="s">
        <v>64</v>
      </c>
      <c r="C347" t="s">
        <v>59</v>
      </c>
      <c r="D347" s="18" t="s">
        <v>28</v>
      </c>
      <c r="E347" s="18" t="s">
        <v>27</v>
      </c>
      <c r="F347" t="s">
        <v>25</v>
      </c>
      <c r="G347" s="18" t="s">
        <v>10</v>
      </c>
      <c r="H347" s="18">
        <v>1</v>
      </c>
      <c r="I347" s="18" t="s">
        <v>13</v>
      </c>
      <c r="J347" s="18">
        <v>3.36464671604335</v>
      </c>
      <c r="K347" s="18" t="str">
        <f>+IF(DatosTR[[#This Row],[RC]]=1,"Acierto",IF(SUM(DatosTR[[#This Row],[RC]],DatosTR[[#This Row],[TR]])=0,"Omisión","Comisión"))</f>
        <v>Acierto</v>
      </c>
    </row>
    <row r="348" spans="1:11" x14ac:dyDescent="0.55000000000000004">
      <c r="A348" s="18" t="s">
        <v>58</v>
      </c>
      <c r="B348" t="s">
        <v>64</v>
      </c>
      <c r="C348" t="s">
        <v>59</v>
      </c>
      <c r="D348" s="18" t="s">
        <v>28</v>
      </c>
      <c r="E348" s="18" t="s">
        <v>27</v>
      </c>
      <c r="F348" t="s">
        <v>25</v>
      </c>
      <c r="G348" s="18" t="s">
        <v>10</v>
      </c>
      <c r="H348" s="18">
        <v>1</v>
      </c>
      <c r="I348" s="18" t="s">
        <v>9</v>
      </c>
      <c r="J348" s="18">
        <v>1.58875377778895</v>
      </c>
      <c r="K348" s="18" t="str">
        <f>+IF(DatosTR[[#This Row],[RC]]=1,"Acierto",IF(SUM(DatosTR[[#This Row],[RC]],DatosTR[[#This Row],[TR]])=0,"Omisión","Comisión"))</f>
        <v>Acierto</v>
      </c>
    </row>
    <row r="349" spans="1:11" x14ac:dyDescent="0.55000000000000004">
      <c r="A349" s="18" t="s">
        <v>58</v>
      </c>
      <c r="B349" t="s">
        <v>64</v>
      </c>
      <c r="C349" t="s">
        <v>59</v>
      </c>
      <c r="D349" s="18" t="s">
        <v>28</v>
      </c>
      <c r="E349" s="18" t="s">
        <v>27</v>
      </c>
      <c r="F349" t="s">
        <v>25</v>
      </c>
      <c r="G349" s="18" t="s">
        <v>10</v>
      </c>
      <c r="H349" s="18">
        <v>1</v>
      </c>
      <c r="I349" s="18" t="s">
        <v>11</v>
      </c>
      <c r="J349" s="18">
        <v>0.90039703703951002</v>
      </c>
      <c r="K349" s="18" t="str">
        <f>+IF(DatosTR[[#This Row],[RC]]=1,"Acierto",IF(SUM(DatosTR[[#This Row],[RC]],DatosTR[[#This Row],[TR]])=0,"Omisión","Comisión"))</f>
        <v>Acierto</v>
      </c>
    </row>
    <row r="350" spans="1:11" x14ac:dyDescent="0.55000000000000004">
      <c r="A350" s="18" t="s">
        <v>58</v>
      </c>
      <c r="B350" t="s">
        <v>64</v>
      </c>
      <c r="C350" t="s">
        <v>59</v>
      </c>
      <c r="D350" s="18" t="s">
        <v>29</v>
      </c>
      <c r="E350" s="18" t="s">
        <v>27</v>
      </c>
      <c r="F350" t="s">
        <v>25</v>
      </c>
      <c r="G350" s="18" t="s">
        <v>12</v>
      </c>
      <c r="H350" s="18">
        <v>0</v>
      </c>
      <c r="I350" s="18" t="s">
        <v>15</v>
      </c>
      <c r="J350" s="18">
        <v>1.3075816296331999</v>
      </c>
      <c r="K350" s="18" t="str">
        <f>+IF(DatosTR[[#This Row],[RC]]=1,"Acierto",IF(SUM(DatosTR[[#This Row],[RC]],DatosTR[[#This Row],[TR]])=0,"Omisión","Comisión"))</f>
        <v>Comisión</v>
      </c>
    </row>
    <row r="351" spans="1:11" x14ac:dyDescent="0.55000000000000004">
      <c r="A351" s="18" t="s">
        <v>58</v>
      </c>
      <c r="B351" t="s">
        <v>64</v>
      </c>
      <c r="C351" t="s">
        <v>59</v>
      </c>
      <c r="D351" s="18" t="s">
        <v>29</v>
      </c>
      <c r="E351" s="18" t="s">
        <v>27</v>
      </c>
      <c r="F351" t="s">
        <v>25</v>
      </c>
      <c r="G351" s="18" t="s">
        <v>12</v>
      </c>
      <c r="H351" s="18">
        <v>0</v>
      </c>
      <c r="I351" s="18" t="s">
        <v>9</v>
      </c>
      <c r="J351" s="18">
        <v>2.4749894320848398</v>
      </c>
      <c r="K351" s="18" t="str">
        <f>+IF(DatosTR[[#This Row],[RC]]=1,"Acierto",IF(SUM(DatosTR[[#This Row],[RC]],DatosTR[[#This Row],[TR]])=0,"Omisión","Comisión"))</f>
        <v>Comisión</v>
      </c>
    </row>
    <row r="352" spans="1:11" x14ac:dyDescent="0.55000000000000004">
      <c r="A352" s="18" t="s">
        <v>58</v>
      </c>
      <c r="B352" t="s">
        <v>64</v>
      </c>
      <c r="C352" t="s">
        <v>59</v>
      </c>
      <c r="D352" s="18" t="s">
        <v>29</v>
      </c>
      <c r="E352" s="18" t="s">
        <v>27</v>
      </c>
      <c r="F352" t="s">
        <v>25</v>
      </c>
      <c r="G352" s="18" t="s">
        <v>12</v>
      </c>
      <c r="H352" s="18">
        <v>0</v>
      </c>
      <c r="I352" s="18" t="s">
        <v>11</v>
      </c>
      <c r="J352" s="18">
        <v>1.1998016790166699</v>
      </c>
      <c r="K352" s="18" t="str">
        <f>+IF(DatosTR[[#This Row],[RC]]=1,"Acierto",IF(SUM(DatosTR[[#This Row],[RC]],DatosTR[[#This Row],[TR]])=0,"Omisión","Comisión"))</f>
        <v>Comisión</v>
      </c>
    </row>
    <row r="353" spans="1:11" x14ac:dyDescent="0.55000000000000004">
      <c r="A353" s="18" t="s">
        <v>58</v>
      </c>
      <c r="B353" t="s">
        <v>64</v>
      </c>
      <c r="C353" t="s">
        <v>59</v>
      </c>
      <c r="D353" s="18" t="s">
        <v>29</v>
      </c>
      <c r="E353" s="18" t="s">
        <v>27</v>
      </c>
      <c r="F353" t="s">
        <v>25</v>
      </c>
      <c r="G353" s="18" t="s">
        <v>14</v>
      </c>
      <c r="H353" s="18">
        <v>1</v>
      </c>
      <c r="I353" s="18" t="s">
        <v>15</v>
      </c>
      <c r="J353" s="18">
        <v>1.3075816296331999</v>
      </c>
      <c r="K353" s="18" t="str">
        <f>+IF(DatosTR[[#This Row],[RC]]=1,"Acierto",IF(SUM(DatosTR[[#This Row],[RC]],DatosTR[[#This Row],[TR]])=0,"Omisión","Comisión"))</f>
        <v>Acierto</v>
      </c>
    </row>
    <row r="354" spans="1:11" x14ac:dyDescent="0.55000000000000004">
      <c r="A354" s="18" t="s">
        <v>58</v>
      </c>
      <c r="B354" t="s">
        <v>64</v>
      </c>
      <c r="C354" t="s">
        <v>59</v>
      </c>
      <c r="D354" s="18" t="s">
        <v>29</v>
      </c>
      <c r="E354" s="18" t="s">
        <v>27</v>
      </c>
      <c r="F354" t="s">
        <v>25</v>
      </c>
      <c r="G354" s="18" t="s">
        <v>14</v>
      </c>
      <c r="H354" s="18">
        <v>1</v>
      </c>
      <c r="I354" s="18" t="s">
        <v>9</v>
      </c>
      <c r="J354" s="18">
        <v>2.4749894320848398</v>
      </c>
      <c r="K354" s="18" t="str">
        <f>+IF(DatosTR[[#This Row],[RC]]=1,"Acierto",IF(SUM(DatosTR[[#This Row],[RC]],DatosTR[[#This Row],[TR]])=0,"Omisión","Comisión"))</f>
        <v>Acierto</v>
      </c>
    </row>
    <row r="355" spans="1:11" x14ac:dyDescent="0.55000000000000004">
      <c r="A355" s="18" t="s">
        <v>58</v>
      </c>
      <c r="B355" t="s">
        <v>64</v>
      </c>
      <c r="C355" t="s">
        <v>59</v>
      </c>
      <c r="D355" s="18" t="s">
        <v>29</v>
      </c>
      <c r="E355" s="18" t="s">
        <v>27</v>
      </c>
      <c r="F355" t="s">
        <v>25</v>
      </c>
      <c r="G355" s="18" t="s">
        <v>14</v>
      </c>
      <c r="H355" s="18">
        <v>1</v>
      </c>
      <c r="I355" s="18" t="s">
        <v>11</v>
      </c>
      <c r="J355" s="18">
        <v>1.1998016790166699</v>
      </c>
      <c r="K355" s="18" t="str">
        <f>+IF(DatosTR[[#This Row],[RC]]=1,"Acierto",IF(SUM(DatosTR[[#This Row],[RC]],DatosTR[[#This Row],[TR]])=0,"Omisión","Comisión"))</f>
        <v>Acierto</v>
      </c>
    </row>
    <row r="356" spans="1:11" x14ac:dyDescent="0.55000000000000004">
      <c r="A356" s="18" t="s">
        <v>58</v>
      </c>
      <c r="B356" t="s">
        <v>64</v>
      </c>
      <c r="C356" t="s">
        <v>59</v>
      </c>
      <c r="D356" s="18" t="s">
        <v>29</v>
      </c>
      <c r="E356" s="18" t="s">
        <v>27</v>
      </c>
      <c r="F356" t="s">
        <v>25</v>
      </c>
      <c r="G356" s="18" t="s">
        <v>8</v>
      </c>
      <c r="H356" s="18">
        <v>1</v>
      </c>
      <c r="I356" s="18" t="s">
        <v>15</v>
      </c>
      <c r="J356" s="18">
        <v>1.3075816296331999</v>
      </c>
      <c r="K356" s="18" t="str">
        <f>+IF(DatosTR[[#This Row],[RC]]=1,"Acierto",IF(SUM(DatosTR[[#This Row],[RC]],DatosTR[[#This Row],[TR]])=0,"Omisión","Comisión"))</f>
        <v>Acierto</v>
      </c>
    </row>
    <row r="357" spans="1:11" x14ac:dyDescent="0.55000000000000004">
      <c r="A357" s="18" t="s">
        <v>58</v>
      </c>
      <c r="B357" t="s">
        <v>64</v>
      </c>
      <c r="C357" t="s">
        <v>59</v>
      </c>
      <c r="D357" s="18" t="s">
        <v>29</v>
      </c>
      <c r="E357" s="18" t="s">
        <v>27</v>
      </c>
      <c r="F357" t="s">
        <v>25</v>
      </c>
      <c r="G357" s="18" t="s">
        <v>8</v>
      </c>
      <c r="H357" s="18">
        <v>1</v>
      </c>
      <c r="I357" s="18" t="s">
        <v>9</v>
      </c>
      <c r="J357" s="18">
        <v>2.4749894320848398</v>
      </c>
      <c r="K357" s="18" t="str">
        <f>+IF(DatosTR[[#This Row],[RC]]=1,"Acierto",IF(SUM(DatosTR[[#This Row],[RC]],DatosTR[[#This Row],[TR]])=0,"Omisión","Comisión"))</f>
        <v>Acierto</v>
      </c>
    </row>
    <row r="358" spans="1:11" x14ac:dyDescent="0.55000000000000004">
      <c r="A358" s="18" t="s">
        <v>58</v>
      </c>
      <c r="B358" t="s">
        <v>64</v>
      </c>
      <c r="C358" t="s">
        <v>59</v>
      </c>
      <c r="D358" s="18" t="s">
        <v>29</v>
      </c>
      <c r="E358" s="18" t="s">
        <v>27</v>
      </c>
      <c r="F358" t="s">
        <v>25</v>
      </c>
      <c r="G358" s="18" t="s">
        <v>8</v>
      </c>
      <c r="H358" s="18">
        <v>1</v>
      </c>
      <c r="I358" s="18" t="s">
        <v>11</v>
      </c>
      <c r="J358" s="18">
        <v>1.1998016790166699</v>
      </c>
      <c r="K358" s="18" t="str">
        <f>+IF(DatosTR[[#This Row],[RC]]=1,"Acierto",IF(SUM(DatosTR[[#This Row],[RC]],DatosTR[[#This Row],[TR]])=0,"Omisión","Comisión"))</f>
        <v>Acierto</v>
      </c>
    </row>
    <row r="359" spans="1:11" x14ac:dyDescent="0.55000000000000004">
      <c r="A359" s="18" t="s">
        <v>58</v>
      </c>
      <c r="B359" t="s">
        <v>64</v>
      </c>
      <c r="C359" t="s">
        <v>59</v>
      </c>
      <c r="D359" s="18" t="s">
        <v>29</v>
      </c>
      <c r="E359" s="18" t="s">
        <v>27</v>
      </c>
      <c r="F359" t="s">
        <v>25</v>
      </c>
      <c r="G359" s="18" t="s">
        <v>10</v>
      </c>
      <c r="H359" s="18">
        <v>1</v>
      </c>
      <c r="I359" s="18" t="s">
        <v>15</v>
      </c>
      <c r="J359" s="18">
        <v>1.3075816296331999</v>
      </c>
      <c r="K359" s="18" t="str">
        <f>+IF(DatosTR[[#This Row],[RC]]=1,"Acierto",IF(SUM(DatosTR[[#This Row],[RC]],DatosTR[[#This Row],[TR]])=0,"Omisión","Comisión"))</f>
        <v>Acierto</v>
      </c>
    </row>
    <row r="360" spans="1:11" x14ac:dyDescent="0.55000000000000004">
      <c r="A360" s="18" t="s">
        <v>58</v>
      </c>
      <c r="B360" t="s">
        <v>64</v>
      </c>
      <c r="C360" t="s">
        <v>59</v>
      </c>
      <c r="D360" s="18" t="s">
        <v>29</v>
      </c>
      <c r="E360" s="18" t="s">
        <v>27</v>
      </c>
      <c r="F360" t="s">
        <v>25</v>
      </c>
      <c r="G360" s="18" t="s">
        <v>10</v>
      </c>
      <c r="H360" s="18">
        <v>1</v>
      </c>
      <c r="I360" s="18" t="s">
        <v>9</v>
      </c>
      <c r="J360" s="18">
        <v>2.4749894320848398</v>
      </c>
      <c r="K360" s="18" t="str">
        <f>+IF(DatosTR[[#This Row],[RC]]=1,"Acierto",IF(SUM(DatosTR[[#This Row],[RC]],DatosTR[[#This Row],[TR]])=0,"Omisión","Comisión"))</f>
        <v>Acierto</v>
      </c>
    </row>
    <row r="361" spans="1:11" x14ac:dyDescent="0.55000000000000004">
      <c r="A361" s="18" t="s">
        <v>58</v>
      </c>
      <c r="B361" t="s">
        <v>64</v>
      </c>
      <c r="C361" t="s">
        <v>59</v>
      </c>
      <c r="D361" s="18" t="s">
        <v>29</v>
      </c>
      <c r="E361" s="18" t="s">
        <v>27</v>
      </c>
      <c r="F361" t="s">
        <v>25</v>
      </c>
      <c r="G361" s="18" t="s">
        <v>10</v>
      </c>
      <c r="H361" s="18">
        <v>1</v>
      </c>
      <c r="I361" s="18" t="s">
        <v>11</v>
      </c>
      <c r="J361" s="18">
        <v>1.1998016790166699</v>
      </c>
      <c r="K361" s="18" t="str">
        <f>+IF(DatosTR[[#This Row],[RC]]=1,"Acierto",IF(SUM(DatosTR[[#This Row],[RC]],DatosTR[[#This Row],[TR]])=0,"Omisión","Comisión"))</f>
        <v>Acierto</v>
      </c>
    </row>
    <row r="362" spans="1:11" x14ac:dyDescent="0.55000000000000004">
      <c r="A362" s="18" t="s">
        <v>58</v>
      </c>
      <c r="B362" t="s">
        <v>64</v>
      </c>
      <c r="C362" t="s">
        <v>59</v>
      </c>
      <c r="D362" s="18" t="s">
        <v>27</v>
      </c>
      <c r="E362" s="18" t="s">
        <v>28</v>
      </c>
      <c r="F362" t="s">
        <v>25</v>
      </c>
      <c r="G362" s="18" t="s">
        <v>12</v>
      </c>
      <c r="H362" s="18">
        <v>0</v>
      </c>
      <c r="I362" s="18" t="s">
        <v>13</v>
      </c>
      <c r="J362" s="18">
        <v>3.45879387654713</v>
      </c>
      <c r="K362" s="18" t="str">
        <f>+IF(DatosTR[[#This Row],[RC]]=1,"Acierto",IF(SUM(DatosTR[[#This Row],[RC]],DatosTR[[#This Row],[TR]])=0,"Omisión","Comisión"))</f>
        <v>Comisión</v>
      </c>
    </row>
    <row r="363" spans="1:11" x14ac:dyDescent="0.55000000000000004">
      <c r="A363" s="18" t="s">
        <v>58</v>
      </c>
      <c r="B363" t="s">
        <v>64</v>
      </c>
      <c r="C363" t="s">
        <v>59</v>
      </c>
      <c r="D363" s="18" t="s">
        <v>27</v>
      </c>
      <c r="E363" s="18" t="s">
        <v>28</v>
      </c>
      <c r="F363" t="s">
        <v>25</v>
      </c>
      <c r="G363" s="18" t="s">
        <v>12</v>
      </c>
      <c r="H363" s="18">
        <v>0</v>
      </c>
      <c r="I363" s="18" t="s">
        <v>15</v>
      </c>
      <c r="J363" s="18">
        <v>1.7034149135724801</v>
      </c>
      <c r="K363" s="18" t="str">
        <f>+IF(DatosTR[[#This Row],[RC]]=1,"Acierto",IF(SUM(DatosTR[[#This Row],[RC]],DatosTR[[#This Row],[TR]])=0,"Omisión","Comisión"))</f>
        <v>Comisión</v>
      </c>
    </row>
    <row r="364" spans="1:11" x14ac:dyDescent="0.55000000000000004">
      <c r="A364" s="18" t="s">
        <v>58</v>
      </c>
      <c r="B364" t="s">
        <v>64</v>
      </c>
      <c r="C364" t="s">
        <v>59</v>
      </c>
      <c r="D364" s="18" t="s">
        <v>27</v>
      </c>
      <c r="E364" s="18" t="s">
        <v>28</v>
      </c>
      <c r="F364" t="s">
        <v>25</v>
      </c>
      <c r="G364" s="18" t="s">
        <v>12</v>
      </c>
      <c r="H364" s="18">
        <v>0</v>
      </c>
      <c r="I364" s="18" t="s">
        <v>9</v>
      </c>
      <c r="J364" s="18">
        <v>2.7691492345620601</v>
      </c>
      <c r="K364" s="18" t="str">
        <f>+IF(DatosTR[[#This Row],[RC]]=1,"Acierto",IF(SUM(DatosTR[[#This Row],[RC]],DatosTR[[#This Row],[TR]])=0,"Omisión","Comisión"))</f>
        <v>Comisión</v>
      </c>
    </row>
    <row r="365" spans="1:11" x14ac:dyDescent="0.55000000000000004">
      <c r="A365" s="18" t="s">
        <v>58</v>
      </c>
      <c r="B365" t="s">
        <v>64</v>
      </c>
      <c r="C365" t="s">
        <v>59</v>
      </c>
      <c r="D365" s="18" t="s">
        <v>27</v>
      </c>
      <c r="E365" s="18" t="s">
        <v>28</v>
      </c>
      <c r="F365" t="s">
        <v>25</v>
      </c>
      <c r="G365" s="18" t="s">
        <v>12</v>
      </c>
      <c r="H365" s="18">
        <v>0</v>
      </c>
      <c r="I365" s="18" t="s">
        <v>11</v>
      </c>
      <c r="J365" s="18">
        <v>1.2004203456890501</v>
      </c>
      <c r="K365" s="18" t="str">
        <f>+IF(DatosTR[[#This Row],[RC]]=1,"Acierto",IF(SUM(DatosTR[[#This Row],[RC]],DatosTR[[#This Row],[TR]])=0,"Omisión","Comisión"))</f>
        <v>Comisión</v>
      </c>
    </row>
    <row r="366" spans="1:11" x14ac:dyDescent="0.55000000000000004">
      <c r="A366" s="18" t="s">
        <v>58</v>
      </c>
      <c r="B366" t="s">
        <v>64</v>
      </c>
      <c r="C366" t="s">
        <v>59</v>
      </c>
      <c r="D366" s="18" t="s">
        <v>27</v>
      </c>
      <c r="E366" s="18" t="s">
        <v>28</v>
      </c>
      <c r="F366" t="s">
        <v>25</v>
      </c>
      <c r="G366" s="18" t="s">
        <v>14</v>
      </c>
      <c r="H366" s="18">
        <v>1</v>
      </c>
      <c r="I366" s="18" t="s">
        <v>13</v>
      </c>
      <c r="J366" s="18">
        <v>3.45879387654713</v>
      </c>
      <c r="K366" s="18" t="str">
        <f>+IF(DatosTR[[#This Row],[RC]]=1,"Acierto",IF(SUM(DatosTR[[#This Row],[RC]],DatosTR[[#This Row],[TR]])=0,"Omisión","Comisión"))</f>
        <v>Acierto</v>
      </c>
    </row>
    <row r="367" spans="1:11" x14ac:dyDescent="0.55000000000000004">
      <c r="A367" s="18" t="s">
        <v>58</v>
      </c>
      <c r="B367" t="s">
        <v>64</v>
      </c>
      <c r="C367" t="s">
        <v>59</v>
      </c>
      <c r="D367" s="18" t="s">
        <v>27</v>
      </c>
      <c r="E367" s="18" t="s">
        <v>28</v>
      </c>
      <c r="F367" t="s">
        <v>25</v>
      </c>
      <c r="G367" s="18" t="s">
        <v>14</v>
      </c>
      <c r="H367" s="18">
        <v>1</v>
      </c>
      <c r="I367" s="18" t="s">
        <v>15</v>
      </c>
      <c r="J367" s="18">
        <v>1.7034149135724801</v>
      </c>
      <c r="K367" s="18" t="str">
        <f>+IF(DatosTR[[#This Row],[RC]]=1,"Acierto",IF(SUM(DatosTR[[#This Row],[RC]],DatosTR[[#This Row],[TR]])=0,"Omisión","Comisión"))</f>
        <v>Acierto</v>
      </c>
    </row>
    <row r="368" spans="1:11" x14ac:dyDescent="0.55000000000000004">
      <c r="A368" s="18" t="s">
        <v>58</v>
      </c>
      <c r="B368" t="s">
        <v>64</v>
      </c>
      <c r="C368" t="s">
        <v>59</v>
      </c>
      <c r="D368" s="18" t="s">
        <v>27</v>
      </c>
      <c r="E368" s="18" t="s">
        <v>28</v>
      </c>
      <c r="F368" t="s">
        <v>25</v>
      </c>
      <c r="G368" s="18" t="s">
        <v>14</v>
      </c>
      <c r="H368" s="18">
        <v>1</v>
      </c>
      <c r="I368" s="18" t="s">
        <v>9</v>
      </c>
      <c r="J368" s="18">
        <v>2.7691492345620601</v>
      </c>
      <c r="K368" s="18" t="str">
        <f>+IF(DatosTR[[#This Row],[RC]]=1,"Acierto",IF(SUM(DatosTR[[#This Row],[RC]],DatosTR[[#This Row],[TR]])=0,"Omisión","Comisión"))</f>
        <v>Acierto</v>
      </c>
    </row>
    <row r="369" spans="1:11" x14ac:dyDescent="0.55000000000000004">
      <c r="A369" s="18" t="s">
        <v>58</v>
      </c>
      <c r="B369" t="s">
        <v>64</v>
      </c>
      <c r="C369" t="s">
        <v>59</v>
      </c>
      <c r="D369" s="18" t="s">
        <v>27</v>
      </c>
      <c r="E369" s="18" t="s">
        <v>28</v>
      </c>
      <c r="F369" t="s">
        <v>25</v>
      </c>
      <c r="G369" s="18" t="s">
        <v>14</v>
      </c>
      <c r="H369" s="18">
        <v>1</v>
      </c>
      <c r="I369" s="18" t="s">
        <v>11</v>
      </c>
      <c r="J369" s="18">
        <v>1.2004203456890501</v>
      </c>
      <c r="K369" s="18" t="str">
        <f>+IF(DatosTR[[#This Row],[RC]]=1,"Acierto",IF(SUM(DatosTR[[#This Row],[RC]],DatosTR[[#This Row],[TR]])=0,"Omisión","Comisión"))</f>
        <v>Acierto</v>
      </c>
    </row>
    <row r="370" spans="1:11" x14ac:dyDescent="0.55000000000000004">
      <c r="A370" s="18" t="s">
        <v>58</v>
      </c>
      <c r="B370" t="s">
        <v>64</v>
      </c>
      <c r="C370" t="s">
        <v>59</v>
      </c>
      <c r="D370" s="18" t="s">
        <v>27</v>
      </c>
      <c r="E370" s="18" t="s">
        <v>28</v>
      </c>
      <c r="F370" t="s">
        <v>25</v>
      </c>
      <c r="G370" s="18" t="s">
        <v>8</v>
      </c>
      <c r="H370" s="18">
        <v>1</v>
      </c>
      <c r="I370" s="18" t="s">
        <v>13</v>
      </c>
      <c r="J370" s="18">
        <v>3.45879387654713</v>
      </c>
      <c r="K370" s="18" t="str">
        <f>+IF(DatosTR[[#This Row],[RC]]=1,"Acierto",IF(SUM(DatosTR[[#This Row],[RC]],DatosTR[[#This Row],[TR]])=0,"Omisión","Comisión"))</f>
        <v>Acierto</v>
      </c>
    </row>
    <row r="371" spans="1:11" x14ac:dyDescent="0.55000000000000004">
      <c r="A371" s="18" t="s">
        <v>58</v>
      </c>
      <c r="B371" t="s">
        <v>64</v>
      </c>
      <c r="C371" t="s">
        <v>59</v>
      </c>
      <c r="D371" s="18" t="s">
        <v>27</v>
      </c>
      <c r="E371" s="18" t="s">
        <v>28</v>
      </c>
      <c r="F371" t="s">
        <v>25</v>
      </c>
      <c r="G371" s="18" t="s">
        <v>8</v>
      </c>
      <c r="H371" s="18">
        <v>1</v>
      </c>
      <c r="I371" s="18" t="s">
        <v>15</v>
      </c>
      <c r="J371" s="18">
        <v>1.7034149135724801</v>
      </c>
      <c r="K371" s="18" t="str">
        <f>+IF(DatosTR[[#This Row],[RC]]=1,"Acierto",IF(SUM(DatosTR[[#This Row],[RC]],DatosTR[[#This Row],[TR]])=0,"Omisión","Comisión"))</f>
        <v>Acierto</v>
      </c>
    </row>
    <row r="372" spans="1:11" x14ac:dyDescent="0.55000000000000004">
      <c r="A372" s="18" t="s">
        <v>58</v>
      </c>
      <c r="B372" t="s">
        <v>64</v>
      </c>
      <c r="C372" t="s">
        <v>59</v>
      </c>
      <c r="D372" s="18" t="s">
        <v>27</v>
      </c>
      <c r="E372" s="18" t="s">
        <v>28</v>
      </c>
      <c r="F372" t="s">
        <v>25</v>
      </c>
      <c r="G372" s="18" t="s">
        <v>8</v>
      </c>
      <c r="H372" s="18">
        <v>1</v>
      </c>
      <c r="I372" s="18" t="s">
        <v>9</v>
      </c>
      <c r="J372" s="18">
        <v>2.7691492345620601</v>
      </c>
      <c r="K372" s="18" t="str">
        <f>+IF(DatosTR[[#This Row],[RC]]=1,"Acierto",IF(SUM(DatosTR[[#This Row],[RC]],DatosTR[[#This Row],[TR]])=0,"Omisión","Comisión"))</f>
        <v>Acierto</v>
      </c>
    </row>
    <row r="373" spans="1:11" x14ac:dyDescent="0.55000000000000004">
      <c r="A373" s="18" t="s">
        <v>58</v>
      </c>
      <c r="B373" t="s">
        <v>64</v>
      </c>
      <c r="C373" t="s">
        <v>59</v>
      </c>
      <c r="D373" s="18" t="s">
        <v>27</v>
      </c>
      <c r="E373" s="18" t="s">
        <v>28</v>
      </c>
      <c r="F373" t="s">
        <v>25</v>
      </c>
      <c r="G373" s="18" t="s">
        <v>8</v>
      </c>
      <c r="H373" s="18">
        <v>1</v>
      </c>
      <c r="I373" s="18" t="s">
        <v>11</v>
      </c>
      <c r="J373" s="18">
        <v>1.2004203456890501</v>
      </c>
      <c r="K373" s="18" t="str">
        <f>+IF(DatosTR[[#This Row],[RC]]=1,"Acierto",IF(SUM(DatosTR[[#This Row],[RC]],DatosTR[[#This Row],[TR]])=0,"Omisión","Comisión"))</f>
        <v>Acierto</v>
      </c>
    </row>
    <row r="374" spans="1:11" x14ac:dyDescent="0.55000000000000004">
      <c r="A374" s="18" t="s">
        <v>58</v>
      </c>
      <c r="B374" t="s">
        <v>64</v>
      </c>
      <c r="C374" t="s">
        <v>59</v>
      </c>
      <c r="D374" s="18" t="s">
        <v>27</v>
      </c>
      <c r="E374" s="18" t="s">
        <v>28</v>
      </c>
      <c r="F374" t="s">
        <v>25</v>
      </c>
      <c r="G374" s="18" t="s">
        <v>10</v>
      </c>
      <c r="H374" s="18">
        <v>1</v>
      </c>
      <c r="I374" s="18" t="s">
        <v>13</v>
      </c>
      <c r="J374" s="18">
        <v>3.45879387654713</v>
      </c>
      <c r="K374" s="18" t="str">
        <f>+IF(DatosTR[[#This Row],[RC]]=1,"Acierto",IF(SUM(DatosTR[[#This Row],[RC]],DatosTR[[#This Row],[TR]])=0,"Omisión","Comisión"))</f>
        <v>Acierto</v>
      </c>
    </row>
    <row r="375" spans="1:11" x14ac:dyDescent="0.55000000000000004">
      <c r="A375" s="18" t="s">
        <v>58</v>
      </c>
      <c r="B375" t="s">
        <v>64</v>
      </c>
      <c r="C375" t="s">
        <v>59</v>
      </c>
      <c r="D375" s="18" t="s">
        <v>27</v>
      </c>
      <c r="E375" s="18" t="s">
        <v>28</v>
      </c>
      <c r="F375" t="s">
        <v>25</v>
      </c>
      <c r="G375" s="18" t="s">
        <v>10</v>
      </c>
      <c r="H375" s="18">
        <v>1</v>
      </c>
      <c r="I375" s="18" t="s">
        <v>15</v>
      </c>
      <c r="J375" s="18">
        <v>1.7034149135724801</v>
      </c>
      <c r="K375" s="18" t="str">
        <f>+IF(DatosTR[[#This Row],[RC]]=1,"Acierto",IF(SUM(DatosTR[[#This Row],[RC]],DatosTR[[#This Row],[TR]])=0,"Omisión","Comisión"))</f>
        <v>Acierto</v>
      </c>
    </row>
    <row r="376" spans="1:11" x14ac:dyDescent="0.55000000000000004">
      <c r="A376" s="18" t="s">
        <v>58</v>
      </c>
      <c r="B376" t="s">
        <v>64</v>
      </c>
      <c r="C376" t="s">
        <v>59</v>
      </c>
      <c r="D376" s="18" t="s">
        <v>27</v>
      </c>
      <c r="E376" s="18" t="s">
        <v>28</v>
      </c>
      <c r="F376" t="s">
        <v>25</v>
      </c>
      <c r="G376" s="18" t="s">
        <v>10</v>
      </c>
      <c r="H376" s="18">
        <v>1</v>
      </c>
      <c r="I376" s="18" t="s">
        <v>9</v>
      </c>
      <c r="J376" s="18">
        <v>2.7691492345620601</v>
      </c>
      <c r="K376" s="18" t="str">
        <f>+IF(DatosTR[[#This Row],[RC]]=1,"Acierto",IF(SUM(DatosTR[[#This Row],[RC]],DatosTR[[#This Row],[TR]])=0,"Omisión","Comisión"))</f>
        <v>Acierto</v>
      </c>
    </row>
    <row r="377" spans="1:11" x14ac:dyDescent="0.55000000000000004">
      <c r="A377" s="18" t="s">
        <v>58</v>
      </c>
      <c r="B377" t="s">
        <v>64</v>
      </c>
      <c r="C377" t="s">
        <v>59</v>
      </c>
      <c r="D377" s="18" t="s">
        <v>27</v>
      </c>
      <c r="E377" s="18" t="s">
        <v>28</v>
      </c>
      <c r="F377" t="s">
        <v>25</v>
      </c>
      <c r="G377" s="18" t="s">
        <v>10</v>
      </c>
      <c r="H377" s="18">
        <v>1</v>
      </c>
      <c r="I377" s="18" t="s">
        <v>11</v>
      </c>
      <c r="J377" s="18">
        <v>1.2004203456890501</v>
      </c>
      <c r="K377" s="18" t="str">
        <f>+IF(DatosTR[[#This Row],[RC]]=1,"Acierto",IF(SUM(DatosTR[[#This Row],[RC]],DatosTR[[#This Row],[TR]])=0,"Omisión","Comisión"))</f>
        <v>Acierto</v>
      </c>
    </row>
    <row r="378" spans="1:11" x14ac:dyDescent="0.55000000000000004">
      <c r="A378" s="18" t="s">
        <v>58</v>
      </c>
      <c r="B378" t="s">
        <v>64</v>
      </c>
      <c r="C378" t="s">
        <v>59</v>
      </c>
      <c r="D378" s="18" t="s">
        <v>29</v>
      </c>
      <c r="E378" s="18" t="s">
        <v>27</v>
      </c>
      <c r="F378" t="s">
        <v>25</v>
      </c>
      <c r="G378" s="18" t="s">
        <v>12</v>
      </c>
      <c r="H378" s="18">
        <v>1</v>
      </c>
      <c r="I378" s="18" t="s">
        <v>13</v>
      </c>
      <c r="J378" s="18">
        <v>2.7308938271598802</v>
      </c>
      <c r="K378" s="18" t="str">
        <f>+IF(DatosTR[[#This Row],[RC]]=1,"Acierto",IF(SUM(DatosTR[[#This Row],[RC]],DatosTR[[#This Row],[TR]])=0,"Omisión","Comisión"))</f>
        <v>Acierto</v>
      </c>
    </row>
    <row r="379" spans="1:11" x14ac:dyDescent="0.55000000000000004">
      <c r="A379" s="18" t="s">
        <v>58</v>
      </c>
      <c r="B379" t="s">
        <v>64</v>
      </c>
      <c r="C379" t="s">
        <v>59</v>
      </c>
      <c r="D379" s="18" t="s">
        <v>29</v>
      </c>
      <c r="E379" s="18" t="s">
        <v>27</v>
      </c>
      <c r="F379" t="s">
        <v>25</v>
      </c>
      <c r="G379" s="18" t="s">
        <v>12</v>
      </c>
      <c r="H379" s="18">
        <v>1</v>
      </c>
      <c r="I379" s="18" t="s">
        <v>15</v>
      </c>
      <c r="J379" s="18">
        <v>1.2022455308615401</v>
      </c>
      <c r="K379" s="18" t="str">
        <f>+IF(DatosTR[[#This Row],[RC]]=1,"Acierto",IF(SUM(DatosTR[[#This Row],[RC]],DatosTR[[#This Row],[TR]])=0,"Omisión","Comisión"))</f>
        <v>Acierto</v>
      </c>
    </row>
    <row r="380" spans="1:11" x14ac:dyDescent="0.55000000000000004">
      <c r="A380" s="18" t="s">
        <v>58</v>
      </c>
      <c r="B380" t="s">
        <v>64</v>
      </c>
      <c r="C380" t="s">
        <v>59</v>
      </c>
      <c r="D380" s="18" t="s">
        <v>29</v>
      </c>
      <c r="E380" s="18" t="s">
        <v>27</v>
      </c>
      <c r="F380" t="s">
        <v>25</v>
      </c>
      <c r="G380" s="18" t="s">
        <v>12</v>
      </c>
      <c r="H380" s="18">
        <v>1</v>
      </c>
      <c r="I380" s="18" t="s">
        <v>9</v>
      </c>
      <c r="J380" s="18">
        <v>1.84915476542664</v>
      </c>
      <c r="K380" s="18" t="str">
        <f>+IF(DatosTR[[#This Row],[RC]]=1,"Acierto",IF(SUM(DatosTR[[#This Row],[RC]],DatosTR[[#This Row],[TR]])=0,"Omisión","Comisión"))</f>
        <v>Acierto</v>
      </c>
    </row>
    <row r="381" spans="1:11" x14ac:dyDescent="0.55000000000000004">
      <c r="A381" s="18" t="s">
        <v>58</v>
      </c>
      <c r="B381" t="s">
        <v>64</v>
      </c>
      <c r="C381" t="s">
        <v>59</v>
      </c>
      <c r="D381" s="18" t="s">
        <v>29</v>
      </c>
      <c r="E381" s="18" t="s">
        <v>27</v>
      </c>
      <c r="F381" t="s">
        <v>25</v>
      </c>
      <c r="G381" s="18" t="s">
        <v>14</v>
      </c>
      <c r="H381" s="18">
        <v>1</v>
      </c>
      <c r="I381" s="18" t="s">
        <v>13</v>
      </c>
      <c r="J381" s="18">
        <v>2.7308938271598802</v>
      </c>
      <c r="K381" s="18" t="str">
        <f>+IF(DatosTR[[#This Row],[RC]]=1,"Acierto",IF(SUM(DatosTR[[#This Row],[RC]],DatosTR[[#This Row],[TR]])=0,"Omisión","Comisión"))</f>
        <v>Acierto</v>
      </c>
    </row>
    <row r="382" spans="1:11" x14ac:dyDescent="0.55000000000000004">
      <c r="A382" s="18" t="s">
        <v>58</v>
      </c>
      <c r="B382" t="s">
        <v>64</v>
      </c>
      <c r="C382" t="s">
        <v>59</v>
      </c>
      <c r="D382" s="18" t="s">
        <v>29</v>
      </c>
      <c r="E382" s="18" t="s">
        <v>27</v>
      </c>
      <c r="F382" t="s">
        <v>25</v>
      </c>
      <c r="G382" s="18" t="s">
        <v>14</v>
      </c>
      <c r="H382" s="18">
        <v>1</v>
      </c>
      <c r="I382" s="18" t="s">
        <v>15</v>
      </c>
      <c r="J382" s="18">
        <v>1.2022455308615401</v>
      </c>
      <c r="K382" s="18" t="str">
        <f>+IF(DatosTR[[#This Row],[RC]]=1,"Acierto",IF(SUM(DatosTR[[#This Row],[RC]],DatosTR[[#This Row],[TR]])=0,"Omisión","Comisión"))</f>
        <v>Acierto</v>
      </c>
    </row>
    <row r="383" spans="1:11" x14ac:dyDescent="0.55000000000000004">
      <c r="A383" s="18" t="s">
        <v>58</v>
      </c>
      <c r="B383" t="s">
        <v>64</v>
      </c>
      <c r="C383" t="s">
        <v>59</v>
      </c>
      <c r="D383" s="18" t="s">
        <v>29</v>
      </c>
      <c r="E383" s="18" t="s">
        <v>27</v>
      </c>
      <c r="F383" t="s">
        <v>25</v>
      </c>
      <c r="G383" s="18" t="s">
        <v>14</v>
      </c>
      <c r="H383" s="18">
        <v>1</v>
      </c>
      <c r="I383" s="18" t="s">
        <v>9</v>
      </c>
      <c r="J383" s="18">
        <v>1.84915476542664</v>
      </c>
      <c r="K383" s="18" t="str">
        <f>+IF(DatosTR[[#This Row],[RC]]=1,"Acierto",IF(SUM(DatosTR[[#This Row],[RC]],DatosTR[[#This Row],[TR]])=0,"Omisión","Comisión"))</f>
        <v>Acierto</v>
      </c>
    </row>
    <row r="384" spans="1:11" x14ac:dyDescent="0.55000000000000004">
      <c r="A384" s="18" t="s">
        <v>58</v>
      </c>
      <c r="B384" t="s">
        <v>64</v>
      </c>
      <c r="C384" t="s">
        <v>59</v>
      </c>
      <c r="D384" s="18" t="s">
        <v>29</v>
      </c>
      <c r="E384" s="18" t="s">
        <v>27</v>
      </c>
      <c r="F384" t="s">
        <v>25</v>
      </c>
      <c r="G384" s="18" t="s">
        <v>8</v>
      </c>
      <c r="H384" s="18">
        <v>1</v>
      </c>
      <c r="I384" s="18" t="s">
        <v>13</v>
      </c>
      <c r="J384" s="18">
        <v>2.7308938271598802</v>
      </c>
      <c r="K384" s="18" t="str">
        <f>+IF(DatosTR[[#This Row],[RC]]=1,"Acierto",IF(SUM(DatosTR[[#This Row],[RC]],DatosTR[[#This Row],[TR]])=0,"Omisión","Comisión"))</f>
        <v>Acierto</v>
      </c>
    </row>
    <row r="385" spans="1:11" x14ac:dyDescent="0.55000000000000004">
      <c r="A385" s="18" t="s">
        <v>58</v>
      </c>
      <c r="B385" t="s">
        <v>64</v>
      </c>
      <c r="C385" t="s">
        <v>59</v>
      </c>
      <c r="D385" s="18" t="s">
        <v>29</v>
      </c>
      <c r="E385" s="18" t="s">
        <v>27</v>
      </c>
      <c r="F385" t="s">
        <v>25</v>
      </c>
      <c r="G385" s="18" t="s">
        <v>8</v>
      </c>
      <c r="H385" s="18">
        <v>1</v>
      </c>
      <c r="I385" s="18" t="s">
        <v>15</v>
      </c>
      <c r="J385" s="18">
        <v>1.2022455308615401</v>
      </c>
      <c r="K385" s="18" t="str">
        <f>+IF(DatosTR[[#This Row],[RC]]=1,"Acierto",IF(SUM(DatosTR[[#This Row],[RC]],DatosTR[[#This Row],[TR]])=0,"Omisión","Comisión"))</f>
        <v>Acierto</v>
      </c>
    </row>
    <row r="386" spans="1:11" x14ac:dyDescent="0.55000000000000004">
      <c r="A386" s="18" t="s">
        <v>58</v>
      </c>
      <c r="B386" t="s">
        <v>64</v>
      </c>
      <c r="C386" t="s">
        <v>59</v>
      </c>
      <c r="D386" s="18" t="s">
        <v>29</v>
      </c>
      <c r="E386" s="18" t="s">
        <v>27</v>
      </c>
      <c r="F386" t="s">
        <v>25</v>
      </c>
      <c r="G386" s="18" t="s">
        <v>8</v>
      </c>
      <c r="H386" s="18">
        <v>1</v>
      </c>
      <c r="I386" s="18" t="s">
        <v>9</v>
      </c>
      <c r="J386" s="18">
        <v>1.84915476542664</v>
      </c>
      <c r="K386" s="18" t="str">
        <f>+IF(DatosTR[[#This Row],[RC]]=1,"Acierto",IF(SUM(DatosTR[[#This Row],[RC]],DatosTR[[#This Row],[TR]])=0,"Omisión","Comisión"))</f>
        <v>Acierto</v>
      </c>
    </row>
    <row r="387" spans="1:11" x14ac:dyDescent="0.55000000000000004">
      <c r="A387" s="18" t="s">
        <v>58</v>
      </c>
      <c r="B387" t="s">
        <v>64</v>
      </c>
      <c r="C387" t="s">
        <v>59</v>
      </c>
      <c r="D387" s="18" t="s">
        <v>29</v>
      </c>
      <c r="E387" s="18" t="s">
        <v>27</v>
      </c>
      <c r="F387" t="s">
        <v>25</v>
      </c>
      <c r="G387" s="18" t="s">
        <v>10</v>
      </c>
      <c r="H387" s="18">
        <v>0</v>
      </c>
      <c r="I387" s="18" t="s">
        <v>13</v>
      </c>
      <c r="J387" s="18">
        <v>2.7308938271598802</v>
      </c>
      <c r="K387" s="18" t="str">
        <f>+IF(DatosTR[[#This Row],[RC]]=1,"Acierto",IF(SUM(DatosTR[[#This Row],[RC]],DatosTR[[#This Row],[TR]])=0,"Omisión","Comisión"))</f>
        <v>Comisión</v>
      </c>
    </row>
    <row r="388" spans="1:11" x14ac:dyDescent="0.55000000000000004">
      <c r="A388" s="18" t="s">
        <v>58</v>
      </c>
      <c r="B388" t="s">
        <v>64</v>
      </c>
      <c r="C388" t="s">
        <v>59</v>
      </c>
      <c r="D388" s="18" t="s">
        <v>29</v>
      </c>
      <c r="E388" s="18" t="s">
        <v>27</v>
      </c>
      <c r="F388" t="s">
        <v>25</v>
      </c>
      <c r="G388" s="18" t="s">
        <v>10</v>
      </c>
      <c r="H388" s="18">
        <v>0</v>
      </c>
      <c r="I388" s="18" t="s">
        <v>15</v>
      </c>
      <c r="J388" s="18">
        <v>1.2022455308615401</v>
      </c>
      <c r="K388" s="18" t="str">
        <f>+IF(DatosTR[[#This Row],[RC]]=1,"Acierto",IF(SUM(DatosTR[[#This Row],[RC]],DatosTR[[#This Row],[TR]])=0,"Omisión","Comisión"))</f>
        <v>Comisión</v>
      </c>
    </row>
    <row r="389" spans="1:11" x14ac:dyDescent="0.55000000000000004">
      <c r="A389" s="18" t="s">
        <v>58</v>
      </c>
      <c r="B389" t="s">
        <v>64</v>
      </c>
      <c r="C389" t="s">
        <v>59</v>
      </c>
      <c r="D389" s="18" t="s">
        <v>29</v>
      </c>
      <c r="E389" s="18" t="s">
        <v>27</v>
      </c>
      <c r="F389" t="s">
        <v>25</v>
      </c>
      <c r="G389" s="18" t="s">
        <v>10</v>
      </c>
      <c r="H389" s="18">
        <v>0</v>
      </c>
      <c r="I389" s="18" t="s">
        <v>9</v>
      </c>
      <c r="J389" s="18">
        <v>1.84915476542664</v>
      </c>
      <c r="K389" s="18" t="str">
        <f>+IF(DatosTR[[#This Row],[RC]]=1,"Acierto",IF(SUM(DatosTR[[#This Row],[RC]],DatosTR[[#This Row],[TR]])=0,"Omisión","Comisión"))</f>
        <v>Comisión</v>
      </c>
    </row>
    <row r="390" spans="1:11" x14ac:dyDescent="0.55000000000000004">
      <c r="A390" s="18" t="s">
        <v>58</v>
      </c>
      <c r="B390" t="s">
        <v>64</v>
      </c>
      <c r="C390" t="s">
        <v>59</v>
      </c>
      <c r="D390" s="18" t="s">
        <v>27</v>
      </c>
      <c r="E390" s="18" t="s">
        <v>28</v>
      </c>
      <c r="F390" t="s">
        <v>25</v>
      </c>
      <c r="G390" s="18" t="s">
        <v>12</v>
      </c>
      <c r="H390" s="18">
        <v>1</v>
      </c>
      <c r="I390" s="18" t="s">
        <v>13</v>
      </c>
      <c r="J390" s="18">
        <v>2.26664098765468</v>
      </c>
      <c r="K390" s="18" t="str">
        <f>+IF(DatosTR[[#This Row],[RC]]=1,"Acierto",IF(SUM(DatosTR[[#This Row],[RC]],DatosTR[[#This Row],[TR]])=0,"Omisión","Comisión"))</f>
        <v>Acierto</v>
      </c>
    </row>
    <row r="391" spans="1:11" x14ac:dyDescent="0.55000000000000004">
      <c r="A391" s="18" t="s">
        <v>58</v>
      </c>
      <c r="B391" t="s">
        <v>64</v>
      </c>
      <c r="C391" t="s">
        <v>59</v>
      </c>
      <c r="D391" s="18" t="s">
        <v>27</v>
      </c>
      <c r="E391" s="18" t="s">
        <v>28</v>
      </c>
      <c r="F391" t="s">
        <v>25</v>
      </c>
      <c r="G391" s="18" t="s">
        <v>12</v>
      </c>
      <c r="H391" s="18">
        <v>1</v>
      </c>
      <c r="I391" s="18" t="s">
        <v>15</v>
      </c>
      <c r="J391" s="18">
        <v>1.7138694321038199</v>
      </c>
      <c r="K391" s="18" t="str">
        <f>+IF(DatosTR[[#This Row],[RC]]=1,"Acierto",IF(SUM(DatosTR[[#This Row],[RC]],DatosTR[[#This Row],[TR]])=0,"Omisión","Comisión"))</f>
        <v>Acierto</v>
      </c>
    </row>
    <row r="392" spans="1:11" x14ac:dyDescent="0.55000000000000004">
      <c r="A392" s="18" t="s">
        <v>58</v>
      </c>
      <c r="B392" t="s">
        <v>64</v>
      </c>
      <c r="C392" t="s">
        <v>59</v>
      </c>
      <c r="D392" s="18" t="s">
        <v>27</v>
      </c>
      <c r="E392" s="18" t="s">
        <v>28</v>
      </c>
      <c r="F392" t="s">
        <v>25</v>
      </c>
      <c r="G392" s="18" t="s">
        <v>12</v>
      </c>
      <c r="H392" s="18">
        <v>1</v>
      </c>
      <c r="I392" s="18" t="s">
        <v>9</v>
      </c>
      <c r="J392" s="18">
        <v>1.83891200000653</v>
      </c>
      <c r="K392" s="18" t="str">
        <f>+IF(DatosTR[[#This Row],[RC]]=1,"Acierto",IF(SUM(DatosTR[[#This Row],[RC]],DatosTR[[#This Row],[TR]])=0,"Omisión","Comisión"))</f>
        <v>Acierto</v>
      </c>
    </row>
    <row r="393" spans="1:11" x14ac:dyDescent="0.55000000000000004">
      <c r="A393" s="18" t="s">
        <v>58</v>
      </c>
      <c r="B393" t="s">
        <v>64</v>
      </c>
      <c r="C393" t="s">
        <v>59</v>
      </c>
      <c r="D393" s="18" t="s">
        <v>27</v>
      </c>
      <c r="E393" s="18" t="s">
        <v>28</v>
      </c>
      <c r="F393" t="s">
        <v>25</v>
      </c>
      <c r="G393" s="18" t="s">
        <v>12</v>
      </c>
      <c r="H393" s="18">
        <v>1</v>
      </c>
      <c r="I393" s="18" t="s">
        <v>11</v>
      </c>
      <c r="J393" s="18">
        <v>1.1292223209893499</v>
      </c>
      <c r="K393" s="18" t="str">
        <f>+IF(DatosTR[[#This Row],[RC]]=1,"Acierto",IF(SUM(DatosTR[[#This Row],[RC]],DatosTR[[#This Row],[TR]])=0,"Omisión","Comisión"))</f>
        <v>Acierto</v>
      </c>
    </row>
    <row r="394" spans="1:11" x14ac:dyDescent="0.55000000000000004">
      <c r="A394" s="18" t="s">
        <v>58</v>
      </c>
      <c r="B394" t="s">
        <v>64</v>
      </c>
      <c r="C394" t="s">
        <v>59</v>
      </c>
      <c r="D394" s="18" t="s">
        <v>27</v>
      </c>
      <c r="E394" s="18" t="s">
        <v>28</v>
      </c>
      <c r="F394" t="s">
        <v>25</v>
      </c>
      <c r="G394" s="18" t="s">
        <v>14</v>
      </c>
      <c r="H394" s="18">
        <v>0</v>
      </c>
      <c r="I394" s="18" t="s">
        <v>13</v>
      </c>
      <c r="J394" s="18">
        <v>2.26664098765468</v>
      </c>
      <c r="K394" s="18" t="str">
        <f>+IF(DatosTR[[#This Row],[RC]]=1,"Acierto",IF(SUM(DatosTR[[#This Row],[RC]],DatosTR[[#This Row],[TR]])=0,"Omisión","Comisión"))</f>
        <v>Comisión</v>
      </c>
    </row>
    <row r="395" spans="1:11" x14ac:dyDescent="0.55000000000000004">
      <c r="A395" s="18" t="s">
        <v>58</v>
      </c>
      <c r="B395" t="s">
        <v>64</v>
      </c>
      <c r="C395" t="s">
        <v>59</v>
      </c>
      <c r="D395" s="18" t="s">
        <v>27</v>
      </c>
      <c r="E395" s="18" t="s">
        <v>28</v>
      </c>
      <c r="F395" t="s">
        <v>25</v>
      </c>
      <c r="G395" s="18" t="s">
        <v>14</v>
      </c>
      <c r="H395" s="18">
        <v>0</v>
      </c>
      <c r="I395" s="18" t="s">
        <v>15</v>
      </c>
      <c r="J395" s="18">
        <v>1.7138694321038199</v>
      </c>
      <c r="K395" s="18" t="str">
        <f>+IF(DatosTR[[#This Row],[RC]]=1,"Acierto",IF(SUM(DatosTR[[#This Row],[RC]],DatosTR[[#This Row],[TR]])=0,"Omisión","Comisión"))</f>
        <v>Comisión</v>
      </c>
    </row>
    <row r="396" spans="1:11" x14ac:dyDescent="0.55000000000000004">
      <c r="A396" s="18" t="s">
        <v>58</v>
      </c>
      <c r="B396" t="s">
        <v>64</v>
      </c>
      <c r="C396" t="s">
        <v>59</v>
      </c>
      <c r="D396" s="18" t="s">
        <v>27</v>
      </c>
      <c r="E396" s="18" t="s">
        <v>28</v>
      </c>
      <c r="F396" t="s">
        <v>25</v>
      </c>
      <c r="G396" s="18" t="s">
        <v>14</v>
      </c>
      <c r="H396" s="18">
        <v>0</v>
      </c>
      <c r="I396" s="18" t="s">
        <v>9</v>
      </c>
      <c r="J396" s="18">
        <v>1.83891200000653</v>
      </c>
      <c r="K396" s="18" t="str">
        <f>+IF(DatosTR[[#This Row],[RC]]=1,"Acierto",IF(SUM(DatosTR[[#This Row],[RC]],DatosTR[[#This Row],[TR]])=0,"Omisión","Comisión"))</f>
        <v>Comisión</v>
      </c>
    </row>
    <row r="397" spans="1:11" x14ac:dyDescent="0.55000000000000004">
      <c r="A397" s="18" t="s">
        <v>58</v>
      </c>
      <c r="B397" t="s">
        <v>64</v>
      </c>
      <c r="C397" t="s">
        <v>59</v>
      </c>
      <c r="D397" s="18" t="s">
        <v>27</v>
      </c>
      <c r="E397" s="18" t="s">
        <v>28</v>
      </c>
      <c r="F397" t="s">
        <v>25</v>
      </c>
      <c r="G397" s="18" t="s">
        <v>14</v>
      </c>
      <c r="H397" s="18">
        <v>0</v>
      </c>
      <c r="I397" s="18" t="s">
        <v>11</v>
      </c>
      <c r="J397" s="18">
        <v>1.1292223209893499</v>
      </c>
      <c r="K397" s="18" t="str">
        <f>+IF(DatosTR[[#This Row],[RC]]=1,"Acierto",IF(SUM(DatosTR[[#This Row],[RC]],DatosTR[[#This Row],[TR]])=0,"Omisión","Comisión"))</f>
        <v>Comisión</v>
      </c>
    </row>
    <row r="398" spans="1:11" x14ac:dyDescent="0.55000000000000004">
      <c r="A398" s="18" t="s">
        <v>58</v>
      </c>
      <c r="B398" t="s">
        <v>64</v>
      </c>
      <c r="C398" t="s">
        <v>59</v>
      </c>
      <c r="D398" s="18" t="s">
        <v>27</v>
      </c>
      <c r="E398" s="18" t="s">
        <v>28</v>
      </c>
      <c r="F398" t="s">
        <v>25</v>
      </c>
      <c r="G398" s="18" t="s">
        <v>8</v>
      </c>
      <c r="H398" s="18">
        <v>1</v>
      </c>
      <c r="I398" s="18" t="s">
        <v>13</v>
      </c>
      <c r="J398" s="18">
        <v>2.26664098765468</v>
      </c>
      <c r="K398" s="18" t="str">
        <f>+IF(DatosTR[[#This Row],[RC]]=1,"Acierto",IF(SUM(DatosTR[[#This Row],[RC]],DatosTR[[#This Row],[TR]])=0,"Omisión","Comisión"))</f>
        <v>Acierto</v>
      </c>
    </row>
    <row r="399" spans="1:11" x14ac:dyDescent="0.55000000000000004">
      <c r="A399" s="18" t="s">
        <v>58</v>
      </c>
      <c r="B399" t="s">
        <v>64</v>
      </c>
      <c r="C399" t="s">
        <v>59</v>
      </c>
      <c r="D399" s="18" t="s">
        <v>27</v>
      </c>
      <c r="E399" s="18" t="s">
        <v>28</v>
      </c>
      <c r="F399" t="s">
        <v>25</v>
      </c>
      <c r="G399" s="18" t="s">
        <v>8</v>
      </c>
      <c r="H399" s="18">
        <v>1</v>
      </c>
      <c r="I399" s="18" t="s">
        <v>15</v>
      </c>
      <c r="J399" s="18">
        <v>1.7138694321038199</v>
      </c>
      <c r="K399" s="18" t="str">
        <f>+IF(DatosTR[[#This Row],[RC]]=1,"Acierto",IF(SUM(DatosTR[[#This Row],[RC]],DatosTR[[#This Row],[TR]])=0,"Omisión","Comisión"))</f>
        <v>Acierto</v>
      </c>
    </row>
    <row r="400" spans="1:11" x14ac:dyDescent="0.55000000000000004">
      <c r="A400" s="18" t="s">
        <v>58</v>
      </c>
      <c r="B400" t="s">
        <v>64</v>
      </c>
      <c r="C400" t="s">
        <v>59</v>
      </c>
      <c r="D400" s="18" t="s">
        <v>27</v>
      </c>
      <c r="E400" s="18" t="s">
        <v>28</v>
      </c>
      <c r="F400" t="s">
        <v>25</v>
      </c>
      <c r="G400" s="18" t="s">
        <v>8</v>
      </c>
      <c r="H400" s="18">
        <v>1</v>
      </c>
      <c r="I400" s="18" t="s">
        <v>9</v>
      </c>
      <c r="J400" s="18">
        <v>1.83891200000653</v>
      </c>
      <c r="K400" s="18" t="str">
        <f>+IF(DatosTR[[#This Row],[RC]]=1,"Acierto",IF(SUM(DatosTR[[#This Row],[RC]],DatosTR[[#This Row],[TR]])=0,"Omisión","Comisión"))</f>
        <v>Acierto</v>
      </c>
    </row>
    <row r="401" spans="1:11" x14ac:dyDescent="0.55000000000000004">
      <c r="A401" s="18" t="s">
        <v>58</v>
      </c>
      <c r="B401" t="s">
        <v>64</v>
      </c>
      <c r="C401" t="s">
        <v>59</v>
      </c>
      <c r="D401" s="18" t="s">
        <v>27</v>
      </c>
      <c r="E401" s="18" t="s">
        <v>28</v>
      </c>
      <c r="F401" t="s">
        <v>25</v>
      </c>
      <c r="G401" s="18" t="s">
        <v>8</v>
      </c>
      <c r="H401" s="18">
        <v>1</v>
      </c>
      <c r="I401" s="18" t="s">
        <v>11</v>
      </c>
      <c r="J401" s="18">
        <v>1.1292223209893499</v>
      </c>
      <c r="K401" s="18" t="str">
        <f>+IF(DatosTR[[#This Row],[RC]]=1,"Acierto",IF(SUM(DatosTR[[#This Row],[RC]],DatosTR[[#This Row],[TR]])=0,"Omisión","Comisión"))</f>
        <v>Acierto</v>
      </c>
    </row>
    <row r="402" spans="1:11" x14ac:dyDescent="0.55000000000000004">
      <c r="A402" s="18" t="s">
        <v>58</v>
      </c>
      <c r="B402" t="s">
        <v>64</v>
      </c>
      <c r="C402" t="s">
        <v>59</v>
      </c>
      <c r="D402" s="18" t="s">
        <v>27</v>
      </c>
      <c r="E402" s="18" t="s">
        <v>28</v>
      </c>
      <c r="F402" t="s">
        <v>25</v>
      </c>
      <c r="G402" s="18" t="s">
        <v>10</v>
      </c>
      <c r="H402" s="18">
        <v>1</v>
      </c>
      <c r="I402" s="18" t="s">
        <v>13</v>
      </c>
      <c r="J402" s="18">
        <v>2.26664098765468</v>
      </c>
      <c r="K402" s="18" t="str">
        <f>+IF(DatosTR[[#This Row],[RC]]=1,"Acierto",IF(SUM(DatosTR[[#This Row],[RC]],DatosTR[[#This Row],[TR]])=0,"Omisión","Comisión"))</f>
        <v>Acierto</v>
      </c>
    </row>
    <row r="403" spans="1:11" x14ac:dyDescent="0.55000000000000004">
      <c r="A403" s="18" t="s">
        <v>58</v>
      </c>
      <c r="B403" t="s">
        <v>64</v>
      </c>
      <c r="C403" t="s">
        <v>59</v>
      </c>
      <c r="D403" s="18" t="s">
        <v>27</v>
      </c>
      <c r="E403" s="18" t="s">
        <v>28</v>
      </c>
      <c r="F403" t="s">
        <v>25</v>
      </c>
      <c r="G403" s="18" t="s">
        <v>10</v>
      </c>
      <c r="H403" s="18">
        <v>1</v>
      </c>
      <c r="I403" s="18" t="s">
        <v>15</v>
      </c>
      <c r="J403" s="18">
        <v>1.7138694321038199</v>
      </c>
      <c r="K403" s="18" t="str">
        <f>+IF(DatosTR[[#This Row],[RC]]=1,"Acierto",IF(SUM(DatosTR[[#This Row],[RC]],DatosTR[[#This Row],[TR]])=0,"Omisión","Comisión"))</f>
        <v>Acierto</v>
      </c>
    </row>
    <row r="404" spans="1:11" x14ac:dyDescent="0.55000000000000004">
      <c r="A404" s="18" t="s">
        <v>58</v>
      </c>
      <c r="B404" t="s">
        <v>64</v>
      </c>
      <c r="C404" t="s">
        <v>59</v>
      </c>
      <c r="D404" s="18" t="s">
        <v>27</v>
      </c>
      <c r="E404" s="18" t="s">
        <v>28</v>
      </c>
      <c r="F404" t="s">
        <v>25</v>
      </c>
      <c r="G404" s="18" t="s">
        <v>10</v>
      </c>
      <c r="H404" s="18">
        <v>1</v>
      </c>
      <c r="I404" s="18" t="s">
        <v>9</v>
      </c>
      <c r="J404" s="18">
        <v>1.83891200000653</v>
      </c>
      <c r="K404" s="18" t="str">
        <f>+IF(DatosTR[[#This Row],[RC]]=1,"Acierto",IF(SUM(DatosTR[[#This Row],[RC]],DatosTR[[#This Row],[TR]])=0,"Omisión","Comisión"))</f>
        <v>Acierto</v>
      </c>
    </row>
    <row r="405" spans="1:11" x14ac:dyDescent="0.55000000000000004">
      <c r="A405" s="18" t="s">
        <v>58</v>
      </c>
      <c r="B405" t="s">
        <v>64</v>
      </c>
      <c r="C405" t="s">
        <v>59</v>
      </c>
      <c r="D405" s="18" t="s">
        <v>27</v>
      </c>
      <c r="E405" s="18" t="s">
        <v>28</v>
      </c>
      <c r="F405" t="s">
        <v>25</v>
      </c>
      <c r="G405" s="18" t="s">
        <v>10</v>
      </c>
      <c r="H405" s="18">
        <v>1</v>
      </c>
      <c r="I405" s="18" t="s">
        <v>11</v>
      </c>
      <c r="J405" s="18">
        <v>1.1292223209893499</v>
      </c>
      <c r="K405" s="18" t="str">
        <f>+IF(DatosTR[[#This Row],[RC]]=1,"Acierto",IF(SUM(DatosTR[[#This Row],[RC]],DatosTR[[#This Row],[TR]])=0,"Omisión","Comisión"))</f>
        <v>Acierto</v>
      </c>
    </row>
    <row r="406" spans="1:11" x14ac:dyDescent="0.55000000000000004">
      <c r="A406" s="18" t="s">
        <v>58</v>
      </c>
      <c r="B406" t="s">
        <v>64</v>
      </c>
      <c r="C406" t="s">
        <v>59</v>
      </c>
      <c r="D406" s="18" t="s">
        <v>28</v>
      </c>
      <c r="E406" s="18" t="s">
        <v>29</v>
      </c>
      <c r="F406" t="s">
        <v>25</v>
      </c>
      <c r="G406" s="18" t="s">
        <v>12</v>
      </c>
      <c r="H406" s="18">
        <v>1</v>
      </c>
      <c r="I406" s="18" t="s">
        <v>13</v>
      </c>
      <c r="J406" s="18">
        <v>2.3491583209833999</v>
      </c>
      <c r="K406" s="18" t="str">
        <f>+IF(DatosTR[[#This Row],[RC]]=1,"Acierto",IF(SUM(DatosTR[[#This Row],[RC]],DatosTR[[#This Row],[TR]])=0,"Omisión","Comisión"))</f>
        <v>Acierto</v>
      </c>
    </row>
    <row r="407" spans="1:11" x14ac:dyDescent="0.55000000000000004">
      <c r="A407" s="18" t="s">
        <v>58</v>
      </c>
      <c r="B407" t="s">
        <v>64</v>
      </c>
      <c r="C407" t="s">
        <v>59</v>
      </c>
      <c r="D407" s="18" t="s">
        <v>28</v>
      </c>
      <c r="E407" s="18" t="s">
        <v>29</v>
      </c>
      <c r="F407" t="s">
        <v>25</v>
      </c>
      <c r="G407" s="18" t="s">
        <v>12</v>
      </c>
      <c r="H407" s="18">
        <v>1</v>
      </c>
      <c r="I407" s="18" t="s">
        <v>15</v>
      </c>
      <c r="J407" s="18">
        <v>1.9396898765407899</v>
      </c>
      <c r="K407" s="18" t="str">
        <f>+IF(DatosTR[[#This Row],[RC]]=1,"Acierto",IF(SUM(DatosTR[[#This Row],[RC]],DatosTR[[#This Row],[TR]])=0,"Omisión","Comisión"))</f>
        <v>Acierto</v>
      </c>
    </row>
    <row r="408" spans="1:11" x14ac:dyDescent="0.55000000000000004">
      <c r="A408" s="18" t="s">
        <v>58</v>
      </c>
      <c r="B408" t="s">
        <v>64</v>
      </c>
      <c r="C408" t="s">
        <v>59</v>
      </c>
      <c r="D408" s="18" t="s">
        <v>28</v>
      </c>
      <c r="E408" s="18" t="s">
        <v>29</v>
      </c>
      <c r="F408" t="s">
        <v>25</v>
      </c>
      <c r="G408" s="18" t="s">
        <v>12</v>
      </c>
      <c r="H408" s="18">
        <v>1</v>
      </c>
      <c r="I408" s="18" t="s">
        <v>9</v>
      </c>
      <c r="J408" s="18">
        <v>1.8153216790087701</v>
      </c>
      <c r="K408" s="18" t="str">
        <f>+IF(DatosTR[[#This Row],[RC]]=1,"Acierto",IF(SUM(DatosTR[[#This Row],[RC]],DatosTR[[#This Row],[TR]])=0,"Omisión","Comisión"))</f>
        <v>Acierto</v>
      </c>
    </row>
    <row r="409" spans="1:11" x14ac:dyDescent="0.55000000000000004">
      <c r="A409" s="18" t="s">
        <v>58</v>
      </c>
      <c r="B409" t="s">
        <v>64</v>
      </c>
      <c r="C409" t="s">
        <v>59</v>
      </c>
      <c r="D409" s="18" t="s">
        <v>28</v>
      </c>
      <c r="E409" s="18" t="s">
        <v>29</v>
      </c>
      <c r="F409" t="s">
        <v>25</v>
      </c>
      <c r="G409" s="18" t="s">
        <v>12</v>
      </c>
      <c r="H409" s="18">
        <v>1</v>
      </c>
      <c r="I409" s="18" t="s">
        <v>11</v>
      </c>
      <c r="J409" s="18">
        <v>1.1254277530824699</v>
      </c>
      <c r="K409" s="18" t="str">
        <f>+IF(DatosTR[[#This Row],[RC]]=1,"Acierto",IF(SUM(DatosTR[[#This Row],[RC]],DatosTR[[#This Row],[TR]])=0,"Omisión","Comisión"))</f>
        <v>Acierto</v>
      </c>
    </row>
    <row r="410" spans="1:11" x14ac:dyDescent="0.55000000000000004">
      <c r="A410" s="18" t="s">
        <v>58</v>
      </c>
      <c r="B410" t="s">
        <v>64</v>
      </c>
      <c r="C410" t="s">
        <v>59</v>
      </c>
      <c r="D410" s="18" t="s">
        <v>28</v>
      </c>
      <c r="E410" s="18" t="s">
        <v>29</v>
      </c>
      <c r="F410" t="s">
        <v>25</v>
      </c>
      <c r="G410" s="18" t="s">
        <v>14</v>
      </c>
      <c r="H410" s="18">
        <v>1</v>
      </c>
      <c r="I410" s="18" t="s">
        <v>13</v>
      </c>
      <c r="J410" s="18">
        <v>2.3491583209833999</v>
      </c>
      <c r="K410" s="18" t="str">
        <f>+IF(DatosTR[[#This Row],[RC]]=1,"Acierto",IF(SUM(DatosTR[[#This Row],[RC]],DatosTR[[#This Row],[TR]])=0,"Omisión","Comisión"))</f>
        <v>Acierto</v>
      </c>
    </row>
    <row r="411" spans="1:11" x14ac:dyDescent="0.55000000000000004">
      <c r="A411" s="18" t="s">
        <v>58</v>
      </c>
      <c r="B411" t="s">
        <v>64</v>
      </c>
      <c r="C411" t="s">
        <v>59</v>
      </c>
      <c r="D411" s="18" t="s">
        <v>28</v>
      </c>
      <c r="E411" s="18" t="s">
        <v>29</v>
      </c>
      <c r="F411" t="s">
        <v>25</v>
      </c>
      <c r="G411" s="18" t="s">
        <v>14</v>
      </c>
      <c r="H411" s="18">
        <v>1</v>
      </c>
      <c r="I411" s="18" t="s">
        <v>15</v>
      </c>
      <c r="J411" s="18">
        <v>1.9396898765407899</v>
      </c>
      <c r="K411" s="18" t="str">
        <f>+IF(DatosTR[[#This Row],[RC]]=1,"Acierto",IF(SUM(DatosTR[[#This Row],[RC]],DatosTR[[#This Row],[TR]])=0,"Omisión","Comisión"))</f>
        <v>Acierto</v>
      </c>
    </row>
    <row r="412" spans="1:11" x14ac:dyDescent="0.55000000000000004">
      <c r="A412" s="18" t="s">
        <v>58</v>
      </c>
      <c r="B412" t="s">
        <v>64</v>
      </c>
      <c r="C412" t="s">
        <v>59</v>
      </c>
      <c r="D412" s="18" t="s">
        <v>28</v>
      </c>
      <c r="E412" s="18" t="s">
        <v>29</v>
      </c>
      <c r="F412" t="s">
        <v>25</v>
      </c>
      <c r="G412" s="18" t="s">
        <v>14</v>
      </c>
      <c r="H412" s="18">
        <v>1</v>
      </c>
      <c r="I412" s="18" t="s">
        <v>9</v>
      </c>
      <c r="J412" s="18">
        <v>1.8153216790087701</v>
      </c>
      <c r="K412" s="18" t="str">
        <f>+IF(DatosTR[[#This Row],[RC]]=1,"Acierto",IF(SUM(DatosTR[[#This Row],[RC]],DatosTR[[#This Row],[TR]])=0,"Omisión","Comisión"))</f>
        <v>Acierto</v>
      </c>
    </row>
    <row r="413" spans="1:11" x14ac:dyDescent="0.55000000000000004">
      <c r="A413" s="18" t="s">
        <v>58</v>
      </c>
      <c r="B413" t="s">
        <v>64</v>
      </c>
      <c r="C413" t="s">
        <v>59</v>
      </c>
      <c r="D413" s="18" t="s">
        <v>28</v>
      </c>
      <c r="E413" s="18" t="s">
        <v>29</v>
      </c>
      <c r="F413" t="s">
        <v>25</v>
      </c>
      <c r="G413" s="18" t="s">
        <v>14</v>
      </c>
      <c r="H413" s="18">
        <v>1</v>
      </c>
      <c r="I413" s="18" t="s">
        <v>11</v>
      </c>
      <c r="J413" s="18">
        <v>1.1254277530824699</v>
      </c>
      <c r="K413" s="18" t="str">
        <f>+IF(DatosTR[[#This Row],[RC]]=1,"Acierto",IF(SUM(DatosTR[[#This Row],[RC]],DatosTR[[#This Row],[TR]])=0,"Omisión","Comisión"))</f>
        <v>Acierto</v>
      </c>
    </row>
    <row r="414" spans="1:11" x14ac:dyDescent="0.55000000000000004">
      <c r="A414" s="18" t="s">
        <v>58</v>
      </c>
      <c r="B414" t="s">
        <v>64</v>
      </c>
      <c r="C414" t="s">
        <v>59</v>
      </c>
      <c r="D414" s="18" t="s">
        <v>28</v>
      </c>
      <c r="E414" s="18" t="s">
        <v>29</v>
      </c>
      <c r="F414" t="s">
        <v>25</v>
      </c>
      <c r="G414" s="18" t="s">
        <v>8</v>
      </c>
      <c r="H414" s="18">
        <v>1</v>
      </c>
      <c r="I414" s="18" t="s">
        <v>13</v>
      </c>
      <c r="J414" s="18">
        <v>2.3491583209833999</v>
      </c>
      <c r="K414" s="18" t="str">
        <f>+IF(DatosTR[[#This Row],[RC]]=1,"Acierto",IF(SUM(DatosTR[[#This Row],[RC]],DatosTR[[#This Row],[TR]])=0,"Omisión","Comisión"))</f>
        <v>Acierto</v>
      </c>
    </row>
    <row r="415" spans="1:11" x14ac:dyDescent="0.55000000000000004">
      <c r="A415" s="18" t="s">
        <v>58</v>
      </c>
      <c r="B415" t="s">
        <v>64</v>
      </c>
      <c r="C415" t="s">
        <v>59</v>
      </c>
      <c r="D415" s="18" t="s">
        <v>28</v>
      </c>
      <c r="E415" s="18" t="s">
        <v>29</v>
      </c>
      <c r="F415" t="s">
        <v>25</v>
      </c>
      <c r="G415" s="18" t="s">
        <v>8</v>
      </c>
      <c r="H415" s="18">
        <v>1</v>
      </c>
      <c r="I415" s="18" t="s">
        <v>15</v>
      </c>
      <c r="J415" s="18">
        <v>1.9396898765407899</v>
      </c>
      <c r="K415" s="18" t="str">
        <f>+IF(DatosTR[[#This Row],[RC]]=1,"Acierto",IF(SUM(DatosTR[[#This Row],[RC]],DatosTR[[#This Row],[TR]])=0,"Omisión","Comisión"))</f>
        <v>Acierto</v>
      </c>
    </row>
    <row r="416" spans="1:11" x14ac:dyDescent="0.55000000000000004">
      <c r="A416" s="18" t="s">
        <v>58</v>
      </c>
      <c r="B416" t="s">
        <v>64</v>
      </c>
      <c r="C416" t="s">
        <v>59</v>
      </c>
      <c r="D416" s="18" t="s">
        <v>28</v>
      </c>
      <c r="E416" s="18" t="s">
        <v>29</v>
      </c>
      <c r="F416" t="s">
        <v>25</v>
      </c>
      <c r="G416" s="18" t="s">
        <v>8</v>
      </c>
      <c r="H416" s="18">
        <v>1</v>
      </c>
      <c r="I416" s="18" t="s">
        <v>9</v>
      </c>
      <c r="J416" s="18">
        <v>1.8153216790087701</v>
      </c>
      <c r="K416" s="18" t="str">
        <f>+IF(DatosTR[[#This Row],[RC]]=1,"Acierto",IF(SUM(DatosTR[[#This Row],[RC]],DatosTR[[#This Row],[TR]])=0,"Omisión","Comisión"))</f>
        <v>Acierto</v>
      </c>
    </row>
    <row r="417" spans="1:11" x14ac:dyDescent="0.55000000000000004">
      <c r="A417" s="18" t="s">
        <v>58</v>
      </c>
      <c r="B417" t="s">
        <v>64</v>
      </c>
      <c r="C417" t="s">
        <v>59</v>
      </c>
      <c r="D417" s="18" t="s">
        <v>28</v>
      </c>
      <c r="E417" s="18" t="s">
        <v>29</v>
      </c>
      <c r="F417" t="s">
        <v>25</v>
      </c>
      <c r="G417" s="18" t="s">
        <v>8</v>
      </c>
      <c r="H417" s="18">
        <v>1</v>
      </c>
      <c r="I417" s="18" t="s">
        <v>11</v>
      </c>
      <c r="J417" s="18">
        <v>1.1254277530824699</v>
      </c>
      <c r="K417" s="18" t="str">
        <f>+IF(DatosTR[[#This Row],[RC]]=1,"Acierto",IF(SUM(DatosTR[[#This Row],[RC]],DatosTR[[#This Row],[TR]])=0,"Omisión","Comisión"))</f>
        <v>Acierto</v>
      </c>
    </row>
    <row r="418" spans="1:11" x14ac:dyDescent="0.55000000000000004">
      <c r="A418" s="18" t="s">
        <v>58</v>
      </c>
      <c r="B418" t="s">
        <v>64</v>
      </c>
      <c r="C418" t="s">
        <v>59</v>
      </c>
      <c r="D418" s="18" t="s">
        <v>28</v>
      </c>
      <c r="E418" s="18" t="s">
        <v>29</v>
      </c>
      <c r="F418" t="s">
        <v>25</v>
      </c>
      <c r="G418" s="18" t="s">
        <v>10</v>
      </c>
      <c r="H418" s="18">
        <v>1</v>
      </c>
      <c r="I418" s="18" t="s">
        <v>13</v>
      </c>
      <c r="J418" s="18">
        <v>2.3491583209833999</v>
      </c>
      <c r="K418" s="18" t="str">
        <f>+IF(DatosTR[[#This Row],[RC]]=1,"Acierto",IF(SUM(DatosTR[[#This Row],[RC]],DatosTR[[#This Row],[TR]])=0,"Omisión","Comisión"))</f>
        <v>Acierto</v>
      </c>
    </row>
    <row r="419" spans="1:11" x14ac:dyDescent="0.55000000000000004">
      <c r="A419" s="18" t="s">
        <v>58</v>
      </c>
      <c r="B419" t="s">
        <v>64</v>
      </c>
      <c r="C419" t="s">
        <v>59</v>
      </c>
      <c r="D419" s="18" t="s">
        <v>28</v>
      </c>
      <c r="E419" s="18" t="s">
        <v>29</v>
      </c>
      <c r="F419" t="s">
        <v>25</v>
      </c>
      <c r="G419" s="18" t="s">
        <v>10</v>
      </c>
      <c r="H419" s="18">
        <v>1</v>
      </c>
      <c r="I419" s="18" t="s">
        <v>15</v>
      </c>
      <c r="J419" s="18">
        <v>1.9396898765407899</v>
      </c>
      <c r="K419" s="18" t="str">
        <f>+IF(DatosTR[[#This Row],[RC]]=1,"Acierto",IF(SUM(DatosTR[[#This Row],[RC]],DatosTR[[#This Row],[TR]])=0,"Omisión","Comisión"))</f>
        <v>Acierto</v>
      </c>
    </row>
    <row r="420" spans="1:11" x14ac:dyDescent="0.55000000000000004">
      <c r="A420" s="18" t="s">
        <v>58</v>
      </c>
      <c r="B420" t="s">
        <v>64</v>
      </c>
      <c r="C420" t="s">
        <v>59</v>
      </c>
      <c r="D420" s="18" t="s">
        <v>28</v>
      </c>
      <c r="E420" s="18" t="s">
        <v>29</v>
      </c>
      <c r="F420" t="s">
        <v>25</v>
      </c>
      <c r="G420" s="18" t="s">
        <v>10</v>
      </c>
      <c r="H420" s="18">
        <v>1</v>
      </c>
      <c r="I420" s="18" t="s">
        <v>9</v>
      </c>
      <c r="J420" s="18">
        <v>1.8153216790087701</v>
      </c>
      <c r="K420" s="18" t="str">
        <f>+IF(DatosTR[[#This Row],[RC]]=1,"Acierto",IF(SUM(DatosTR[[#This Row],[RC]],DatosTR[[#This Row],[TR]])=0,"Omisión","Comisión"))</f>
        <v>Acierto</v>
      </c>
    </row>
    <row r="421" spans="1:11" x14ac:dyDescent="0.55000000000000004">
      <c r="A421" s="18" t="s">
        <v>58</v>
      </c>
      <c r="B421" t="s">
        <v>64</v>
      </c>
      <c r="C421" t="s">
        <v>59</v>
      </c>
      <c r="D421" s="18" t="s">
        <v>28</v>
      </c>
      <c r="E421" s="18" t="s">
        <v>29</v>
      </c>
      <c r="F421" t="s">
        <v>25</v>
      </c>
      <c r="G421" s="18" t="s">
        <v>10</v>
      </c>
      <c r="H421" s="18">
        <v>1</v>
      </c>
      <c r="I421" s="18" t="s">
        <v>11</v>
      </c>
      <c r="J421" s="18">
        <v>1.1254277530824699</v>
      </c>
      <c r="K421" s="18" t="str">
        <f>+IF(DatosTR[[#This Row],[RC]]=1,"Acierto",IF(SUM(DatosTR[[#This Row],[RC]],DatosTR[[#This Row],[TR]])=0,"Omisión","Comisión"))</f>
        <v>Acierto</v>
      </c>
    </row>
    <row r="422" spans="1:11" x14ac:dyDescent="0.55000000000000004">
      <c r="A422" s="18" t="s">
        <v>58</v>
      </c>
      <c r="B422" t="s">
        <v>64</v>
      </c>
      <c r="C422" t="s">
        <v>59</v>
      </c>
      <c r="D422" s="18" t="s">
        <v>27</v>
      </c>
      <c r="E422" s="18" t="s">
        <v>29</v>
      </c>
      <c r="F422" t="s">
        <v>60</v>
      </c>
      <c r="G422" s="18" t="s">
        <v>12</v>
      </c>
      <c r="H422" s="18">
        <v>1</v>
      </c>
      <c r="I422" s="18" t="s">
        <v>13</v>
      </c>
      <c r="J422" s="18">
        <v>2.61723189509939</v>
      </c>
      <c r="K422" s="18" t="str">
        <f>+IF(DatosTR[[#This Row],[RC]]=1,"Acierto",IF(SUM(DatosTR[[#This Row],[RC]],DatosTR[[#This Row],[TR]])=0,"Omisión","Comisión"))</f>
        <v>Acierto</v>
      </c>
    </row>
    <row r="423" spans="1:11" x14ac:dyDescent="0.55000000000000004">
      <c r="A423" s="18" t="s">
        <v>58</v>
      </c>
      <c r="B423" t="s">
        <v>64</v>
      </c>
      <c r="C423" t="s">
        <v>59</v>
      </c>
      <c r="D423" s="18" t="s">
        <v>27</v>
      </c>
      <c r="E423" s="18" t="s">
        <v>29</v>
      </c>
      <c r="F423" t="s">
        <v>60</v>
      </c>
      <c r="G423" s="18" t="s">
        <v>12</v>
      </c>
      <c r="H423" s="18">
        <v>1</v>
      </c>
      <c r="I423" s="18" t="s">
        <v>9</v>
      </c>
      <c r="J423" s="18">
        <v>2.2303946511819901</v>
      </c>
      <c r="K423" s="18" t="str">
        <f>+IF(DatosTR[[#This Row],[RC]]=1,"Acierto",IF(SUM(DatosTR[[#This Row],[RC]],DatosTR[[#This Row],[TR]])=0,"Omisión","Comisión"))</f>
        <v>Acierto</v>
      </c>
    </row>
    <row r="424" spans="1:11" x14ac:dyDescent="0.55000000000000004">
      <c r="A424" s="18" t="s">
        <v>58</v>
      </c>
      <c r="B424" t="s">
        <v>64</v>
      </c>
      <c r="C424" t="s">
        <v>59</v>
      </c>
      <c r="D424" s="18" t="s">
        <v>27</v>
      </c>
      <c r="E424" s="18" t="s">
        <v>29</v>
      </c>
      <c r="F424" t="s">
        <v>60</v>
      </c>
      <c r="G424" s="18" t="s">
        <v>12</v>
      </c>
      <c r="H424" s="18">
        <v>1</v>
      </c>
      <c r="I424" s="18" t="s">
        <v>11</v>
      </c>
      <c r="J424" s="18">
        <v>1.8178266214672401</v>
      </c>
      <c r="K424" s="18" t="str">
        <f>+IF(DatosTR[[#This Row],[RC]]=1,"Acierto",IF(SUM(DatosTR[[#This Row],[RC]],DatosTR[[#This Row],[TR]])=0,"Omisión","Comisión"))</f>
        <v>Acierto</v>
      </c>
    </row>
    <row r="425" spans="1:11" x14ac:dyDescent="0.55000000000000004">
      <c r="A425" s="18" t="s">
        <v>58</v>
      </c>
      <c r="B425" t="s">
        <v>64</v>
      </c>
      <c r="C425" t="s">
        <v>59</v>
      </c>
      <c r="D425" s="18" t="s">
        <v>27</v>
      </c>
      <c r="E425" s="18" t="s">
        <v>29</v>
      </c>
      <c r="F425" t="s">
        <v>60</v>
      </c>
      <c r="G425" s="18" t="s">
        <v>14</v>
      </c>
      <c r="H425" s="18">
        <v>0</v>
      </c>
      <c r="I425" s="18" t="s">
        <v>13</v>
      </c>
      <c r="J425" s="18">
        <v>2.61723189509939</v>
      </c>
      <c r="K425" s="18" t="str">
        <f>+IF(DatosTR[[#This Row],[RC]]=1,"Acierto",IF(SUM(DatosTR[[#This Row],[RC]],DatosTR[[#This Row],[TR]])=0,"Omisión","Comisión"))</f>
        <v>Comisión</v>
      </c>
    </row>
    <row r="426" spans="1:11" x14ac:dyDescent="0.55000000000000004">
      <c r="A426" s="18" t="s">
        <v>58</v>
      </c>
      <c r="B426" t="s">
        <v>64</v>
      </c>
      <c r="C426" t="s">
        <v>59</v>
      </c>
      <c r="D426" s="18" t="s">
        <v>27</v>
      </c>
      <c r="E426" s="18" t="s">
        <v>29</v>
      </c>
      <c r="F426" t="s">
        <v>60</v>
      </c>
      <c r="G426" s="18" t="s">
        <v>14</v>
      </c>
      <c r="H426" s="18">
        <v>0</v>
      </c>
      <c r="I426" s="18" t="s">
        <v>9</v>
      </c>
      <c r="J426" s="18">
        <v>2.2303946511819901</v>
      </c>
      <c r="K426" s="18" t="str">
        <f>+IF(DatosTR[[#This Row],[RC]]=1,"Acierto",IF(SUM(DatosTR[[#This Row],[RC]],DatosTR[[#This Row],[TR]])=0,"Omisión","Comisión"))</f>
        <v>Comisión</v>
      </c>
    </row>
    <row r="427" spans="1:11" x14ac:dyDescent="0.55000000000000004">
      <c r="A427" s="18" t="s">
        <v>58</v>
      </c>
      <c r="B427" t="s">
        <v>64</v>
      </c>
      <c r="C427" t="s">
        <v>59</v>
      </c>
      <c r="D427" s="18" t="s">
        <v>27</v>
      </c>
      <c r="E427" s="18" t="s">
        <v>29</v>
      </c>
      <c r="F427" t="s">
        <v>60</v>
      </c>
      <c r="G427" s="18" t="s">
        <v>14</v>
      </c>
      <c r="H427" s="18">
        <v>0</v>
      </c>
      <c r="I427" s="18" t="s">
        <v>11</v>
      </c>
      <c r="J427" s="18">
        <v>1.8178266214672401</v>
      </c>
      <c r="K427" s="18" t="str">
        <f>+IF(DatosTR[[#This Row],[RC]]=1,"Acierto",IF(SUM(DatosTR[[#This Row],[RC]],DatosTR[[#This Row],[TR]])=0,"Omisión","Comisión"))</f>
        <v>Comisión</v>
      </c>
    </row>
    <row r="428" spans="1:11" x14ac:dyDescent="0.55000000000000004">
      <c r="A428" s="18" t="s">
        <v>58</v>
      </c>
      <c r="B428" t="s">
        <v>64</v>
      </c>
      <c r="C428" t="s">
        <v>59</v>
      </c>
      <c r="D428" s="18" t="s">
        <v>27</v>
      </c>
      <c r="E428" s="18" t="s">
        <v>29</v>
      </c>
      <c r="F428" t="s">
        <v>60</v>
      </c>
      <c r="G428" s="18" t="s">
        <v>8</v>
      </c>
      <c r="H428" s="18">
        <v>1</v>
      </c>
      <c r="I428" s="18" t="s">
        <v>13</v>
      </c>
      <c r="J428" s="18">
        <v>2.61723189509939</v>
      </c>
      <c r="K428" s="18" t="str">
        <f>+IF(DatosTR[[#This Row],[RC]]=1,"Acierto",IF(SUM(DatosTR[[#This Row],[RC]],DatosTR[[#This Row],[TR]])=0,"Omisión","Comisión"))</f>
        <v>Acierto</v>
      </c>
    </row>
    <row r="429" spans="1:11" x14ac:dyDescent="0.55000000000000004">
      <c r="A429" s="18" t="s">
        <v>58</v>
      </c>
      <c r="B429" t="s">
        <v>64</v>
      </c>
      <c r="C429" t="s">
        <v>59</v>
      </c>
      <c r="D429" s="18" t="s">
        <v>27</v>
      </c>
      <c r="E429" s="18" t="s">
        <v>29</v>
      </c>
      <c r="F429" t="s">
        <v>60</v>
      </c>
      <c r="G429" s="18" t="s">
        <v>8</v>
      </c>
      <c r="H429" s="18">
        <v>1</v>
      </c>
      <c r="I429" s="18" t="s">
        <v>9</v>
      </c>
      <c r="J429" s="18">
        <v>2.2303946511819901</v>
      </c>
      <c r="K429" s="18" t="str">
        <f>+IF(DatosTR[[#This Row],[RC]]=1,"Acierto",IF(SUM(DatosTR[[#This Row],[RC]],DatosTR[[#This Row],[TR]])=0,"Omisión","Comisión"))</f>
        <v>Acierto</v>
      </c>
    </row>
    <row r="430" spans="1:11" x14ac:dyDescent="0.55000000000000004">
      <c r="A430" s="18" t="s">
        <v>58</v>
      </c>
      <c r="B430" t="s">
        <v>64</v>
      </c>
      <c r="C430" t="s">
        <v>59</v>
      </c>
      <c r="D430" s="18" t="s">
        <v>27</v>
      </c>
      <c r="E430" s="18" t="s">
        <v>29</v>
      </c>
      <c r="F430" t="s">
        <v>60</v>
      </c>
      <c r="G430" s="18" t="s">
        <v>8</v>
      </c>
      <c r="H430" s="18">
        <v>1</v>
      </c>
      <c r="I430" s="18" t="s">
        <v>11</v>
      </c>
      <c r="J430" s="18">
        <v>1.8178266214672401</v>
      </c>
      <c r="K430" s="18" t="str">
        <f>+IF(DatosTR[[#This Row],[RC]]=1,"Acierto",IF(SUM(DatosTR[[#This Row],[RC]],DatosTR[[#This Row],[TR]])=0,"Omisión","Comisión"))</f>
        <v>Acierto</v>
      </c>
    </row>
    <row r="431" spans="1:11" x14ac:dyDescent="0.55000000000000004">
      <c r="A431" s="18" t="s">
        <v>58</v>
      </c>
      <c r="B431" t="s">
        <v>64</v>
      </c>
      <c r="C431" t="s">
        <v>59</v>
      </c>
      <c r="D431" s="18" t="s">
        <v>27</v>
      </c>
      <c r="E431" s="18" t="s">
        <v>29</v>
      </c>
      <c r="F431" t="s">
        <v>60</v>
      </c>
      <c r="G431" s="18" t="s">
        <v>10</v>
      </c>
      <c r="H431" s="18">
        <v>1</v>
      </c>
      <c r="I431" s="18" t="s">
        <v>13</v>
      </c>
      <c r="J431" s="18">
        <v>2.61723189509939</v>
      </c>
      <c r="K431" s="18" t="str">
        <f>+IF(DatosTR[[#This Row],[RC]]=1,"Acierto",IF(SUM(DatosTR[[#This Row],[RC]],DatosTR[[#This Row],[TR]])=0,"Omisión","Comisión"))</f>
        <v>Acierto</v>
      </c>
    </row>
    <row r="432" spans="1:11" x14ac:dyDescent="0.55000000000000004">
      <c r="A432" s="18" t="s">
        <v>58</v>
      </c>
      <c r="B432" t="s">
        <v>64</v>
      </c>
      <c r="C432" t="s">
        <v>59</v>
      </c>
      <c r="D432" s="18" t="s">
        <v>27</v>
      </c>
      <c r="E432" s="18" t="s">
        <v>29</v>
      </c>
      <c r="F432" t="s">
        <v>60</v>
      </c>
      <c r="G432" s="18" t="s">
        <v>10</v>
      </c>
      <c r="H432" s="18">
        <v>1</v>
      </c>
      <c r="I432" s="18" t="s">
        <v>9</v>
      </c>
      <c r="J432" s="18">
        <v>2.2303946511819901</v>
      </c>
      <c r="K432" s="18" t="str">
        <f>+IF(DatosTR[[#This Row],[RC]]=1,"Acierto",IF(SUM(DatosTR[[#This Row],[RC]],DatosTR[[#This Row],[TR]])=0,"Omisión","Comisión"))</f>
        <v>Acierto</v>
      </c>
    </row>
    <row r="433" spans="1:11" x14ac:dyDescent="0.55000000000000004">
      <c r="A433" s="18" t="s">
        <v>58</v>
      </c>
      <c r="B433" t="s">
        <v>64</v>
      </c>
      <c r="C433" t="s">
        <v>59</v>
      </c>
      <c r="D433" s="18" t="s">
        <v>27</v>
      </c>
      <c r="E433" s="18" t="s">
        <v>29</v>
      </c>
      <c r="F433" t="s">
        <v>60</v>
      </c>
      <c r="G433" s="18" t="s">
        <v>10</v>
      </c>
      <c r="H433" s="18">
        <v>1</v>
      </c>
      <c r="I433" s="18" t="s">
        <v>11</v>
      </c>
      <c r="J433" s="18">
        <v>1.8178266214672401</v>
      </c>
      <c r="K433" s="18" t="str">
        <f>+IF(DatosTR[[#This Row],[RC]]=1,"Acierto",IF(SUM(DatosTR[[#This Row],[RC]],DatosTR[[#This Row],[TR]])=0,"Omisión","Comisión"))</f>
        <v>Acierto</v>
      </c>
    </row>
    <row r="434" spans="1:11" x14ac:dyDescent="0.55000000000000004">
      <c r="A434" s="18" t="s">
        <v>58</v>
      </c>
      <c r="B434" t="s">
        <v>64</v>
      </c>
      <c r="C434" t="s">
        <v>59</v>
      </c>
      <c r="D434" s="18" t="s">
        <v>29</v>
      </c>
      <c r="E434" s="18" t="s">
        <v>27</v>
      </c>
      <c r="F434" t="s">
        <v>60</v>
      </c>
      <c r="G434" s="18" t="s">
        <v>12</v>
      </c>
      <c r="H434" s="18">
        <v>1</v>
      </c>
      <c r="I434" s="18" t="s">
        <v>13</v>
      </c>
      <c r="J434" s="18">
        <v>1.4717412122408799</v>
      </c>
      <c r="K434" s="18" t="str">
        <f>+IF(DatosTR[[#This Row],[RC]]=1,"Acierto",IF(SUM(DatosTR[[#This Row],[RC]],DatosTR[[#This Row],[TR]])=0,"Omisión","Comisión"))</f>
        <v>Acierto</v>
      </c>
    </row>
    <row r="435" spans="1:11" x14ac:dyDescent="0.55000000000000004">
      <c r="A435" s="18" t="s">
        <v>58</v>
      </c>
      <c r="B435" t="s">
        <v>64</v>
      </c>
      <c r="C435" t="s">
        <v>59</v>
      </c>
      <c r="D435" s="18" t="s">
        <v>29</v>
      </c>
      <c r="E435" s="18" t="s">
        <v>27</v>
      </c>
      <c r="F435" t="s">
        <v>60</v>
      </c>
      <c r="G435" s="18" t="s">
        <v>12</v>
      </c>
      <c r="H435" s="18">
        <v>1</v>
      </c>
      <c r="I435" s="18" t="s">
        <v>15</v>
      </c>
      <c r="J435" s="18">
        <v>1.2958370732376301</v>
      </c>
      <c r="K435" s="18" t="str">
        <f>+IF(DatosTR[[#This Row],[RC]]=1,"Acierto",IF(SUM(DatosTR[[#This Row],[RC]],DatosTR[[#This Row],[TR]])=0,"Omisión","Comisión"))</f>
        <v>Acierto</v>
      </c>
    </row>
    <row r="436" spans="1:11" x14ac:dyDescent="0.55000000000000004">
      <c r="A436" s="18" t="s">
        <v>58</v>
      </c>
      <c r="B436" t="s">
        <v>64</v>
      </c>
      <c r="C436" t="s">
        <v>59</v>
      </c>
      <c r="D436" s="18" t="s">
        <v>29</v>
      </c>
      <c r="E436" s="18" t="s">
        <v>27</v>
      </c>
      <c r="F436" t="s">
        <v>60</v>
      </c>
      <c r="G436" s="18" t="s">
        <v>12</v>
      </c>
      <c r="H436" s="18">
        <v>1</v>
      </c>
      <c r="I436" s="18" t="s">
        <v>9</v>
      </c>
      <c r="J436" s="18">
        <v>1.4131179560790701</v>
      </c>
      <c r="K436" s="18" t="str">
        <f>+IF(DatosTR[[#This Row],[RC]]=1,"Acierto",IF(SUM(DatosTR[[#This Row],[RC]],DatosTR[[#This Row],[TR]])=0,"Omisión","Comisión"))</f>
        <v>Acierto</v>
      </c>
    </row>
    <row r="437" spans="1:11" x14ac:dyDescent="0.55000000000000004">
      <c r="A437" s="18" t="s">
        <v>58</v>
      </c>
      <c r="B437" t="s">
        <v>64</v>
      </c>
      <c r="C437" t="s">
        <v>59</v>
      </c>
      <c r="D437" s="18" t="s">
        <v>29</v>
      </c>
      <c r="E437" s="18" t="s">
        <v>27</v>
      </c>
      <c r="F437" t="s">
        <v>60</v>
      </c>
      <c r="G437" s="18" t="s">
        <v>12</v>
      </c>
      <c r="H437" s="18">
        <v>1</v>
      </c>
      <c r="I437" s="18" t="s">
        <v>11</v>
      </c>
      <c r="J437" s="18">
        <v>1.48720275529194</v>
      </c>
      <c r="K437" s="18" t="str">
        <f>+IF(DatosTR[[#This Row],[RC]]=1,"Acierto",IF(SUM(DatosTR[[#This Row],[RC]],DatosTR[[#This Row],[TR]])=0,"Omisión","Comisión"))</f>
        <v>Acierto</v>
      </c>
    </row>
    <row r="438" spans="1:11" x14ac:dyDescent="0.55000000000000004">
      <c r="A438" s="18" t="s">
        <v>58</v>
      </c>
      <c r="B438" t="s">
        <v>64</v>
      </c>
      <c r="C438" t="s">
        <v>59</v>
      </c>
      <c r="D438" s="18" t="s">
        <v>29</v>
      </c>
      <c r="E438" s="18" t="s">
        <v>27</v>
      </c>
      <c r="F438" t="s">
        <v>60</v>
      </c>
      <c r="G438" s="18" t="s">
        <v>14</v>
      </c>
      <c r="H438" s="18">
        <v>0</v>
      </c>
      <c r="I438" s="18" t="s">
        <v>13</v>
      </c>
      <c r="J438" s="18">
        <v>1.4717412122408799</v>
      </c>
      <c r="K438" s="18" t="str">
        <f>+IF(DatosTR[[#This Row],[RC]]=1,"Acierto",IF(SUM(DatosTR[[#This Row],[RC]],DatosTR[[#This Row],[TR]])=0,"Omisión","Comisión"))</f>
        <v>Comisión</v>
      </c>
    </row>
    <row r="439" spans="1:11" x14ac:dyDescent="0.55000000000000004">
      <c r="A439" s="18" t="s">
        <v>58</v>
      </c>
      <c r="B439" t="s">
        <v>64</v>
      </c>
      <c r="C439" t="s">
        <v>59</v>
      </c>
      <c r="D439" s="18" t="s">
        <v>29</v>
      </c>
      <c r="E439" s="18" t="s">
        <v>27</v>
      </c>
      <c r="F439" t="s">
        <v>60</v>
      </c>
      <c r="G439" s="18" t="s">
        <v>14</v>
      </c>
      <c r="H439" s="18">
        <v>0</v>
      </c>
      <c r="I439" s="18" t="s">
        <v>15</v>
      </c>
      <c r="J439" s="18">
        <v>1.2958370732376301</v>
      </c>
      <c r="K439" s="18" t="str">
        <f>+IF(DatosTR[[#This Row],[RC]]=1,"Acierto",IF(SUM(DatosTR[[#This Row],[RC]],DatosTR[[#This Row],[TR]])=0,"Omisión","Comisión"))</f>
        <v>Comisión</v>
      </c>
    </row>
    <row r="440" spans="1:11" x14ac:dyDescent="0.55000000000000004">
      <c r="A440" s="18" t="s">
        <v>58</v>
      </c>
      <c r="B440" t="s">
        <v>64</v>
      </c>
      <c r="C440" t="s">
        <v>59</v>
      </c>
      <c r="D440" s="18" t="s">
        <v>29</v>
      </c>
      <c r="E440" s="18" t="s">
        <v>27</v>
      </c>
      <c r="F440" t="s">
        <v>60</v>
      </c>
      <c r="G440" s="18" t="s">
        <v>14</v>
      </c>
      <c r="H440" s="18">
        <v>0</v>
      </c>
      <c r="I440" s="18" t="s">
        <v>9</v>
      </c>
      <c r="J440" s="18">
        <v>1.4131179560790701</v>
      </c>
      <c r="K440" s="18" t="str">
        <f>+IF(DatosTR[[#This Row],[RC]]=1,"Acierto",IF(SUM(DatosTR[[#This Row],[RC]],DatosTR[[#This Row],[TR]])=0,"Omisión","Comisión"))</f>
        <v>Comisión</v>
      </c>
    </row>
    <row r="441" spans="1:11" x14ac:dyDescent="0.55000000000000004">
      <c r="A441" s="18" t="s">
        <v>58</v>
      </c>
      <c r="B441" t="s">
        <v>64</v>
      </c>
      <c r="C441" t="s">
        <v>59</v>
      </c>
      <c r="D441" s="18" t="s">
        <v>29</v>
      </c>
      <c r="E441" s="18" t="s">
        <v>27</v>
      </c>
      <c r="F441" t="s">
        <v>60</v>
      </c>
      <c r="G441" s="18" t="s">
        <v>14</v>
      </c>
      <c r="H441" s="18">
        <v>0</v>
      </c>
      <c r="I441" s="18" t="s">
        <v>11</v>
      </c>
      <c r="J441" s="18">
        <v>1.48720275529194</v>
      </c>
      <c r="K441" s="18" t="str">
        <f>+IF(DatosTR[[#This Row],[RC]]=1,"Acierto",IF(SUM(DatosTR[[#This Row],[RC]],DatosTR[[#This Row],[TR]])=0,"Omisión","Comisión"))</f>
        <v>Comisión</v>
      </c>
    </row>
    <row r="442" spans="1:11" x14ac:dyDescent="0.55000000000000004">
      <c r="A442" s="18" t="s">
        <v>58</v>
      </c>
      <c r="B442" t="s">
        <v>64</v>
      </c>
      <c r="C442" t="s">
        <v>59</v>
      </c>
      <c r="D442" s="18" t="s">
        <v>29</v>
      </c>
      <c r="E442" s="18" t="s">
        <v>27</v>
      </c>
      <c r="F442" t="s">
        <v>60</v>
      </c>
      <c r="G442" s="18" t="s">
        <v>8</v>
      </c>
      <c r="H442" s="18">
        <v>1</v>
      </c>
      <c r="I442" s="18" t="s">
        <v>13</v>
      </c>
      <c r="J442" s="18">
        <v>1.4717412122408799</v>
      </c>
      <c r="K442" s="18" t="str">
        <f>+IF(DatosTR[[#This Row],[RC]]=1,"Acierto",IF(SUM(DatosTR[[#This Row],[RC]],DatosTR[[#This Row],[TR]])=0,"Omisión","Comisión"))</f>
        <v>Acierto</v>
      </c>
    </row>
    <row r="443" spans="1:11" x14ac:dyDescent="0.55000000000000004">
      <c r="A443" s="18" t="s">
        <v>58</v>
      </c>
      <c r="B443" t="s">
        <v>64</v>
      </c>
      <c r="C443" t="s">
        <v>59</v>
      </c>
      <c r="D443" s="18" t="s">
        <v>29</v>
      </c>
      <c r="E443" s="18" t="s">
        <v>27</v>
      </c>
      <c r="F443" t="s">
        <v>60</v>
      </c>
      <c r="G443" s="18" t="s">
        <v>8</v>
      </c>
      <c r="H443" s="18">
        <v>1</v>
      </c>
      <c r="I443" s="18" t="s">
        <v>15</v>
      </c>
      <c r="J443" s="18">
        <v>1.2958370732376301</v>
      </c>
      <c r="K443" s="18" t="str">
        <f>+IF(DatosTR[[#This Row],[RC]]=1,"Acierto",IF(SUM(DatosTR[[#This Row],[RC]],DatosTR[[#This Row],[TR]])=0,"Omisión","Comisión"))</f>
        <v>Acierto</v>
      </c>
    </row>
    <row r="444" spans="1:11" x14ac:dyDescent="0.55000000000000004">
      <c r="A444" s="18" t="s">
        <v>58</v>
      </c>
      <c r="B444" t="s">
        <v>64</v>
      </c>
      <c r="C444" t="s">
        <v>59</v>
      </c>
      <c r="D444" s="18" t="s">
        <v>29</v>
      </c>
      <c r="E444" s="18" t="s">
        <v>27</v>
      </c>
      <c r="F444" t="s">
        <v>60</v>
      </c>
      <c r="G444" s="18" t="s">
        <v>8</v>
      </c>
      <c r="H444" s="18">
        <v>1</v>
      </c>
      <c r="I444" s="18" t="s">
        <v>9</v>
      </c>
      <c r="J444" s="18">
        <v>1.4131179560790701</v>
      </c>
      <c r="K444" s="18" t="str">
        <f>+IF(DatosTR[[#This Row],[RC]]=1,"Acierto",IF(SUM(DatosTR[[#This Row],[RC]],DatosTR[[#This Row],[TR]])=0,"Omisión","Comisión"))</f>
        <v>Acierto</v>
      </c>
    </row>
    <row r="445" spans="1:11" x14ac:dyDescent="0.55000000000000004">
      <c r="A445" s="18" t="s">
        <v>58</v>
      </c>
      <c r="B445" t="s">
        <v>64</v>
      </c>
      <c r="C445" t="s">
        <v>59</v>
      </c>
      <c r="D445" s="18" t="s">
        <v>29</v>
      </c>
      <c r="E445" s="18" t="s">
        <v>27</v>
      </c>
      <c r="F445" t="s">
        <v>60</v>
      </c>
      <c r="G445" s="18" t="s">
        <v>8</v>
      </c>
      <c r="H445" s="18">
        <v>1</v>
      </c>
      <c r="I445" s="18" t="s">
        <v>11</v>
      </c>
      <c r="J445" s="18">
        <v>1.48720275529194</v>
      </c>
      <c r="K445" s="18" t="str">
        <f>+IF(DatosTR[[#This Row],[RC]]=1,"Acierto",IF(SUM(DatosTR[[#This Row],[RC]],DatosTR[[#This Row],[TR]])=0,"Omisión","Comisión"))</f>
        <v>Acierto</v>
      </c>
    </row>
    <row r="446" spans="1:11" x14ac:dyDescent="0.55000000000000004">
      <c r="A446" s="18" t="s">
        <v>58</v>
      </c>
      <c r="B446" t="s">
        <v>64</v>
      </c>
      <c r="C446" t="s">
        <v>59</v>
      </c>
      <c r="D446" s="18" t="s">
        <v>29</v>
      </c>
      <c r="E446" s="18" t="s">
        <v>27</v>
      </c>
      <c r="F446" t="s">
        <v>60</v>
      </c>
      <c r="G446" s="18" t="s">
        <v>10</v>
      </c>
      <c r="H446" s="18">
        <v>1</v>
      </c>
      <c r="I446" s="18" t="s">
        <v>13</v>
      </c>
      <c r="J446" s="18">
        <v>1.4717412122408799</v>
      </c>
      <c r="K446" s="18" t="str">
        <f>+IF(DatosTR[[#This Row],[RC]]=1,"Acierto",IF(SUM(DatosTR[[#This Row],[RC]],DatosTR[[#This Row],[TR]])=0,"Omisión","Comisión"))</f>
        <v>Acierto</v>
      </c>
    </row>
    <row r="447" spans="1:11" x14ac:dyDescent="0.55000000000000004">
      <c r="A447" s="18" t="s">
        <v>58</v>
      </c>
      <c r="B447" t="s">
        <v>64</v>
      </c>
      <c r="C447" t="s">
        <v>59</v>
      </c>
      <c r="D447" s="18" t="s">
        <v>29</v>
      </c>
      <c r="E447" s="18" t="s">
        <v>27</v>
      </c>
      <c r="F447" t="s">
        <v>60</v>
      </c>
      <c r="G447" s="18" t="s">
        <v>10</v>
      </c>
      <c r="H447" s="18">
        <v>1</v>
      </c>
      <c r="I447" s="18" t="s">
        <v>15</v>
      </c>
      <c r="J447" s="18">
        <v>1.2958370732376301</v>
      </c>
      <c r="K447" s="18" t="str">
        <f>+IF(DatosTR[[#This Row],[RC]]=1,"Acierto",IF(SUM(DatosTR[[#This Row],[RC]],DatosTR[[#This Row],[TR]])=0,"Omisión","Comisión"))</f>
        <v>Acierto</v>
      </c>
    </row>
    <row r="448" spans="1:11" x14ac:dyDescent="0.55000000000000004">
      <c r="A448" s="18" t="s">
        <v>58</v>
      </c>
      <c r="B448" t="s">
        <v>64</v>
      </c>
      <c r="C448" t="s">
        <v>59</v>
      </c>
      <c r="D448" s="18" t="s">
        <v>29</v>
      </c>
      <c r="E448" s="18" t="s">
        <v>27</v>
      </c>
      <c r="F448" t="s">
        <v>60</v>
      </c>
      <c r="G448" s="18" t="s">
        <v>10</v>
      </c>
      <c r="H448" s="18">
        <v>1</v>
      </c>
      <c r="I448" s="18" t="s">
        <v>9</v>
      </c>
      <c r="J448" s="18">
        <v>1.4131179560790701</v>
      </c>
      <c r="K448" s="18" t="str">
        <f>+IF(DatosTR[[#This Row],[RC]]=1,"Acierto",IF(SUM(DatosTR[[#This Row],[RC]],DatosTR[[#This Row],[TR]])=0,"Omisión","Comisión"))</f>
        <v>Acierto</v>
      </c>
    </row>
    <row r="449" spans="1:11" x14ac:dyDescent="0.55000000000000004">
      <c r="A449" s="18" t="s">
        <v>58</v>
      </c>
      <c r="B449" t="s">
        <v>64</v>
      </c>
      <c r="C449" t="s">
        <v>59</v>
      </c>
      <c r="D449" s="18" t="s">
        <v>29</v>
      </c>
      <c r="E449" s="18" t="s">
        <v>27</v>
      </c>
      <c r="F449" t="s">
        <v>60</v>
      </c>
      <c r="G449" s="18" t="s">
        <v>10</v>
      </c>
      <c r="H449" s="18">
        <v>1</v>
      </c>
      <c r="I449" s="18" t="s">
        <v>11</v>
      </c>
      <c r="J449" s="18">
        <v>1.48720275529194</v>
      </c>
      <c r="K449" s="18" t="str">
        <f>+IF(DatosTR[[#This Row],[RC]]=1,"Acierto",IF(SUM(DatosTR[[#This Row],[RC]],DatosTR[[#This Row],[TR]])=0,"Omisión","Comisión"))</f>
        <v>Acierto</v>
      </c>
    </row>
    <row r="450" spans="1:11" x14ac:dyDescent="0.55000000000000004">
      <c r="A450" s="18" t="s">
        <v>58</v>
      </c>
      <c r="B450" t="s">
        <v>64</v>
      </c>
      <c r="C450" t="s">
        <v>59</v>
      </c>
      <c r="D450" s="18" t="s">
        <v>29</v>
      </c>
      <c r="E450" s="18" t="s">
        <v>29</v>
      </c>
      <c r="F450" t="s">
        <v>60</v>
      </c>
      <c r="G450" s="18" t="s">
        <v>12</v>
      </c>
      <c r="H450" s="18">
        <v>1</v>
      </c>
      <c r="I450" s="18" t="s">
        <v>13</v>
      </c>
      <c r="J450" s="18">
        <v>2.6993087994633198</v>
      </c>
      <c r="K450" s="18" t="str">
        <f>+IF(DatosTR[[#This Row],[RC]]=1,"Acierto",IF(SUM(DatosTR[[#This Row],[RC]],DatosTR[[#This Row],[TR]])=0,"Omisión","Comisión"))</f>
        <v>Acierto</v>
      </c>
    </row>
    <row r="451" spans="1:11" x14ac:dyDescent="0.55000000000000004">
      <c r="A451" s="18" t="s">
        <v>58</v>
      </c>
      <c r="B451" t="s">
        <v>64</v>
      </c>
      <c r="C451" t="s">
        <v>59</v>
      </c>
      <c r="D451" s="18" t="s">
        <v>29</v>
      </c>
      <c r="E451" s="18" t="s">
        <v>29</v>
      </c>
      <c r="F451" t="s">
        <v>60</v>
      </c>
      <c r="G451" s="18" t="s">
        <v>12</v>
      </c>
      <c r="H451" s="18">
        <v>1</v>
      </c>
      <c r="I451" s="18" t="s">
        <v>15</v>
      </c>
      <c r="J451" s="18">
        <v>0.90623953088652298</v>
      </c>
      <c r="K451" s="18" t="str">
        <f>+IF(DatosTR[[#This Row],[RC]]=1,"Acierto",IF(SUM(DatosTR[[#This Row],[RC]],DatosTR[[#This Row],[TR]])=0,"Omisión","Comisión"))</f>
        <v>Acierto</v>
      </c>
    </row>
    <row r="452" spans="1:11" x14ac:dyDescent="0.55000000000000004">
      <c r="A452" s="18" t="s">
        <v>58</v>
      </c>
      <c r="B452" t="s">
        <v>64</v>
      </c>
      <c r="C452" t="s">
        <v>59</v>
      </c>
      <c r="D452" s="18" t="s">
        <v>29</v>
      </c>
      <c r="E452" s="18" t="s">
        <v>29</v>
      </c>
      <c r="F452" t="s">
        <v>60</v>
      </c>
      <c r="G452" s="18" t="s">
        <v>12</v>
      </c>
      <c r="H452" s="18">
        <v>1</v>
      </c>
      <c r="I452" s="18" t="s">
        <v>9</v>
      </c>
      <c r="J452" s="18">
        <v>1.5792948774178499</v>
      </c>
      <c r="K452" s="18" t="str">
        <f>+IF(DatosTR[[#This Row],[RC]]=1,"Acierto",IF(SUM(DatosTR[[#This Row],[RC]],DatosTR[[#This Row],[TR]])=0,"Omisión","Comisión"))</f>
        <v>Acierto</v>
      </c>
    </row>
    <row r="453" spans="1:11" x14ac:dyDescent="0.55000000000000004">
      <c r="A453" s="18" t="s">
        <v>58</v>
      </c>
      <c r="B453" t="s">
        <v>64</v>
      </c>
      <c r="C453" t="s">
        <v>59</v>
      </c>
      <c r="D453" s="18" t="s">
        <v>29</v>
      </c>
      <c r="E453" s="18" t="s">
        <v>29</v>
      </c>
      <c r="F453" t="s">
        <v>60</v>
      </c>
      <c r="G453" s="18" t="s">
        <v>14</v>
      </c>
      <c r="H453" s="18">
        <v>1</v>
      </c>
      <c r="I453" s="18" t="s">
        <v>13</v>
      </c>
      <c r="J453" s="18">
        <v>2.6993087994633198</v>
      </c>
      <c r="K453" s="18" t="str">
        <f>+IF(DatosTR[[#This Row],[RC]]=1,"Acierto",IF(SUM(DatosTR[[#This Row],[RC]],DatosTR[[#This Row],[TR]])=0,"Omisión","Comisión"))</f>
        <v>Acierto</v>
      </c>
    </row>
    <row r="454" spans="1:11" x14ac:dyDescent="0.55000000000000004">
      <c r="A454" s="18" t="s">
        <v>58</v>
      </c>
      <c r="B454" t="s">
        <v>64</v>
      </c>
      <c r="C454" t="s">
        <v>59</v>
      </c>
      <c r="D454" s="18" t="s">
        <v>29</v>
      </c>
      <c r="E454" s="18" t="s">
        <v>29</v>
      </c>
      <c r="F454" t="s">
        <v>60</v>
      </c>
      <c r="G454" s="18" t="s">
        <v>14</v>
      </c>
      <c r="H454" s="18">
        <v>1</v>
      </c>
      <c r="I454" s="18" t="s">
        <v>15</v>
      </c>
      <c r="J454" s="18">
        <v>0.90623953088652298</v>
      </c>
      <c r="K454" s="18" t="str">
        <f>+IF(DatosTR[[#This Row],[RC]]=1,"Acierto",IF(SUM(DatosTR[[#This Row],[RC]],DatosTR[[#This Row],[TR]])=0,"Omisión","Comisión"))</f>
        <v>Acierto</v>
      </c>
    </row>
    <row r="455" spans="1:11" x14ac:dyDescent="0.55000000000000004">
      <c r="A455" s="18" t="s">
        <v>58</v>
      </c>
      <c r="B455" t="s">
        <v>64</v>
      </c>
      <c r="C455" t="s">
        <v>59</v>
      </c>
      <c r="D455" s="18" t="s">
        <v>29</v>
      </c>
      <c r="E455" s="18" t="s">
        <v>29</v>
      </c>
      <c r="F455" t="s">
        <v>60</v>
      </c>
      <c r="G455" s="18" t="s">
        <v>14</v>
      </c>
      <c r="H455" s="18">
        <v>1</v>
      </c>
      <c r="I455" s="18" t="s">
        <v>9</v>
      </c>
      <c r="J455" s="18">
        <v>1.5792948774178499</v>
      </c>
      <c r="K455" s="18" t="str">
        <f>+IF(DatosTR[[#This Row],[RC]]=1,"Acierto",IF(SUM(DatosTR[[#This Row],[RC]],DatosTR[[#This Row],[TR]])=0,"Omisión","Comisión"))</f>
        <v>Acierto</v>
      </c>
    </row>
    <row r="456" spans="1:11" x14ac:dyDescent="0.55000000000000004">
      <c r="A456" s="18" t="s">
        <v>58</v>
      </c>
      <c r="B456" t="s">
        <v>64</v>
      </c>
      <c r="C456" t="s">
        <v>59</v>
      </c>
      <c r="D456" s="18" t="s">
        <v>29</v>
      </c>
      <c r="E456" s="18" t="s">
        <v>29</v>
      </c>
      <c r="F456" t="s">
        <v>60</v>
      </c>
      <c r="G456" s="18" t="s">
        <v>8</v>
      </c>
      <c r="H456" s="18">
        <v>0</v>
      </c>
      <c r="I456" s="18" t="s">
        <v>13</v>
      </c>
      <c r="J456" s="18">
        <v>2.6993087994633198</v>
      </c>
      <c r="K456" s="18" t="str">
        <f>+IF(DatosTR[[#This Row],[RC]]=1,"Acierto",IF(SUM(DatosTR[[#This Row],[RC]],DatosTR[[#This Row],[TR]])=0,"Omisión","Comisión"))</f>
        <v>Comisión</v>
      </c>
    </row>
    <row r="457" spans="1:11" x14ac:dyDescent="0.55000000000000004">
      <c r="A457" s="18" t="s">
        <v>58</v>
      </c>
      <c r="B457" t="s">
        <v>64</v>
      </c>
      <c r="C457" t="s">
        <v>59</v>
      </c>
      <c r="D457" s="18" t="s">
        <v>29</v>
      </c>
      <c r="E457" s="18" t="s">
        <v>29</v>
      </c>
      <c r="F457" t="s">
        <v>60</v>
      </c>
      <c r="G457" s="18" t="s">
        <v>8</v>
      </c>
      <c r="H457" s="18">
        <v>0</v>
      </c>
      <c r="I457" s="18" t="s">
        <v>15</v>
      </c>
      <c r="J457" s="18">
        <v>0.90623953088652298</v>
      </c>
      <c r="K457" s="18" t="str">
        <f>+IF(DatosTR[[#This Row],[RC]]=1,"Acierto",IF(SUM(DatosTR[[#This Row],[RC]],DatosTR[[#This Row],[TR]])=0,"Omisión","Comisión"))</f>
        <v>Comisión</v>
      </c>
    </row>
    <row r="458" spans="1:11" x14ac:dyDescent="0.55000000000000004">
      <c r="A458" s="18" t="s">
        <v>58</v>
      </c>
      <c r="B458" t="s">
        <v>64</v>
      </c>
      <c r="C458" t="s">
        <v>59</v>
      </c>
      <c r="D458" s="18" t="s">
        <v>29</v>
      </c>
      <c r="E458" s="18" t="s">
        <v>29</v>
      </c>
      <c r="F458" t="s">
        <v>60</v>
      </c>
      <c r="G458" s="18" t="s">
        <v>8</v>
      </c>
      <c r="H458" s="18">
        <v>0</v>
      </c>
      <c r="I458" s="18" t="s">
        <v>9</v>
      </c>
      <c r="J458" s="18">
        <v>1.5792948774178499</v>
      </c>
      <c r="K458" s="18" t="str">
        <f>+IF(DatosTR[[#This Row],[RC]]=1,"Acierto",IF(SUM(DatosTR[[#This Row],[RC]],DatosTR[[#This Row],[TR]])=0,"Omisión","Comisión"))</f>
        <v>Comisión</v>
      </c>
    </row>
    <row r="459" spans="1:11" x14ac:dyDescent="0.55000000000000004">
      <c r="A459" s="18" t="s">
        <v>58</v>
      </c>
      <c r="B459" t="s">
        <v>64</v>
      </c>
      <c r="C459" t="s">
        <v>59</v>
      </c>
      <c r="D459" s="18" t="s">
        <v>29</v>
      </c>
      <c r="E459" s="18" t="s">
        <v>29</v>
      </c>
      <c r="F459" t="s">
        <v>60</v>
      </c>
      <c r="G459" s="18" t="s">
        <v>10</v>
      </c>
      <c r="H459" s="18">
        <v>0</v>
      </c>
      <c r="I459" s="18" t="s">
        <v>13</v>
      </c>
      <c r="J459" s="18">
        <v>2.6993087994633198</v>
      </c>
      <c r="K459" s="18" t="str">
        <f>+IF(DatosTR[[#This Row],[RC]]=1,"Acierto",IF(SUM(DatosTR[[#This Row],[RC]],DatosTR[[#This Row],[TR]])=0,"Omisión","Comisión"))</f>
        <v>Comisión</v>
      </c>
    </row>
    <row r="460" spans="1:11" x14ac:dyDescent="0.55000000000000004">
      <c r="A460" s="18" t="s">
        <v>58</v>
      </c>
      <c r="B460" t="s">
        <v>64</v>
      </c>
      <c r="C460" t="s">
        <v>59</v>
      </c>
      <c r="D460" s="18" t="s">
        <v>29</v>
      </c>
      <c r="E460" s="18" t="s">
        <v>29</v>
      </c>
      <c r="F460" t="s">
        <v>60</v>
      </c>
      <c r="G460" s="18" t="s">
        <v>10</v>
      </c>
      <c r="H460" s="18">
        <v>0</v>
      </c>
      <c r="I460" s="18" t="s">
        <v>15</v>
      </c>
      <c r="J460" s="18">
        <v>0.90623953088652298</v>
      </c>
      <c r="K460" s="18" t="str">
        <f>+IF(DatosTR[[#This Row],[RC]]=1,"Acierto",IF(SUM(DatosTR[[#This Row],[RC]],DatosTR[[#This Row],[TR]])=0,"Omisión","Comisión"))</f>
        <v>Comisión</v>
      </c>
    </row>
    <row r="461" spans="1:11" x14ac:dyDescent="0.55000000000000004">
      <c r="A461" s="18" t="s">
        <v>58</v>
      </c>
      <c r="B461" t="s">
        <v>64</v>
      </c>
      <c r="C461" t="s">
        <v>59</v>
      </c>
      <c r="D461" s="18" t="s">
        <v>29</v>
      </c>
      <c r="E461" s="18" t="s">
        <v>29</v>
      </c>
      <c r="F461" t="s">
        <v>60</v>
      </c>
      <c r="G461" s="18" t="s">
        <v>10</v>
      </c>
      <c r="H461" s="18">
        <v>0</v>
      </c>
      <c r="I461" s="18" t="s">
        <v>9</v>
      </c>
      <c r="J461" s="18">
        <v>1.5792948774178499</v>
      </c>
      <c r="K461" s="18" t="str">
        <f>+IF(DatosTR[[#This Row],[RC]]=1,"Acierto",IF(SUM(DatosTR[[#This Row],[RC]],DatosTR[[#This Row],[TR]])=0,"Omisión","Comisión"))</f>
        <v>Comisión</v>
      </c>
    </row>
    <row r="462" spans="1:11" x14ac:dyDescent="0.55000000000000004">
      <c r="A462" s="18" t="s">
        <v>58</v>
      </c>
      <c r="B462" t="s">
        <v>64</v>
      </c>
      <c r="C462" t="s">
        <v>59</v>
      </c>
      <c r="D462" s="18" t="s">
        <v>27</v>
      </c>
      <c r="E462" s="18" t="s">
        <v>27</v>
      </c>
      <c r="F462" t="s">
        <v>60</v>
      </c>
      <c r="G462" s="18" t="s">
        <v>12</v>
      </c>
      <c r="H462" s="18">
        <v>1</v>
      </c>
      <c r="I462" s="18" t="s">
        <v>13</v>
      </c>
      <c r="J462" s="18">
        <v>2.5927830856526199</v>
      </c>
      <c r="K462" s="18" t="str">
        <f>+IF(DatosTR[[#This Row],[RC]]=1,"Acierto",IF(SUM(DatosTR[[#This Row],[RC]],DatosTR[[#This Row],[TR]])=0,"Omisión","Comisión"))</f>
        <v>Acierto</v>
      </c>
    </row>
    <row r="463" spans="1:11" x14ac:dyDescent="0.55000000000000004">
      <c r="A463" s="18" t="s">
        <v>58</v>
      </c>
      <c r="B463" t="s">
        <v>64</v>
      </c>
      <c r="C463" t="s">
        <v>59</v>
      </c>
      <c r="D463" s="18" t="s">
        <v>27</v>
      </c>
      <c r="E463" s="18" t="s">
        <v>27</v>
      </c>
      <c r="F463" t="s">
        <v>60</v>
      </c>
      <c r="G463" s="18" t="s">
        <v>12</v>
      </c>
      <c r="H463" s="18">
        <v>1</v>
      </c>
      <c r="I463" s="18" t="s">
        <v>15</v>
      </c>
      <c r="J463" s="18">
        <v>1.95147255423944</v>
      </c>
      <c r="K463" s="18" t="str">
        <f>+IF(DatosTR[[#This Row],[RC]]=1,"Acierto",IF(SUM(DatosTR[[#This Row],[RC]],DatosTR[[#This Row],[TR]])=0,"Omisión","Comisión"))</f>
        <v>Acierto</v>
      </c>
    </row>
    <row r="464" spans="1:11" x14ac:dyDescent="0.55000000000000004">
      <c r="A464" s="18" t="s">
        <v>58</v>
      </c>
      <c r="B464" t="s">
        <v>64</v>
      </c>
      <c r="C464" t="s">
        <v>59</v>
      </c>
      <c r="D464" s="18" t="s">
        <v>27</v>
      </c>
      <c r="E464" s="18" t="s">
        <v>27</v>
      </c>
      <c r="F464" t="s">
        <v>60</v>
      </c>
      <c r="G464" s="18" t="s">
        <v>12</v>
      </c>
      <c r="H464" s="18">
        <v>1</v>
      </c>
      <c r="I464" s="18" t="s">
        <v>9</v>
      </c>
      <c r="J464" s="18">
        <v>3.1334954141056999</v>
      </c>
      <c r="K464" s="18" t="str">
        <f>+IF(DatosTR[[#This Row],[RC]]=1,"Acierto",IF(SUM(DatosTR[[#This Row],[RC]],DatosTR[[#This Row],[TR]])=0,"Omisión","Comisión"))</f>
        <v>Acierto</v>
      </c>
    </row>
    <row r="465" spans="1:11" x14ac:dyDescent="0.55000000000000004">
      <c r="A465" s="18" t="s">
        <v>58</v>
      </c>
      <c r="B465" t="s">
        <v>64</v>
      </c>
      <c r="C465" t="s">
        <v>59</v>
      </c>
      <c r="D465" s="18" t="s">
        <v>27</v>
      </c>
      <c r="E465" s="18" t="s">
        <v>27</v>
      </c>
      <c r="F465" t="s">
        <v>60</v>
      </c>
      <c r="G465" s="18" t="s">
        <v>12</v>
      </c>
      <c r="H465" s="18">
        <v>1</v>
      </c>
      <c r="I465" s="18" t="s">
        <v>11</v>
      </c>
      <c r="J465" s="18">
        <v>1.5998874863726</v>
      </c>
      <c r="K465" s="18" t="str">
        <f>+IF(DatosTR[[#This Row],[RC]]=1,"Acierto",IF(SUM(DatosTR[[#This Row],[RC]],DatosTR[[#This Row],[TR]])=0,"Omisión","Comisión"))</f>
        <v>Acierto</v>
      </c>
    </row>
    <row r="466" spans="1:11" x14ac:dyDescent="0.55000000000000004">
      <c r="A466" s="18" t="s">
        <v>58</v>
      </c>
      <c r="B466" t="s">
        <v>64</v>
      </c>
      <c r="C466" t="s">
        <v>59</v>
      </c>
      <c r="D466" s="18" t="s">
        <v>27</v>
      </c>
      <c r="E466" s="18" t="s">
        <v>27</v>
      </c>
      <c r="F466" t="s">
        <v>60</v>
      </c>
      <c r="G466" s="18" t="s">
        <v>14</v>
      </c>
      <c r="H466" s="18">
        <v>1</v>
      </c>
      <c r="I466" s="18" t="s">
        <v>13</v>
      </c>
      <c r="J466" s="18">
        <v>2.5927830856526199</v>
      </c>
      <c r="K466" s="18" t="str">
        <f>+IF(DatosTR[[#This Row],[RC]]=1,"Acierto",IF(SUM(DatosTR[[#This Row],[RC]],DatosTR[[#This Row],[TR]])=0,"Omisión","Comisión"))</f>
        <v>Acierto</v>
      </c>
    </row>
    <row r="467" spans="1:11" x14ac:dyDescent="0.55000000000000004">
      <c r="A467" s="18" t="s">
        <v>58</v>
      </c>
      <c r="B467" t="s">
        <v>64</v>
      </c>
      <c r="C467" t="s">
        <v>59</v>
      </c>
      <c r="D467" s="18" t="s">
        <v>27</v>
      </c>
      <c r="E467" s="18" t="s">
        <v>27</v>
      </c>
      <c r="F467" t="s">
        <v>60</v>
      </c>
      <c r="G467" s="18" t="s">
        <v>14</v>
      </c>
      <c r="H467" s="18">
        <v>1</v>
      </c>
      <c r="I467" s="18" t="s">
        <v>15</v>
      </c>
      <c r="J467" s="18">
        <v>1.95147255423944</v>
      </c>
      <c r="K467" s="18" t="str">
        <f>+IF(DatosTR[[#This Row],[RC]]=1,"Acierto",IF(SUM(DatosTR[[#This Row],[RC]],DatosTR[[#This Row],[TR]])=0,"Omisión","Comisión"))</f>
        <v>Acierto</v>
      </c>
    </row>
    <row r="468" spans="1:11" x14ac:dyDescent="0.55000000000000004">
      <c r="A468" s="18" t="s">
        <v>58</v>
      </c>
      <c r="B468" t="s">
        <v>64</v>
      </c>
      <c r="C468" t="s">
        <v>59</v>
      </c>
      <c r="D468" s="18" t="s">
        <v>27</v>
      </c>
      <c r="E468" s="18" t="s">
        <v>27</v>
      </c>
      <c r="F468" t="s">
        <v>60</v>
      </c>
      <c r="G468" s="18" t="s">
        <v>14</v>
      </c>
      <c r="H468" s="18">
        <v>1</v>
      </c>
      <c r="I468" s="18" t="s">
        <v>9</v>
      </c>
      <c r="J468" s="18">
        <v>3.1334954141056999</v>
      </c>
      <c r="K468" s="18" t="str">
        <f>+IF(DatosTR[[#This Row],[RC]]=1,"Acierto",IF(SUM(DatosTR[[#This Row],[RC]],DatosTR[[#This Row],[TR]])=0,"Omisión","Comisión"))</f>
        <v>Acierto</v>
      </c>
    </row>
    <row r="469" spans="1:11" x14ac:dyDescent="0.55000000000000004">
      <c r="A469" s="18" t="s">
        <v>58</v>
      </c>
      <c r="B469" t="s">
        <v>64</v>
      </c>
      <c r="C469" t="s">
        <v>59</v>
      </c>
      <c r="D469" s="18" t="s">
        <v>27</v>
      </c>
      <c r="E469" s="18" t="s">
        <v>27</v>
      </c>
      <c r="F469" t="s">
        <v>60</v>
      </c>
      <c r="G469" s="18" t="s">
        <v>14</v>
      </c>
      <c r="H469" s="18">
        <v>1</v>
      </c>
      <c r="I469" s="18" t="s">
        <v>11</v>
      </c>
      <c r="J469" s="18">
        <v>1.5998874863726</v>
      </c>
      <c r="K469" s="18" t="str">
        <f>+IF(DatosTR[[#This Row],[RC]]=1,"Acierto",IF(SUM(DatosTR[[#This Row],[RC]],DatosTR[[#This Row],[TR]])=0,"Omisión","Comisión"))</f>
        <v>Acierto</v>
      </c>
    </row>
    <row r="470" spans="1:11" x14ac:dyDescent="0.55000000000000004">
      <c r="A470" s="18" t="s">
        <v>58</v>
      </c>
      <c r="B470" t="s">
        <v>64</v>
      </c>
      <c r="C470" t="s">
        <v>59</v>
      </c>
      <c r="D470" s="18" t="s">
        <v>27</v>
      </c>
      <c r="E470" s="18" t="s">
        <v>27</v>
      </c>
      <c r="F470" t="s">
        <v>60</v>
      </c>
      <c r="G470" s="18" t="s">
        <v>8</v>
      </c>
      <c r="H470" s="18">
        <v>1</v>
      </c>
      <c r="I470" s="18" t="s">
        <v>13</v>
      </c>
      <c r="J470" s="18">
        <v>2.5927830856526199</v>
      </c>
      <c r="K470" s="18" t="str">
        <f>+IF(DatosTR[[#This Row],[RC]]=1,"Acierto",IF(SUM(DatosTR[[#This Row],[RC]],DatosTR[[#This Row],[TR]])=0,"Omisión","Comisión"))</f>
        <v>Acierto</v>
      </c>
    </row>
    <row r="471" spans="1:11" x14ac:dyDescent="0.55000000000000004">
      <c r="A471" s="18" t="s">
        <v>58</v>
      </c>
      <c r="B471" t="s">
        <v>64</v>
      </c>
      <c r="C471" t="s">
        <v>59</v>
      </c>
      <c r="D471" s="18" t="s">
        <v>27</v>
      </c>
      <c r="E471" s="18" t="s">
        <v>27</v>
      </c>
      <c r="F471" t="s">
        <v>60</v>
      </c>
      <c r="G471" s="18" t="s">
        <v>8</v>
      </c>
      <c r="H471" s="18">
        <v>1</v>
      </c>
      <c r="I471" s="18" t="s">
        <v>15</v>
      </c>
      <c r="J471" s="18">
        <v>1.95147255423944</v>
      </c>
      <c r="K471" s="18" t="str">
        <f>+IF(DatosTR[[#This Row],[RC]]=1,"Acierto",IF(SUM(DatosTR[[#This Row],[RC]],DatosTR[[#This Row],[TR]])=0,"Omisión","Comisión"))</f>
        <v>Acierto</v>
      </c>
    </row>
    <row r="472" spans="1:11" x14ac:dyDescent="0.55000000000000004">
      <c r="A472" s="18" t="s">
        <v>58</v>
      </c>
      <c r="B472" t="s">
        <v>64</v>
      </c>
      <c r="C472" t="s">
        <v>59</v>
      </c>
      <c r="D472" s="18" t="s">
        <v>27</v>
      </c>
      <c r="E472" s="18" t="s">
        <v>27</v>
      </c>
      <c r="F472" t="s">
        <v>60</v>
      </c>
      <c r="G472" s="18" t="s">
        <v>8</v>
      </c>
      <c r="H472" s="18">
        <v>1</v>
      </c>
      <c r="I472" s="18" t="s">
        <v>9</v>
      </c>
      <c r="J472" s="18">
        <v>3.1334954141056999</v>
      </c>
      <c r="K472" s="18" t="str">
        <f>+IF(DatosTR[[#This Row],[RC]]=1,"Acierto",IF(SUM(DatosTR[[#This Row],[RC]],DatosTR[[#This Row],[TR]])=0,"Omisión","Comisión"))</f>
        <v>Acierto</v>
      </c>
    </row>
    <row r="473" spans="1:11" x14ac:dyDescent="0.55000000000000004">
      <c r="A473" s="18" t="s">
        <v>58</v>
      </c>
      <c r="B473" t="s">
        <v>64</v>
      </c>
      <c r="C473" t="s">
        <v>59</v>
      </c>
      <c r="D473" s="18" t="s">
        <v>27</v>
      </c>
      <c r="E473" s="18" t="s">
        <v>27</v>
      </c>
      <c r="F473" t="s">
        <v>60</v>
      </c>
      <c r="G473" s="18" t="s">
        <v>8</v>
      </c>
      <c r="H473" s="18">
        <v>1</v>
      </c>
      <c r="I473" s="18" t="s">
        <v>11</v>
      </c>
      <c r="J473" s="18">
        <v>1.5998874863726</v>
      </c>
      <c r="K473" s="18" t="str">
        <f>+IF(DatosTR[[#This Row],[RC]]=1,"Acierto",IF(SUM(DatosTR[[#This Row],[RC]],DatosTR[[#This Row],[TR]])=0,"Omisión","Comisión"))</f>
        <v>Acierto</v>
      </c>
    </row>
    <row r="474" spans="1:11" x14ac:dyDescent="0.55000000000000004">
      <c r="A474" s="18" t="s">
        <v>58</v>
      </c>
      <c r="B474" t="s">
        <v>64</v>
      </c>
      <c r="C474" t="s">
        <v>59</v>
      </c>
      <c r="D474" s="18" t="s">
        <v>27</v>
      </c>
      <c r="E474" s="18" t="s">
        <v>27</v>
      </c>
      <c r="F474" t="s">
        <v>60</v>
      </c>
      <c r="G474" s="18" t="s">
        <v>10</v>
      </c>
      <c r="H474" s="18">
        <v>1</v>
      </c>
      <c r="I474" s="18" t="s">
        <v>13</v>
      </c>
      <c r="J474" s="18">
        <v>2.5927830856526199</v>
      </c>
      <c r="K474" s="18" t="str">
        <f>+IF(DatosTR[[#This Row],[RC]]=1,"Acierto",IF(SUM(DatosTR[[#This Row],[RC]],DatosTR[[#This Row],[TR]])=0,"Omisión","Comisión"))</f>
        <v>Acierto</v>
      </c>
    </row>
    <row r="475" spans="1:11" x14ac:dyDescent="0.55000000000000004">
      <c r="A475" s="18" t="s">
        <v>58</v>
      </c>
      <c r="B475" t="s">
        <v>64</v>
      </c>
      <c r="C475" t="s">
        <v>59</v>
      </c>
      <c r="D475" s="18" t="s">
        <v>27</v>
      </c>
      <c r="E475" s="18" t="s">
        <v>27</v>
      </c>
      <c r="F475" t="s">
        <v>60</v>
      </c>
      <c r="G475" s="18" t="s">
        <v>10</v>
      </c>
      <c r="H475" s="18">
        <v>1</v>
      </c>
      <c r="I475" s="18" t="s">
        <v>15</v>
      </c>
      <c r="J475" s="18">
        <v>1.95147255423944</v>
      </c>
      <c r="K475" s="18" t="str">
        <f>+IF(DatosTR[[#This Row],[RC]]=1,"Acierto",IF(SUM(DatosTR[[#This Row],[RC]],DatosTR[[#This Row],[TR]])=0,"Omisión","Comisión"))</f>
        <v>Acierto</v>
      </c>
    </row>
    <row r="476" spans="1:11" x14ac:dyDescent="0.55000000000000004">
      <c r="A476" s="18" t="s">
        <v>58</v>
      </c>
      <c r="B476" t="s">
        <v>64</v>
      </c>
      <c r="C476" t="s">
        <v>59</v>
      </c>
      <c r="D476" s="18" t="s">
        <v>27</v>
      </c>
      <c r="E476" s="18" t="s">
        <v>27</v>
      </c>
      <c r="F476" t="s">
        <v>60</v>
      </c>
      <c r="G476" s="18" t="s">
        <v>10</v>
      </c>
      <c r="H476" s="18">
        <v>1</v>
      </c>
      <c r="I476" s="18" t="s">
        <v>9</v>
      </c>
      <c r="J476" s="18">
        <v>3.1334954141056999</v>
      </c>
      <c r="K476" s="18" t="str">
        <f>+IF(DatosTR[[#This Row],[RC]]=1,"Acierto",IF(SUM(DatosTR[[#This Row],[RC]],DatosTR[[#This Row],[TR]])=0,"Omisión","Comisión"))</f>
        <v>Acierto</v>
      </c>
    </row>
    <row r="477" spans="1:11" x14ac:dyDescent="0.55000000000000004">
      <c r="A477" s="18" t="s">
        <v>58</v>
      </c>
      <c r="B477" t="s">
        <v>64</v>
      </c>
      <c r="C477" t="s">
        <v>59</v>
      </c>
      <c r="D477" s="18" t="s">
        <v>27</v>
      </c>
      <c r="E477" s="18" t="s">
        <v>27</v>
      </c>
      <c r="F477" t="s">
        <v>60</v>
      </c>
      <c r="G477" s="18" t="s">
        <v>10</v>
      </c>
      <c r="H477" s="18">
        <v>1</v>
      </c>
      <c r="I477" s="18" t="s">
        <v>11</v>
      </c>
      <c r="J477" s="18">
        <v>1.5998874863726</v>
      </c>
      <c r="K477" s="18" t="str">
        <f>+IF(DatosTR[[#This Row],[RC]]=1,"Acierto",IF(SUM(DatosTR[[#This Row],[RC]],DatosTR[[#This Row],[TR]])=0,"Omisión","Comisión"))</f>
        <v>Acierto</v>
      </c>
    </row>
    <row r="478" spans="1:11" x14ac:dyDescent="0.55000000000000004">
      <c r="A478" s="18" t="s">
        <v>58</v>
      </c>
      <c r="B478" t="s">
        <v>64</v>
      </c>
      <c r="C478" t="s">
        <v>59</v>
      </c>
      <c r="D478" s="18" t="s">
        <v>28</v>
      </c>
      <c r="E478" s="18" t="s">
        <v>28</v>
      </c>
      <c r="F478" t="s">
        <v>60</v>
      </c>
      <c r="G478" s="18" t="s">
        <v>12</v>
      </c>
      <c r="H478" s="18">
        <v>1</v>
      </c>
      <c r="I478" s="18" t="s">
        <v>13</v>
      </c>
      <c r="J478" s="18">
        <v>1.89616465865401</v>
      </c>
      <c r="K478" s="18" t="str">
        <f>+IF(DatosTR[[#This Row],[RC]]=1,"Acierto",IF(SUM(DatosTR[[#This Row],[RC]],DatosTR[[#This Row],[TR]])=0,"Omisión","Comisión"))</f>
        <v>Acierto</v>
      </c>
    </row>
    <row r="479" spans="1:11" x14ac:dyDescent="0.55000000000000004">
      <c r="A479" s="18" t="s">
        <v>58</v>
      </c>
      <c r="B479" t="s">
        <v>64</v>
      </c>
      <c r="C479" t="s">
        <v>59</v>
      </c>
      <c r="D479" s="18" t="s">
        <v>28</v>
      </c>
      <c r="E479" s="18" t="s">
        <v>28</v>
      </c>
      <c r="F479" t="s">
        <v>60</v>
      </c>
      <c r="G479" s="18" t="s">
        <v>12</v>
      </c>
      <c r="H479" s="18">
        <v>1</v>
      </c>
      <c r="I479" s="18" t="s">
        <v>15</v>
      </c>
      <c r="J479" s="18">
        <v>1.2355138650746</v>
      </c>
      <c r="K479" s="18" t="str">
        <f>+IF(DatosTR[[#This Row],[RC]]=1,"Acierto",IF(SUM(DatosTR[[#This Row],[RC]],DatosTR[[#This Row],[TR]])=0,"Omisión","Comisión"))</f>
        <v>Acierto</v>
      </c>
    </row>
    <row r="480" spans="1:11" x14ac:dyDescent="0.55000000000000004">
      <c r="A480" s="18" t="s">
        <v>58</v>
      </c>
      <c r="B480" t="s">
        <v>64</v>
      </c>
      <c r="C480" t="s">
        <v>59</v>
      </c>
      <c r="D480" s="18" t="s">
        <v>28</v>
      </c>
      <c r="E480" s="18" t="s">
        <v>28</v>
      </c>
      <c r="F480" t="s">
        <v>60</v>
      </c>
      <c r="G480" s="18" t="s">
        <v>12</v>
      </c>
      <c r="H480" s="18">
        <v>1</v>
      </c>
      <c r="I480" s="18" t="s">
        <v>9</v>
      </c>
      <c r="J480" s="18">
        <v>2.53551252192119</v>
      </c>
      <c r="K480" s="18" t="str">
        <f>+IF(DatosTR[[#This Row],[RC]]=1,"Acierto",IF(SUM(DatosTR[[#This Row],[RC]],DatosTR[[#This Row],[TR]])=0,"Omisión","Comisión"))</f>
        <v>Acierto</v>
      </c>
    </row>
    <row r="481" spans="1:11" x14ac:dyDescent="0.55000000000000004">
      <c r="A481" s="18" t="s">
        <v>58</v>
      </c>
      <c r="B481" t="s">
        <v>64</v>
      </c>
      <c r="C481" t="s">
        <v>59</v>
      </c>
      <c r="D481" s="18" t="s">
        <v>28</v>
      </c>
      <c r="E481" s="18" t="s">
        <v>28</v>
      </c>
      <c r="F481" t="s">
        <v>60</v>
      </c>
      <c r="G481" s="18" t="s">
        <v>12</v>
      </c>
      <c r="H481" s="18">
        <v>1</v>
      </c>
      <c r="I481" s="18" t="s">
        <v>11</v>
      </c>
      <c r="J481" s="18">
        <v>1.3837482538656301</v>
      </c>
      <c r="K481" s="18" t="str">
        <f>+IF(DatosTR[[#This Row],[RC]]=1,"Acierto",IF(SUM(DatosTR[[#This Row],[RC]],DatosTR[[#This Row],[TR]])=0,"Omisión","Comisión"))</f>
        <v>Acierto</v>
      </c>
    </row>
    <row r="482" spans="1:11" x14ac:dyDescent="0.55000000000000004">
      <c r="A482" s="18" t="s">
        <v>58</v>
      </c>
      <c r="B482" t="s">
        <v>64</v>
      </c>
      <c r="C482" t="s">
        <v>59</v>
      </c>
      <c r="D482" s="18" t="s">
        <v>28</v>
      </c>
      <c r="E482" s="18" t="s">
        <v>28</v>
      </c>
      <c r="F482" t="s">
        <v>60</v>
      </c>
      <c r="G482" s="18" t="s">
        <v>14</v>
      </c>
      <c r="H482" s="18">
        <v>1</v>
      </c>
      <c r="I482" s="18" t="s">
        <v>13</v>
      </c>
      <c r="J482" s="18">
        <v>1.89616465865401</v>
      </c>
      <c r="K482" s="18" t="str">
        <f>+IF(DatosTR[[#This Row],[RC]]=1,"Acierto",IF(SUM(DatosTR[[#This Row],[RC]],DatosTR[[#This Row],[TR]])=0,"Omisión","Comisión"))</f>
        <v>Acierto</v>
      </c>
    </row>
    <row r="483" spans="1:11" x14ac:dyDescent="0.55000000000000004">
      <c r="A483" s="18" t="s">
        <v>58</v>
      </c>
      <c r="B483" t="s">
        <v>64</v>
      </c>
      <c r="C483" t="s">
        <v>59</v>
      </c>
      <c r="D483" s="18" t="s">
        <v>28</v>
      </c>
      <c r="E483" s="18" t="s">
        <v>28</v>
      </c>
      <c r="F483" t="s">
        <v>60</v>
      </c>
      <c r="G483" s="18" t="s">
        <v>14</v>
      </c>
      <c r="H483" s="18">
        <v>1</v>
      </c>
      <c r="I483" s="18" t="s">
        <v>15</v>
      </c>
      <c r="J483" s="18">
        <v>1.2355138650746</v>
      </c>
      <c r="K483" s="18" t="str">
        <f>+IF(DatosTR[[#This Row],[RC]]=1,"Acierto",IF(SUM(DatosTR[[#This Row],[RC]],DatosTR[[#This Row],[TR]])=0,"Omisión","Comisión"))</f>
        <v>Acierto</v>
      </c>
    </row>
    <row r="484" spans="1:11" x14ac:dyDescent="0.55000000000000004">
      <c r="A484" s="18" t="s">
        <v>58</v>
      </c>
      <c r="B484" t="s">
        <v>64</v>
      </c>
      <c r="C484" t="s">
        <v>59</v>
      </c>
      <c r="D484" s="18" t="s">
        <v>28</v>
      </c>
      <c r="E484" s="18" t="s">
        <v>28</v>
      </c>
      <c r="F484" t="s">
        <v>60</v>
      </c>
      <c r="G484" s="18" t="s">
        <v>14</v>
      </c>
      <c r="H484" s="18">
        <v>1</v>
      </c>
      <c r="I484" s="18" t="s">
        <v>9</v>
      </c>
      <c r="J484" s="18">
        <v>2.53551252192119</v>
      </c>
      <c r="K484" s="18" t="str">
        <f>+IF(DatosTR[[#This Row],[RC]]=1,"Acierto",IF(SUM(DatosTR[[#This Row],[RC]],DatosTR[[#This Row],[TR]])=0,"Omisión","Comisión"))</f>
        <v>Acierto</v>
      </c>
    </row>
    <row r="485" spans="1:11" x14ac:dyDescent="0.55000000000000004">
      <c r="A485" s="18" t="s">
        <v>58</v>
      </c>
      <c r="B485" t="s">
        <v>64</v>
      </c>
      <c r="C485" t="s">
        <v>59</v>
      </c>
      <c r="D485" s="18" t="s">
        <v>28</v>
      </c>
      <c r="E485" s="18" t="s">
        <v>28</v>
      </c>
      <c r="F485" t="s">
        <v>60</v>
      </c>
      <c r="G485" s="18" t="s">
        <v>14</v>
      </c>
      <c r="H485" s="18">
        <v>1</v>
      </c>
      <c r="I485" s="18" t="s">
        <v>11</v>
      </c>
      <c r="J485" s="18">
        <v>1.3837482538656301</v>
      </c>
      <c r="K485" s="18" t="str">
        <f>+IF(DatosTR[[#This Row],[RC]]=1,"Acierto",IF(SUM(DatosTR[[#This Row],[RC]],DatosTR[[#This Row],[TR]])=0,"Omisión","Comisión"))</f>
        <v>Acierto</v>
      </c>
    </row>
    <row r="486" spans="1:11" x14ac:dyDescent="0.55000000000000004">
      <c r="A486" s="18" t="s">
        <v>58</v>
      </c>
      <c r="B486" t="s">
        <v>64</v>
      </c>
      <c r="C486" t="s">
        <v>59</v>
      </c>
      <c r="D486" s="18" t="s">
        <v>28</v>
      </c>
      <c r="E486" s="18" t="s">
        <v>28</v>
      </c>
      <c r="F486" t="s">
        <v>60</v>
      </c>
      <c r="G486" s="18" t="s">
        <v>8</v>
      </c>
      <c r="H486" s="18">
        <v>1</v>
      </c>
      <c r="I486" s="18" t="s">
        <v>13</v>
      </c>
      <c r="J486" s="18">
        <v>1.89616465865401</v>
      </c>
      <c r="K486" s="18" t="str">
        <f>+IF(DatosTR[[#This Row],[RC]]=1,"Acierto",IF(SUM(DatosTR[[#This Row],[RC]],DatosTR[[#This Row],[TR]])=0,"Omisión","Comisión"))</f>
        <v>Acierto</v>
      </c>
    </row>
    <row r="487" spans="1:11" x14ac:dyDescent="0.55000000000000004">
      <c r="A487" s="18" t="s">
        <v>58</v>
      </c>
      <c r="B487" t="s">
        <v>64</v>
      </c>
      <c r="C487" t="s">
        <v>59</v>
      </c>
      <c r="D487" s="18" t="s">
        <v>28</v>
      </c>
      <c r="E487" s="18" t="s">
        <v>28</v>
      </c>
      <c r="F487" t="s">
        <v>60</v>
      </c>
      <c r="G487" s="18" t="s">
        <v>8</v>
      </c>
      <c r="H487" s="18">
        <v>1</v>
      </c>
      <c r="I487" s="18" t="s">
        <v>15</v>
      </c>
      <c r="J487" s="18">
        <v>1.2355138650746</v>
      </c>
      <c r="K487" s="18" t="str">
        <f>+IF(DatosTR[[#This Row],[RC]]=1,"Acierto",IF(SUM(DatosTR[[#This Row],[RC]],DatosTR[[#This Row],[TR]])=0,"Omisión","Comisión"))</f>
        <v>Acierto</v>
      </c>
    </row>
    <row r="488" spans="1:11" x14ac:dyDescent="0.55000000000000004">
      <c r="A488" s="18" t="s">
        <v>58</v>
      </c>
      <c r="B488" t="s">
        <v>64</v>
      </c>
      <c r="C488" t="s">
        <v>59</v>
      </c>
      <c r="D488" s="18" t="s">
        <v>28</v>
      </c>
      <c r="E488" s="18" t="s">
        <v>28</v>
      </c>
      <c r="F488" t="s">
        <v>60</v>
      </c>
      <c r="G488" s="18" t="s">
        <v>8</v>
      </c>
      <c r="H488" s="18">
        <v>1</v>
      </c>
      <c r="I488" s="18" t="s">
        <v>9</v>
      </c>
      <c r="J488" s="18">
        <v>2.53551252192119</v>
      </c>
      <c r="K488" s="18" t="str">
        <f>+IF(DatosTR[[#This Row],[RC]]=1,"Acierto",IF(SUM(DatosTR[[#This Row],[RC]],DatosTR[[#This Row],[TR]])=0,"Omisión","Comisión"))</f>
        <v>Acierto</v>
      </c>
    </row>
    <row r="489" spans="1:11" x14ac:dyDescent="0.55000000000000004">
      <c r="A489" s="18" t="s">
        <v>58</v>
      </c>
      <c r="B489" t="s">
        <v>64</v>
      </c>
      <c r="C489" t="s">
        <v>59</v>
      </c>
      <c r="D489" s="18" t="s">
        <v>28</v>
      </c>
      <c r="E489" s="18" t="s">
        <v>28</v>
      </c>
      <c r="F489" t="s">
        <v>60</v>
      </c>
      <c r="G489" s="18" t="s">
        <v>8</v>
      </c>
      <c r="H489" s="18">
        <v>1</v>
      </c>
      <c r="I489" s="18" t="s">
        <v>11</v>
      </c>
      <c r="J489" s="18">
        <v>1.3837482538656301</v>
      </c>
      <c r="K489" s="18" t="str">
        <f>+IF(DatosTR[[#This Row],[RC]]=1,"Acierto",IF(SUM(DatosTR[[#This Row],[RC]],DatosTR[[#This Row],[TR]])=0,"Omisión","Comisión"))</f>
        <v>Acierto</v>
      </c>
    </row>
    <row r="490" spans="1:11" x14ac:dyDescent="0.55000000000000004">
      <c r="A490" s="18" t="s">
        <v>58</v>
      </c>
      <c r="B490" t="s">
        <v>64</v>
      </c>
      <c r="C490" t="s">
        <v>59</v>
      </c>
      <c r="D490" s="18" t="s">
        <v>28</v>
      </c>
      <c r="E490" s="18" t="s">
        <v>28</v>
      </c>
      <c r="F490" t="s">
        <v>60</v>
      </c>
      <c r="G490" s="18" t="s">
        <v>10</v>
      </c>
      <c r="H490" s="18">
        <v>1</v>
      </c>
      <c r="I490" s="18" t="s">
        <v>13</v>
      </c>
      <c r="J490" s="18">
        <v>1.89616465865401</v>
      </c>
      <c r="K490" s="18" t="str">
        <f>+IF(DatosTR[[#This Row],[RC]]=1,"Acierto",IF(SUM(DatosTR[[#This Row],[RC]],DatosTR[[#This Row],[TR]])=0,"Omisión","Comisión"))</f>
        <v>Acierto</v>
      </c>
    </row>
    <row r="491" spans="1:11" x14ac:dyDescent="0.55000000000000004">
      <c r="A491" s="18" t="s">
        <v>58</v>
      </c>
      <c r="B491" t="s">
        <v>64</v>
      </c>
      <c r="C491" t="s">
        <v>59</v>
      </c>
      <c r="D491" s="18" t="s">
        <v>28</v>
      </c>
      <c r="E491" s="18" t="s">
        <v>28</v>
      </c>
      <c r="F491" t="s">
        <v>60</v>
      </c>
      <c r="G491" s="18" t="s">
        <v>10</v>
      </c>
      <c r="H491" s="18">
        <v>1</v>
      </c>
      <c r="I491" s="18" t="s">
        <v>15</v>
      </c>
      <c r="J491" s="18">
        <v>1.2355138650746</v>
      </c>
      <c r="K491" s="18" t="str">
        <f>+IF(DatosTR[[#This Row],[RC]]=1,"Acierto",IF(SUM(DatosTR[[#This Row],[RC]],DatosTR[[#This Row],[TR]])=0,"Omisión","Comisión"))</f>
        <v>Acierto</v>
      </c>
    </row>
    <row r="492" spans="1:11" x14ac:dyDescent="0.55000000000000004">
      <c r="A492" s="18" t="s">
        <v>58</v>
      </c>
      <c r="B492" t="s">
        <v>64</v>
      </c>
      <c r="C492" t="s">
        <v>59</v>
      </c>
      <c r="D492" s="18" t="s">
        <v>28</v>
      </c>
      <c r="E492" s="18" t="s">
        <v>28</v>
      </c>
      <c r="F492" t="s">
        <v>60</v>
      </c>
      <c r="G492" s="18" t="s">
        <v>10</v>
      </c>
      <c r="H492" s="18">
        <v>1</v>
      </c>
      <c r="I492" s="18" t="s">
        <v>9</v>
      </c>
      <c r="J492" s="18">
        <v>2.53551252192119</v>
      </c>
      <c r="K492" s="18" t="str">
        <f>+IF(DatosTR[[#This Row],[RC]]=1,"Acierto",IF(SUM(DatosTR[[#This Row],[RC]],DatosTR[[#This Row],[TR]])=0,"Omisión","Comisión"))</f>
        <v>Acierto</v>
      </c>
    </row>
    <row r="493" spans="1:11" x14ac:dyDescent="0.55000000000000004">
      <c r="A493" s="18" t="s">
        <v>58</v>
      </c>
      <c r="B493" t="s">
        <v>64</v>
      </c>
      <c r="C493" t="s">
        <v>59</v>
      </c>
      <c r="D493" s="18" t="s">
        <v>28</v>
      </c>
      <c r="E493" s="18" t="s">
        <v>28</v>
      </c>
      <c r="F493" t="s">
        <v>60</v>
      </c>
      <c r="G493" s="18" t="s">
        <v>10</v>
      </c>
      <c r="H493" s="18">
        <v>1</v>
      </c>
      <c r="I493" s="18" t="s">
        <v>11</v>
      </c>
      <c r="J493" s="18">
        <v>1.3837482538656301</v>
      </c>
      <c r="K493" s="18" t="str">
        <f>+IF(DatosTR[[#This Row],[RC]]=1,"Acierto",IF(SUM(DatosTR[[#This Row],[RC]],DatosTR[[#This Row],[TR]])=0,"Omisión","Comisión"))</f>
        <v>Acierto</v>
      </c>
    </row>
    <row r="494" spans="1:11" x14ac:dyDescent="0.55000000000000004">
      <c r="A494" s="18" t="s">
        <v>58</v>
      </c>
      <c r="B494" t="s">
        <v>64</v>
      </c>
      <c r="C494" t="s">
        <v>59</v>
      </c>
      <c r="D494" s="18" t="s">
        <v>28</v>
      </c>
      <c r="E494" s="18" t="s">
        <v>27</v>
      </c>
      <c r="F494" t="s">
        <v>60</v>
      </c>
      <c r="G494" s="18" t="s">
        <v>12</v>
      </c>
      <c r="H494" s="18">
        <v>1</v>
      </c>
      <c r="I494" s="18" t="s">
        <v>13</v>
      </c>
      <c r="J494" s="18">
        <v>2.4428384733619102</v>
      </c>
      <c r="K494" s="18" t="str">
        <f>+IF(DatosTR[[#This Row],[RC]]=1,"Acierto",IF(SUM(DatosTR[[#This Row],[RC]],DatosTR[[#This Row],[TR]])=0,"Omisión","Comisión"))</f>
        <v>Acierto</v>
      </c>
    </row>
    <row r="495" spans="1:11" x14ac:dyDescent="0.55000000000000004">
      <c r="A495" s="18" t="s">
        <v>58</v>
      </c>
      <c r="B495" t="s">
        <v>64</v>
      </c>
      <c r="C495" t="s">
        <v>59</v>
      </c>
      <c r="D495" s="18" t="s">
        <v>28</v>
      </c>
      <c r="E495" s="18" t="s">
        <v>27</v>
      </c>
      <c r="F495" t="s">
        <v>60</v>
      </c>
      <c r="G495" s="18" t="s">
        <v>12</v>
      </c>
      <c r="H495" s="18">
        <v>1</v>
      </c>
      <c r="I495" s="18" t="s">
        <v>9</v>
      </c>
      <c r="J495" s="18">
        <v>1.8751927902922001</v>
      </c>
      <c r="K495" s="18" t="str">
        <f>+IF(DatosTR[[#This Row],[RC]]=1,"Acierto",IF(SUM(DatosTR[[#This Row],[RC]],DatosTR[[#This Row],[TR]])=0,"Omisión","Comisión"))</f>
        <v>Acierto</v>
      </c>
    </row>
    <row r="496" spans="1:11" x14ac:dyDescent="0.55000000000000004">
      <c r="A496" s="18" t="s">
        <v>58</v>
      </c>
      <c r="B496" t="s">
        <v>64</v>
      </c>
      <c r="C496" t="s">
        <v>59</v>
      </c>
      <c r="D496" s="18" t="s">
        <v>28</v>
      </c>
      <c r="E496" s="18" t="s">
        <v>27</v>
      </c>
      <c r="F496" t="s">
        <v>60</v>
      </c>
      <c r="G496" s="18" t="s">
        <v>12</v>
      </c>
      <c r="H496" s="18">
        <v>1</v>
      </c>
      <c r="I496" s="18" t="s">
        <v>11</v>
      </c>
      <c r="J496" s="18">
        <v>1.71827691316138</v>
      </c>
      <c r="K496" s="18" t="str">
        <f>+IF(DatosTR[[#This Row],[RC]]=1,"Acierto",IF(SUM(DatosTR[[#This Row],[RC]],DatosTR[[#This Row],[TR]])=0,"Omisión","Comisión"))</f>
        <v>Acierto</v>
      </c>
    </row>
    <row r="497" spans="1:11" x14ac:dyDescent="0.55000000000000004">
      <c r="A497" s="18" t="s">
        <v>58</v>
      </c>
      <c r="B497" t="s">
        <v>64</v>
      </c>
      <c r="C497" t="s">
        <v>59</v>
      </c>
      <c r="D497" s="18" t="s">
        <v>28</v>
      </c>
      <c r="E497" s="18" t="s">
        <v>27</v>
      </c>
      <c r="F497" t="s">
        <v>60</v>
      </c>
      <c r="G497" s="18" t="s">
        <v>14</v>
      </c>
      <c r="H497" s="18">
        <v>0</v>
      </c>
      <c r="I497" s="18" t="s">
        <v>13</v>
      </c>
      <c r="J497" s="18">
        <v>2.4428384733619102</v>
      </c>
      <c r="K497" s="18" t="str">
        <f>+IF(DatosTR[[#This Row],[RC]]=1,"Acierto",IF(SUM(DatosTR[[#This Row],[RC]],DatosTR[[#This Row],[TR]])=0,"Omisión","Comisión"))</f>
        <v>Comisión</v>
      </c>
    </row>
    <row r="498" spans="1:11" x14ac:dyDescent="0.55000000000000004">
      <c r="A498" s="18" t="s">
        <v>58</v>
      </c>
      <c r="B498" t="s">
        <v>64</v>
      </c>
      <c r="C498" t="s">
        <v>59</v>
      </c>
      <c r="D498" s="18" t="s">
        <v>28</v>
      </c>
      <c r="E498" s="18" t="s">
        <v>27</v>
      </c>
      <c r="F498" t="s">
        <v>60</v>
      </c>
      <c r="G498" s="18" t="s">
        <v>14</v>
      </c>
      <c r="H498" s="18">
        <v>0</v>
      </c>
      <c r="I498" s="18" t="s">
        <v>9</v>
      </c>
      <c r="J498" s="18">
        <v>1.8751927902922001</v>
      </c>
      <c r="K498" s="18" t="str">
        <f>+IF(DatosTR[[#This Row],[RC]]=1,"Acierto",IF(SUM(DatosTR[[#This Row],[RC]],DatosTR[[#This Row],[TR]])=0,"Omisión","Comisión"))</f>
        <v>Comisión</v>
      </c>
    </row>
    <row r="499" spans="1:11" x14ac:dyDescent="0.55000000000000004">
      <c r="A499" s="18" t="s">
        <v>58</v>
      </c>
      <c r="B499" t="s">
        <v>64</v>
      </c>
      <c r="C499" t="s">
        <v>59</v>
      </c>
      <c r="D499" s="18" t="s">
        <v>28</v>
      </c>
      <c r="E499" s="18" t="s">
        <v>27</v>
      </c>
      <c r="F499" t="s">
        <v>60</v>
      </c>
      <c r="G499" s="18" t="s">
        <v>14</v>
      </c>
      <c r="H499" s="18">
        <v>0</v>
      </c>
      <c r="I499" s="18" t="s">
        <v>11</v>
      </c>
      <c r="J499" s="18">
        <v>1.71827691316138</v>
      </c>
      <c r="K499" s="18" t="str">
        <f>+IF(DatosTR[[#This Row],[RC]]=1,"Acierto",IF(SUM(DatosTR[[#This Row],[RC]],DatosTR[[#This Row],[TR]])=0,"Omisión","Comisión"))</f>
        <v>Comisión</v>
      </c>
    </row>
    <row r="500" spans="1:11" x14ac:dyDescent="0.55000000000000004">
      <c r="A500" s="18" t="s">
        <v>58</v>
      </c>
      <c r="B500" t="s">
        <v>64</v>
      </c>
      <c r="C500" t="s">
        <v>59</v>
      </c>
      <c r="D500" s="18" t="s">
        <v>28</v>
      </c>
      <c r="E500" s="18" t="s">
        <v>27</v>
      </c>
      <c r="F500" t="s">
        <v>60</v>
      </c>
      <c r="G500" s="18" t="s">
        <v>8</v>
      </c>
      <c r="H500" s="18">
        <v>1</v>
      </c>
      <c r="I500" s="18" t="s">
        <v>13</v>
      </c>
      <c r="J500" s="18">
        <v>2.4428384733619102</v>
      </c>
      <c r="K500" s="18" t="str">
        <f>+IF(DatosTR[[#This Row],[RC]]=1,"Acierto",IF(SUM(DatosTR[[#This Row],[RC]],DatosTR[[#This Row],[TR]])=0,"Omisión","Comisión"))</f>
        <v>Acierto</v>
      </c>
    </row>
    <row r="501" spans="1:11" x14ac:dyDescent="0.55000000000000004">
      <c r="A501" s="18" t="s">
        <v>58</v>
      </c>
      <c r="B501" t="s">
        <v>64</v>
      </c>
      <c r="C501" t="s">
        <v>59</v>
      </c>
      <c r="D501" s="18" t="s">
        <v>28</v>
      </c>
      <c r="E501" s="18" t="s">
        <v>27</v>
      </c>
      <c r="F501" t="s">
        <v>60</v>
      </c>
      <c r="G501" s="18" t="s">
        <v>8</v>
      </c>
      <c r="H501" s="18">
        <v>1</v>
      </c>
      <c r="I501" s="18" t="s">
        <v>9</v>
      </c>
      <c r="J501" s="18">
        <v>1.8751927902922001</v>
      </c>
      <c r="K501" s="18" t="str">
        <f>+IF(DatosTR[[#This Row],[RC]]=1,"Acierto",IF(SUM(DatosTR[[#This Row],[RC]],DatosTR[[#This Row],[TR]])=0,"Omisión","Comisión"))</f>
        <v>Acierto</v>
      </c>
    </row>
    <row r="502" spans="1:11" x14ac:dyDescent="0.55000000000000004">
      <c r="A502" s="18" t="s">
        <v>58</v>
      </c>
      <c r="B502" t="s">
        <v>64</v>
      </c>
      <c r="C502" t="s">
        <v>59</v>
      </c>
      <c r="D502" s="18" t="s">
        <v>28</v>
      </c>
      <c r="E502" s="18" t="s">
        <v>27</v>
      </c>
      <c r="F502" t="s">
        <v>60</v>
      </c>
      <c r="G502" s="18" t="s">
        <v>8</v>
      </c>
      <c r="H502" s="18">
        <v>1</v>
      </c>
      <c r="I502" s="18" t="s">
        <v>11</v>
      </c>
      <c r="J502" s="18">
        <v>1.71827691316138</v>
      </c>
      <c r="K502" s="18" t="str">
        <f>+IF(DatosTR[[#This Row],[RC]]=1,"Acierto",IF(SUM(DatosTR[[#This Row],[RC]],DatosTR[[#This Row],[TR]])=0,"Omisión","Comisión"))</f>
        <v>Acierto</v>
      </c>
    </row>
    <row r="503" spans="1:11" x14ac:dyDescent="0.55000000000000004">
      <c r="A503" s="18" t="s">
        <v>58</v>
      </c>
      <c r="B503" t="s">
        <v>64</v>
      </c>
      <c r="C503" t="s">
        <v>59</v>
      </c>
      <c r="D503" s="18" t="s">
        <v>28</v>
      </c>
      <c r="E503" s="18" t="s">
        <v>27</v>
      </c>
      <c r="F503" t="s">
        <v>60</v>
      </c>
      <c r="G503" s="18" t="s">
        <v>10</v>
      </c>
      <c r="H503" s="18">
        <v>1</v>
      </c>
      <c r="I503" s="18" t="s">
        <v>13</v>
      </c>
      <c r="J503" s="18">
        <v>2.4428384733619102</v>
      </c>
      <c r="K503" s="18" t="str">
        <f>+IF(DatosTR[[#This Row],[RC]]=1,"Acierto",IF(SUM(DatosTR[[#This Row],[RC]],DatosTR[[#This Row],[TR]])=0,"Omisión","Comisión"))</f>
        <v>Acierto</v>
      </c>
    </row>
    <row r="504" spans="1:11" x14ac:dyDescent="0.55000000000000004">
      <c r="A504" s="18" t="s">
        <v>58</v>
      </c>
      <c r="B504" t="s">
        <v>64</v>
      </c>
      <c r="C504" t="s">
        <v>59</v>
      </c>
      <c r="D504" s="18" t="s">
        <v>28</v>
      </c>
      <c r="E504" s="18" t="s">
        <v>27</v>
      </c>
      <c r="F504" t="s">
        <v>60</v>
      </c>
      <c r="G504" s="18" t="s">
        <v>10</v>
      </c>
      <c r="H504" s="18">
        <v>1</v>
      </c>
      <c r="I504" s="18" t="s">
        <v>9</v>
      </c>
      <c r="J504" s="18">
        <v>1.8751927902922001</v>
      </c>
      <c r="K504" s="18" t="str">
        <f>+IF(DatosTR[[#This Row],[RC]]=1,"Acierto",IF(SUM(DatosTR[[#This Row],[RC]],DatosTR[[#This Row],[TR]])=0,"Omisión","Comisión"))</f>
        <v>Acierto</v>
      </c>
    </row>
    <row r="505" spans="1:11" x14ac:dyDescent="0.55000000000000004">
      <c r="A505" s="18" t="s">
        <v>58</v>
      </c>
      <c r="B505" t="s">
        <v>64</v>
      </c>
      <c r="C505" t="s">
        <v>59</v>
      </c>
      <c r="D505" s="18" t="s">
        <v>28</v>
      </c>
      <c r="E505" s="18" t="s">
        <v>27</v>
      </c>
      <c r="F505" t="s">
        <v>60</v>
      </c>
      <c r="G505" s="18" t="s">
        <v>10</v>
      </c>
      <c r="H505" s="18">
        <v>1</v>
      </c>
      <c r="I505" s="18" t="s">
        <v>11</v>
      </c>
      <c r="J505" s="18">
        <v>1.71827691316138</v>
      </c>
      <c r="K505" s="18" t="str">
        <f>+IF(DatosTR[[#This Row],[RC]]=1,"Acierto",IF(SUM(DatosTR[[#This Row],[RC]],DatosTR[[#This Row],[TR]])=0,"Omisión","Comisión"))</f>
        <v>Acierto</v>
      </c>
    </row>
    <row r="506" spans="1:11" x14ac:dyDescent="0.55000000000000004">
      <c r="A506" s="18" t="s">
        <v>58</v>
      </c>
      <c r="B506" t="s">
        <v>64</v>
      </c>
      <c r="C506" t="s">
        <v>59</v>
      </c>
      <c r="D506" s="18" t="s">
        <v>29</v>
      </c>
      <c r="E506" s="18" t="s">
        <v>29</v>
      </c>
      <c r="F506" t="s">
        <v>60</v>
      </c>
      <c r="G506" s="18" t="s">
        <v>12</v>
      </c>
      <c r="H506" s="18">
        <v>1</v>
      </c>
      <c r="I506" s="18" t="s">
        <v>13</v>
      </c>
      <c r="J506" s="18">
        <v>3.58711038978071</v>
      </c>
      <c r="K506" s="18" t="str">
        <f>+IF(DatosTR[[#This Row],[RC]]=1,"Acierto",IF(SUM(DatosTR[[#This Row],[RC]],DatosTR[[#This Row],[TR]])=0,"Omisión","Comisión"))</f>
        <v>Acierto</v>
      </c>
    </row>
    <row r="507" spans="1:11" x14ac:dyDescent="0.55000000000000004">
      <c r="A507" s="18" t="s">
        <v>58</v>
      </c>
      <c r="B507" t="s">
        <v>64</v>
      </c>
      <c r="C507" t="s">
        <v>59</v>
      </c>
      <c r="D507" s="18" t="s">
        <v>29</v>
      </c>
      <c r="E507" s="18" t="s">
        <v>29</v>
      </c>
      <c r="F507" t="s">
        <v>60</v>
      </c>
      <c r="G507" s="18" t="s">
        <v>12</v>
      </c>
      <c r="H507" s="18">
        <v>1</v>
      </c>
      <c r="I507" s="18" t="s">
        <v>15</v>
      </c>
      <c r="J507" s="18">
        <v>0.63596810743911103</v>
      </c>
      <c r="K507" s="18" t="str">
        <f>+IF(DatosTR[[#This Row],[RC]]=1,"Acierto",IF(SUM(DatosTR[[#This Row],[RC]],DatosTR[[#This Row],[TR]])=0,"Omisión","Comisión"))</f>
        <v>Acierto</v>
      </c>
    </row>
    <row r="508" spans="1:11" x14ac:dyDescent="0.55000000000000004">
      <c r="A508" s="18" t="s">
        <v>58</v>
      </c>
      <c r="B508" t="s">
        <v>64</v>
      </c>
      <c r="C508" t="s">
        <v>59</v>
      </c>
      <c r="D508" s="18" t="s">
        <v>29</v>
      </c>
      <c r="E508" s="18" t="s">
        <v>29</v>
      </c>
      <c r="F508" t="s">
        <v>60</v>
      </c>
      <c r="G508" s="18" t="s">
        <v>12</v>
      </c>
      <c r="H508" s="18">
        <v>1</v>
      </c>
      <c r="I508" s="18" t="s">
        <v>9</v>
      </c>
      <c r="J508" s="18">
        <v>1.94483353669056</v>
      </c>
      <c r="K508" s="18" t="str">
        <f>+IF(DatosTR[[#This Row],[RC]]=1,"Acierto",IF(SUM(DatosTR[[#This Row],[RC]],DatosTR[[#This Row],[TR]])=0,"Omisión","Comisión"))</f>
        <v>Acierto</v>
      </c>
    </row>
    <row r="509" spans="1:11" x14ac:dyDescent="0.55000000000000004">
      <c r="A509" s="18" t="s">
        <v>58</v>
      </c>
      <c r="B509" t="s">
        <v>64</v>
      </c>
      <c r="C509" t="s">
        <v>59</v>
      </c>
      <c r="D509" s="18" t="s">
        <v>29</v>
      </c>
      <c r="E509" s="18" t="s">
        <v>29</v>
      </c>
      <c r="F509" t="s">
        <v>60</v>
      </c>
      <c r="G509" s="18" t="s">
        <v>12</v>
      </c>
      <c r="H509" s="18">
        <v>1</v>
      </c>
      <c r="I509" s="18" t="s">
        <v>11</v>
      </c>
      <c r="J509" s="18">
        <v>1.1212200463633</v>
      </c>
      <c r="K509" s="18" t="str">
        <f>+IF(DatosTR[[#This Row],[RC]]=1,"Acierto",IF(SUM(DatosTR[[#This Row],[RC]],DatosTR[[#This Row],[TR]])=0,"Omisión","Comisión"))</f>
        <v>Acierto</v>
      </c>
    </row>
    <row r="510" spans="1:11" x14ac:dyDescent="0.55000000000000004">
      <c r="A510" s="18" t="s">
        <v>58</v>
      </c>
      <c r="B510" t="s">
        <v>64</v>
      </c>
      <c r="C510" t="s">
        <v>59</v>
      </c>
      <c r="D510" s="18" t="s">
        <v>29</v>
      </c>
      <c r="E510" s="18" t="s">
        <v>29</v>
      </c>
      <c r="F510" t="s">
        <v>60</v>
      </c>
      <c r="G510" s="18" t="s">
        <v>14</v>
      </c>
      <c r="H510" s="18">
        <v>1</v>
      </c>
      <c r="I510" s="18" t="s">
        <v>13</v>
      </c>
      <c r="J510" s="18">
        <v>3.58711038978071</v>
      </c>
      <c r="K510" s="18" t="str">
        <f>+IF(DatosTR[[#This Row],[RC]]=1,"Acierto",IF(SUM(DatosTR[[#This Row],[RC]],DatosTR[[#This Row],[TR]])=0,"Omisión","Comisión"))</f>
        <v>Acierto</v>
      </c>
    </row>
    <row r="511" spans="1:11" x14ac:dyDescent="0.55000000000000004">
      <c r="A511" s="18" t="s">
        <v>58</v>
      </c>
      <c r="B511" t="s">
        <v>64</v>
      </c>
      <c r="C511" t="s">
        <v>59</v>
      </c>
      <c r="D511" s="18" t="s">
        <v>29</v>
      </c>
      <c r="E511" s="18" t="s">
        <v>29</v>
      </c>
      <c r="F511" t="s">
        <v>60</v>
      </c>
      <c r="G511" s="18" t="s">
        <v>14</v>
      </c>
      <c r="H511" s="18">
        <v>1</v>
      </c>
      <c r="I511" s="18" t="s">
        <v>15</v>
      </c>
      <c r="J511" s="18">
        <v>0.63596810743911103</v>
      </c>
      <c r="K511" s="18" t="str">
        <f>+IF(DatosTR[[#This Row],[RC]]=1,"Acierto",IF(SUM(DatosTR[[#This Row],[RC]],DatosTR[[#This Row],[TR]])=0,"Omisión","Comisión"))</f>
        <v>Acierto</v>
      </c>
    </row>
    <row r="512" spans="1:11" x14ac:dyDescent="0.55000000000000004">
      <c r="A512" s="18" t="s">
        <v>58</v>
      </c>
      <c r="B512" t="s">
        <v>64</v>
      </c>
      <c r="C512" t="s">
        <v>59</v>
      </c>
      <c r="D512" s="18" t="s">
        <v>29</v>
      </c>
      <c r="E512" s="18" t="s">
        <v>29</v>
      </c>
      <c r="F512" t="s">
        <v>60</v>
      </c>
      <c r="G512" s="18" t="s">
        <v>14</v>
      </c>
      <c r="H512" s="18">
        <v>1</v>
      </c>
      <c r="I512" s="18" t="s">
        <v>9</v>
      </c>
      <c r="J512" s="18">
        <v>1.94483353669056</v>
      </c>
      <c r="K512" s="18" t="str">
        <f>+IF(DatosTR[[#This Row],[RC]]=1,"Acierto",IF(SUM(DatosTR[[#This Row],[RC]],DatosTR[[#This Row],[TR]])=0,"Omisión","Comisión"))</f>
        <v>Acierto</v>
      </c>
    </row>
    <row r="513" spans="1:11" x14ac:dyDescent="0.55000000000000004">
      <c r="A513" s="18" t="s">
        <v>58</v>
      </c>
      <c r="B513" t="s">
        <v>64</v>
      </c>
      <c r="C513" t="s">
        <v>59</v>
      </c>
      <c r="D513" s="18" t="s">
        <v>29</v>
      </c>
      <c r="E513" s="18" t="s">
        <v>29</v>
      </c>
      <c r="F513" t="s">
        <v>60</v>
      </c>
      <c r="G513" s="18" t="s">
        <v>14</v>
      </c>
      <c r="H513" s="18">
        <v>1</v>
      </c>
      <c r="I513" s="18" t="s">
        <v>11</v>
      </c>
      <c r="J513" s="18">
        <v>1.1212200463633</v>
      </c>
      <c r="K513" s="18" t="str">
        <f>+IF(DatosTR[[#This Row],[RC]]=1,"Acierto",IF(SUM(DatosTR[[#This Row],[RC]],DatosTR[[#This Row],[TR]])=0,"Omisión","Comisión"))</f>
        <v>Acierto</v>
      </c>
    </row>
    <row r="514" spans="1:11" x14ac:dyDescent="0.55000000000000004">
      <c r="A514" s="18" t="s">
        <v>58</v>
      </c>
      <c r="B514" t="s">
        <v>64</v>
      </c>
      <c r="C514" t="s">
        <v>59</v>
      </c>
      <c r="D514" s="18" t="s">
        <v>29</v>
      </c>
      <c r="E514" s="18" t="s">
        <v>29</v>
      </c>
      <c r="F514" t="s">
        <v>60</v>
      </c>
      <c r="G514" s="18" t="s">
        <v>8</v>
      </c>
      <c r="H514" s="18">
        <v>1</v>
      </c>
      <c r="I514" s="18" t="s">
        <v>13</v>
      </c>
      <c r="J514" s="18">
        <v>3.58711038978071</v>
      </c>
      <c r="K514" s="18" t="str">
        <f>+IF(DatosTR[[#This Row],[RC]]=1,"Acierto",IF(SUM(DatosTR[[#This Row],[RC]],DatosTR[[#This Row],[TR]])=0,"Omisión","Comisión"))</f>
        <v>Acierto</v>
      </c>
    </row>
    <row r="515" spans="1:11" x14ac:dyDescent="0.55000000000000004">
      <c r="A515" s="18" t="s">
        <v>58</v>
      </c>
      <c r="B515" t="s">
        <v>64</v>
      </c>
      <c r="C515" t="s">
        <v>59</v>
      </c>
      <c r="D515" s="18" t="s">
        <v>29</v>
      </c>
      <c r="E515" s="18" t="s">
        <v>29</v>
      </c>
      <c r="F515" t="s">
        <v>60</v>
      </c>
      <c r="G515" s="18" t="s">
        <v>8</v>
      </c>
      <c r="H515" s="18">
        <v>1</v>
      </c>
      <c r="I515" s="18" t="s">
        <v>15</v>
      </c>
      <c r="J515" s="18">
        <v>0.63596810743911103</v>
      </c>
      <c r="K515" s="18" t="str">
        <f>+IF(DatosTR[[#This Row],[RC]]=1,"Acierto",IF(SUM(DatosTR[[#This Row],[RC]],DatosTR[[#This Row],[TR]])=0,"Omisión","Comisión"))</f>
        <v>Acierto</v>
      </c>
    </row>
    <row r="516" spans="1:11" x14ac:dyDescent="0.55000000000000004">
      <c r="A516" s="18" t="s">
        <v>58</v>
      </c>
      <c r="B516" t="s">
        <v>64</v>
      </c>
      <c r="C516" t="s">
        <v>59</v>
      </c>
      <c r="D516" s="18" t="s">
        <v>29</v>
      </c>
      <c r="E516" s="18" t="s">
        <v>29</v>
      </c>
      <c r="F516" t="s">
        <v>60</v>
      </c>
      <c r="G516" s="18" t="s">
        <v>8</v>
      </c>
      <c r="H516" s="18">
        <v>1</v>
      </c>
      <c r="I516" s="18" t="s">
        <v>9</v>
      </c>
      <c r="J516" s="18">
        <v>1.94483353669056</v>
      </c>
      <c r="K516" s="18" t="str">
        <f>+IF(DatosTR[[#This Row],[RC]]=1,"Acierto",IF(SUM(DatosTR[[#This Row],[RC]],DatosTR[[#This Row],[TR]])=0,"Omisión","Comisión"))</f>
        <v>Acierto</v>
      </c>
    </row>
    <row r="517" spans="1:11" x14ac:dyDescent="0.55000000000000004">
      <c r="A517" s="18" t="s">
        <v>58</v>
      </c>
      <c r="B517" t="s">
        <v>64</v>
      </c>
      <c r="C517" t="s">
        <v>59</v>
      </c>
      <c r="D517" s="18" t="s">
        <v>29</v>
      </c>
      <c r="E517" s="18" t="s">
        <v>29</v>
      </c>
      <c r="F517" t="s">
        <v>60</v>
      </c>
      <c r="G517" s="18" t="s">
        <v>8</v>
      </c>
      <c r="H517" s="18">
        <v>1</v>
      </c>
      <c r="I517" s="18" t="s">
        <v>11</v>
      </c>
      <c r="J517" s="18">
        <v>1.1212200463633</v>
      </c>
      <c r="K517" s="18" t="str">
        <f>+IF(DatosTR[[#This Row],[RC]]=1,"Acierto",IF(SUM(DatosTR[[#This Row],[RC]],DatosTR[[#This Row],[TR]])=0,"Omisión","Comisión"))</f>
        <v>Acierto</v>
      </c>
    </row>
    <row r="518" spans="1:11" x14ac:dyDescent="0.55000000000000004">
      <c r="A518" s="18" t="s">
        <v>58</v>
      </c>
      <c r="B518" t="s">
        <v>64</v>
      </c>
      <c r="C518" t="s">
        <v>59</v>
      </c>
      <c r="D518" s="18" t="s">
        <v>29</v>
      </c>
      <c r="E518" s="18" t="s">
        <v>29</v>
      </c>
      <c r="F518" t="s">
        <v>60</v>
      </c>
      <c r="G518" s="18" t="s">
        <v>10</v>
      </c>
      <c r="H518" s="18">
        <v>1</v>
      </c>
      <c r="I518" s="18" t="s">
        <v>13</v>
      </c>
      <c r="J518" s="18">
        <v>3.58711038978071</v>
      </c>
      <c r="K518" s="18" t="str">
        <f>+IF(DatosTR[[#This Row],[RC]]=1,"Acierto",IF(SUM(DatosTR[[#This Row],[RC]],DatosTR[[#This Row],[TR]])=0,"Omisión","Comisión"))</f>
        <v>Acierto</v>
      </c>
    </row>
    <row r="519" spans="1:11" x14ac:dyDescent="0.55000000000000004">
      <c r="A519" s="18" t="s">
        <v>58</v>
      </c>
      <c r="B519" t="s">
        <v>64</v>
      </c>
      <c r="C519" t="s">
        <v>59</v>
      </c>
      <c r="D519" s="18" t="s">
        <v>29</v>
      </c>
      <c r="E519" s="18" t="s">
        <v>29</v>
      </c>
      <c r="F519" t="s">
        <v>60</v>
      </c>
      <c r="G519" s="18" t="s">
        <v>10</v>
      </c>
      <c r="H519" s="18">
        <v>1</v>
      </c>
      <c r="I519" s="18" t="s">
        <v>15</v>
      </c>
      <c r="J519" s="18">
        <v>0.63596810743911103</v>
      </c>
      <c r="K519" s="18" t="str">
        <f>+IF(DatosTR[[#This Row],[RC]]=1,"Acierto",IF(SUM(DatosTR[[#This Row],[RC]],DatosTR[[#This Row],[TR]])=0,"Omisión","Comisión"))</f>
        <v>Acierto</v>
      </c>
    </row>
    <row r="520" spans="1:11" x14ac:dyDescent="0.55000000000000004">
      <c r="A520" s="18" t="s">
        <v>58</v>
      </c>
      <c r="B520" t="s">
        <v>64</v>
      </c>
      <c r="C520" t="s">
        <v>59</v>
      </c>
      <c r="D520" s="18" t="s">
        <v>29</v>
      </c>
      <c r="E520" s="18" t="s">
        <v>29</v>
      </c>
      <c r="F520" t="s">
        <v>60</v>
      </c>
      <c r="G520" s="18" t="s">
        <v>10</v>
      </c>
      <c r="H520" s="18">
        <v>1</v>
      </c>
      <c r="I520" s="18" t="s">
        <v>9</v>
      </c>
      <c r="J520" s="18">
        <v>1.94483353669056</v>
      </c>
      <c r="K520" s="18" t="str">
        <f>+IF(DatosTR[[#This Row],[RC]]=1,"Acierto",IF(SUM(DatosTR[[#This Row],[RC]],DatosTR[[#This Row],[TR]])=0,"Omisión","Comisión"))</f>
        <v>Acierto</v>
      </c>
    </row>
    <row r="521" spans="1:11" x14ac:dyDescent="0.55000000000000004">
      <c r="A521" s="18" t="s">
        <v>58</v>
      </c>
      <c r="B521" t="s">
        <v>64</v>
      </c>
      <c r="C521" t="s">
        <v>59</v>
      </c>
      <c r="D521" s="18" t="s">
        <v>29</v>
      </c>
      <c r="E521" s="18" t="s">
        <v>29</v>
      </c>
      <c r="F521" t="s">
        <v>60</v>
      </c>
      <c r="G521" s="18" t="s">
        <v>10</v>
      </c>
      <c r="H521" s="18">
        <v>1</v>
      </c>
      <c r="I521" s="18" t="s">
        <v>11</v>
      </c>
      <c r="J521" s="18">
        <v>1.1212200463633</v>
      </c>
      <c r="K521" s="18" t="str">
        <f>+IF(DatosTR[[#This Row],[RC]]=1,"Acierto",IF(SUM(DatosTR[[#This Row],[RC]],DatosTR[[#This Row],[TR]])=0,"Omisión","Comisión"))</f>
        <v>Acierto</v>
      </c>
    </row>
    <row r="522" spans="1:11" x14ac:dyDescent="0.55000000000000004">
      <c r="A522" s="18" t="s">
        <v>58</v>
      </c>
      <c r="B522" t="s">
        <v>64</v>
      </c>
      <c r="C522" t="s">
        <v>59</v>
      </c>
      <c r="D522" s="18" t="s">
        <v>28</v>
      </c>
      <c r="E522" s="18" t="s">
        <v>28</v>
      </c>
      <c r="F522" t="s">
        <v>60</v>
      </c>
      <c r="G522" s="18" t="s">
        <v>12</v>
      </c>
      <c r="H522" s="18">
        <v>1</v>
      </c>
      <c r="I522" s="18" t="s">
        <v>13</v>
      </c>
      <c r="J522" s="18">
        <v>2.49514073692262</v>
      </c>
      <c r="K522" s="18" t="str">
        <f>+IF(DatosTR[[#This Row],[RC]]=1,"Acierto",IF(SUM(DatosTR[[#This Row],[RC]],DatosTR[[#This Row],[TR]])=0,"Omisión","Comisión"))</f>
        <v>Acierto</v>
      </c>
    </row>
    <row r="523" spans="1:11" x14ac:dyDescent="0.55000000000000004">
      <c r="A523" s="18" t="s">
        <v>58</v>
      </c>
      <c r="B523" t="s">
        <v>64</v>
      </c>
      <c r="C523" t="s">
        <v>59</v>
      </c>
      <c r="D523" s="18" t="s">
        <v>28</v>
      </c>
      <c r="E523" s="18" t="s">
        <v>28</v>
      </c>
      <c r="F523" t="s">
        <v>60</v>
      </c>
      <c r="G523" s="18" t="s">
        <v>12</v>
      </c>
      <c r="H523" s="18">
        <v>1</v>
      </c>
      <c r="I523" s="18" t="s">
        <v>15</v>
      </c>
      <c r="J523" s="18">
        <v>1.5197835217695601</v>
      </c>
      <c r="K523" s="18" t="str">
        <f>+IF(DatosTR[[#This Row],[RC]]=1,"Acierto",IF(SUM(DatosTR[[#This Row],[RC]],DatosTR[[#This Row],[TR]])=0,"Omisión","Comisión"))</f>
        <v>Acierto</v>
      </c>
    </row>
    <row r="524" spans="1:11" x14ac:dyDescent="0.55000000000000004">
      <c r="A524" s="18" t="s">
        <v>58</v>
      </c>
      <c r="B524" t="s">
        <v>64</v>
      </c>
      <c r="C524" t="s">
        <v>59</v>
      </c>
      <c r="D524" s="18" t="s">
        <v>28</v>
      </c>
      <c r="E524" s="18" t="s">
        <v>28</v>
      </c>
      <c r="F524" t="s">
        <v>60</v>
      </c>
      <c r="G524" s="18" t="s">
        <v>12</v>
      </c>
      <c r="H524" s="18">
        <v>1</v>
      </c>
      <c r="I524" s="18" t="s">
        <v>9</v>
      </c>
      <c r="J524" s="18">
        <v>1.6862302705994801</v>
      </c>
      <c r="K524" s="18" t="str">
        <f>+IF(DatosTR[[#This Row],[RC]]=1,"Acierto",IF(SUM(DatosTR[[#This Row],[RC]],DatosTR[[#This Row],[TR]])=0,"Omisión","Comisión"))</f>
        <v>Acierto</v>
      </c>
    </row>
    <row r="525" spans="1:11" x14ac:dyDescent="0.55000000000000004">
      <c r="A525" s="18" t="s">
        <v>58</v>
      </c>
      <c r="B525" t="s">
        <v>64</v>
      </c>
      <c r="C525" t="s">
        <v>59</v>
      </c>
      <c r="D525" s="18" t="s">
        <v>28</v>
      </c>
      <c r="E525" s="18" t="s">
        <v>28</v>
      </c>
      <c r="F525" t="s">
        <v>60</v>
      </c>
      <c r="G525" s="18" t="s">
        <v>12</v>
      </c>
      <c r="H525" s="18">
        <v>1</v>
      </c>
      <c r="I525" s="18" t="s">
        <v>11</v>
      </c>
      <c r="J525" s="18">
        <v>1.0635342724271999</v>
      </c>
      <c r="K525" s="18" t="str">
        <f>+IF(DatosTR[[#This Row],[RC]]=1,"Acierto",IF(SUM(DatosTR[[#This Row],[RC]],DatosTR[[#This Row],[TR]])=0,"Omisión","Comisión"))</f>
        <v>Acierto</v>
      </c>
    </row>
    <row r="526" spans="1:11" x14ac:dyDescent="0.55000000000000004">
      <c r="A526" s="18" t="s">
        <v>58</v>
      </c>
      <c r="B526" t="s">
        <v>64</v>
      </c>
      <c r="C526" t="s">
        <v>59</v>
      </c>
      <c r="D526" s="18" t="s">
        <v>28</v>
      </c>
      <c r="E526" s="18" t="s">
        <v>28</v>
      </c>
      <c r="F526" t="s">
        <v>60</v>
      </c>
      <c r="G526" s="18" t="s">
        <v>14</v>
      </c>
      <c r="H526" s="18">
        <v>1</v>
      </c>
      <c r="I526" s="18" t="s">
        <v>13</v>
      </c>
      <c r="J526" s="18">
        <v>2.49514073692262</v>
      </c>
      <c r="K526" s="18" t="str">
        <f>+IF(DatosTR[[#This Row],[RC]]=1,"Acierto",IF(SUM(DatosTR[[#This Row],[RC]],DatosTR[[#This Row],[TR]])=0,"Omisión","Comisión"))</f>
        <v>Acierto</v>
      </c>
    </row>
    <row r="527" spans="1:11" x14ac:dyDescent="0.55000000000000004">
      <c r="A527" s="18" t="s">
        <v>58</v>
      </c>
      <c r="B527" t="s">
        <v>64</v>
      </c>
      <c r="C527" t="s">
        <v>59</v>
      </c>
      <c r="D527" s="18" t="s">
        <v>28</v>
      </c>
      <c r="E527" s="18" t="s">
        <v>28</v>
      </c>
      <c r="F527" t="s">
        <v>60</v>
      </c>
      <c r="G527" s="18" t="s">
        <v>14</v>
      </c>
      <c r="H527" s="18">
        <v>1</v>
      </c>
      <c r="I527" s="18" t="s">
        <v>15</v>
      </c>
      <c r="J527" s="18">
        <v>1.5197835217695601</v>
      </c>
      <c r="K527" s="18" t="str">
        <f>+IF(DatosTR[[#This Row],[RC]]=1,"Acierto",IF(SUM(DatosTR[[#This Row],[RC]],DatosTR[[#This Row],[TR]])=0,"Omisión","Comisión"))</f>
        <v>Acierto</v>
      </c>
    </row>
    <row r="528" spans="1:11" x14ac:dyDescent="0.55000000000000004">
      <c r="A528" s="18" t="s">
        <v>58</v>
      </c>
      <c r="B528" t="s">
        <v>64</v>
      </c>
      <c r="C528" t="s">
        <v>59</v>
      </c>
      <c r="D528" s="18" t="s">
        <v>28</v>
      </c>
      <c r="E528" s="18" t="s">
        <v>28</v>
      </c>
      <c r="F528" t="s">
        <v>60</v>
      </c>
      <c r="G528" s="18" t="s">
        <v>14</v>
      </c>
      <c r="H528" s="18">
        <v>1</v>
      </c>
      <c r="I528" s="18" t="s">
        <v>9</v>
      </c>
      <c r="J528" s="18">
        <v>1.6862302705994801</v>
      </c>
      <c r="K528" s="18" t="str">
        <f>+IF(DatosTR[[#This Row],[RC]]=1,"Acierto",IF(SUM(DatosTR[[#This Row],[RC]],DatosTR[[#This Row],[TR]])=0,"Omisión","Comisión"))</f>
        <v>Acierto</v>
      </c>
    </row>
    <row r="529" spans="1:11" x14ac:dyDescent="0.55000000000000004">
      <c r="A529" s="18" t="s">
        <v>58</v>
      </c>
      <c r="B529" t="s">
        <v>64</v>
      </c>
      <c r="C529" t="s">
        <v>59</v>
      </c>
      <c r="D529" s="18" t="s">
        <v>28</v>
      </c>
      <c r="E529" s="18" t="s">
        <v>28</v>
      </c>
      <c r="F529" t="s">
        <v>60</v>
      </c>
      <c r="G529" s="18" t="s">
        <v>14</v>
      </c>
      <c r="H529" s="18">
        <v>1</v>
      </c>
      <c r="I529" s="18" t="s">
        <v>11</v>
      </c>
      <c r="J529" s="18">
        <v>1.0635342724271999</v>
      </c>
      <c r="K529" s="18" t="str">
        <f>+IF(DatosTR[[#This Row],[RC]]=1,"Acierto",IF(SUM(DatosTR[[#This Row],[RC]],DatosTR[[#This Row],[TR]])=0,"Omisión","Comisión"))</f>
        <v>Acierto</v>
      </c>
    </row>
    <row r="530" spans="1:11" x14ac:dyDescent="0.55000000000000004">
      <c r="A530" s="18" t="s">
        <v>58</v>
      </c>
      <c r="B530" t="s">
        <v>64</v>
      </c>
      <c r="C530" t="s">
        <v>59</v>
      </c>
      <c r="D530" s="18" t="s">
        <v>28</v>
      </c>
      <c r="E530" s="18" t="s">
        <v>28</v>
      </c>
      <c r="F530" t="s">
        <v>60</v>
      </c>
      <c r="G530" s="18" t="s">
        <v>8</v>
      </c>
      <c r="H530" s="18">
        <v>1</v>
      </c>
      <c r="I530" s="18" t="s">
        <v>13</v>
      </c>
      <c r="J530" s="18">
        <v>2.49514073692262</v>
      </c>
      <c r="K530" s="18" t="str">
        <f>+IF(DatosTR[[#This Row],[RC]]=1,"Acierto",IF(SUM(DatosTR[[#This Row],[RC]],DatosTR[[#This Row],[TR]])=0,"Omisión","Comisión"))</f>
        <v>Acierto</v>
      </c>
    </row>
    <row r="531" spans="1:11" x14ac:dyDescent="0.55000000000000004">
      <c r="A531" s="18" t="s">
        <v>58</v>
      </c>
      <c r="B531" t="s">
        <v>64</v>
      </c>
      <c r="C531" t="s">
        <v>59</v>
      </c>
      <c r="D531" s="18" t="s">
        <v>28</v>
      </c>
      <c r="E531" s="18" t="s">
        <v>28</v>
      </c>
      <c r="F531" t="s">
        <v>60</v>
      </c>
      <c r="G531" s="18" t="s">
        <v>8</v>
      </c>
      <c r="H531" s="18">
        <v>1</v>
      </c>
      <c r="I531" s="18" t="s">
        <v>15</v>
      </c>
      <c r="J531" s="18">
        <v>1.5197835217695601</v>
      </c>
      <c r="K531" s="18" t="str">
        <f>+IF(DatosTR[[#This Row],[RC]]=1,"Acierto",IF(SUM(DatosTR[[#This Row],[RC]],DatosTR[[#This Row],[TR]])=0,"Omisión","Comisión"))</f>
        <v>Acierto</v>
      </c>
    </row>
    <row r="532" spans="1:11" x14ac:dyDescent="0.55000000000000004">
      <c r="A532" s="18" t="s">
        <v>58</v>
      </c>
      <c r="B532" t="s">
        <v>64</v>
      </c>
      <c r="C532" t="s">
        <v>59</v>
      </c>
      <c r="D532" s="18" t="s">
        <v>28</v>
      </c>
      <c r="E532" s="18" t="s">
        <v>28</v>
      </c>
      <c r="F532" t="s">
        <v>60</v>
      </c>
      <c r="G532" s="18" t="s">
        <v>8</v>
      </c>
      <c r="H532" s="18">
        <v>1</v>
      </c>
      <c r="I532" s="18" t="s">
        <v>9</v>
      </c>
      <c r="J532" s="18">
        <v>1.6862302705994801</v>
      </c>
      <c r="K532" s="18" t="str">
        <f>+IF(DatosTR[[#This Row],[RC]]=1,"Acierto",IF(SUM(DatosTR[[#This Row],[RC]],DatosTR[[#This Row],[TR]])=0,"Omisión","Comisión"))</f>
        <v>Acierto</v>
      </c>
    </row>
    <row r="533" spans="1:11" x14ac:dyDescent="0.55000000000000004">
      <c r="A533" s="18" t="s">
        <v>58</v>
      </c>
      <c r="B533" t="s">
        <v>64</v>
      </c>
      <c r="C533" t="s">
        <v>59</v>
      </c>
      <c r="D533" s="18" t="s">
        <v>28</v>
      </c>
      <c r="E533" s="18" t="s">
        <v>28</v>
      </c>
      <c r="F533" t="s">
        <v>60</v>
      </c>
      <c r="G533" s="18" t="s">
        <v>8</v>
      </c>
      <c r="H533" s="18">
        <v>1</v>
      </c>
      <c r="I533" s="18" t="s">
        <v>11</v>
      </c>
      <c r="J533" s="18">
        <v>1.0635342724271999</v>
      </c>
      <c r="K533" s="18" t="str">
        <f>+IF(DatosTR[[#This Row],[RC]]=1,"Acierto",IF(SUM(DatosTR[[#This Row],[RC]],DatosTR[[#This Row],[TR]])=0,"Omisión","Comisión"))</f>
        <v>Acierto</v>
      </c>
    </row>
    <row r="534" spans="1:11" x14ac:dyDescent="0.55000000000000004">
      <c r="A534" s="18" t="s">
        <v>58</v>
      </c>
      <c r="B534" t="s">
        <v>64</v>
      </c>
      <c r="C534" t="s">
        <v>59</v>
      </c>
      <c r="D534" s="18" t="s">
        <v>28</v>
      </c>
      <c r="E534" s="18" t="s">
        <v>28</v>
      </c>
      <c r="F534" t="s">
        <v>60</v>
      </c>
      <c r="G534" s="18" t="s">
        <v>10</v>
      </c>
      <c r="H534" s="18">
        <v>1</v>
      </c>
      <c r="I534" s="18" t="s">
        <v>13</v>
      </c>
      <c r="J534" s="18">
        <v>2.49514073692262</v>
      </c>
      <c r="K534" s="18" t="str">
        <f>+IF(DatosTR[[#This Row],[RC]]=1,"Acierto",IF(SUM(DatosTR[[#This Row],[RC]],DatosTR[[#This Row],[TR]])=0,"Omisión","Comisión"))</f>
        <v>Acierto</v>
      </c>
    </row>
    <row r="535" spans="1:11" x14ac:dyDescent="0.55000000000000004">
      <c r="A535" s="18" t="s">
        <v>58</v>
      </c>
      <c r="B535" t="s">
        <v>64</v>
      </c>
      <c r="C535" t="s">
        <v>59</v>
      </c>
      <c r="D535" s="18" t="s">
        <v>28</v>
      </c>
      <c r="E535" s="18" t="s">
        <v>28</v>
      </c>
      <c r="F535" t="s">
        <v>60</v>
      </c>
      <c r="G535" s="18" t="s">
        <v>10</v>
      </c>
      <c r="H535" s="18">
        <v>1</v>
      </c>
      <c r="I535" s="18" t="s">
        <v>15</v>
      </c>
      <c r="J535" s="18">
        <v>1.5197835217695601</v>
      </c>
      <c r="K535" s="18" t="str">
        <f>+IF(DatosTR[[#This Row],[RC]]=1,"Acierto",IF(SUM(DatosTR[[#This Row],[RC]],DatosTR[[#This Row],[TR]])=0,"Omisión","Comisión"))</f>
        <v>Acierto</v>
      </c>
    </row>
    <row r="536" spans="1:11" x14ac:dyDescent="0.55000000000000004">
      <c r="A536" s="18" t="s">
        <v>58</v>
      </c>
      <c r="B536" t="s">
        <v>64</v>
      </c>
      <c r="C536" t="s">
        <v>59</v>
      </c>
      <c r="D536" s="18" t="s">
        <v>28</v>
      </c>
      <c r="E536" s="18" t="s">
        <v>28</v>
      </c>
      <c r="F536" t="s">
        <v>60</v>
      </c>
      <c r="G536" s="18" t="s">
        <v>10</v>
      </c>
      <c r="H536" s="18">
        <v>1</v>
      </c>
      <c r="I536" s="18" t="s">
        <v>9</v>
      </c>
      <c r="J536" s="18">
        <v>1.6862302705994801</v>
      </c>
      <c r="K536" s="18" t="str">
        <f>+IF(DatosTR[[#This Row],[RC]]=1,"Acierto",IF(SUM(DatosTR[[#This Row],[RC]],DatosTR[[#This Row],[TR]])=0,"Omisión","Comisión"))</f>
        <v>Acierto</v>
      </c>
    </row>
    <row r="537" spans="1:11" x14ac:dyDescent="0.55000000000000004">
      <c r="A537" s="18" t="s">
        <v>58</v>
      </c>
      <c r="B537" t="s">
        <v>64</v>
      </c>
      <c r="C537" t="s">
        <v>59</v>
      </c>
      <c r="D537" s="18" t="s">
        <v>28</v>
      </c>
      <c r="E537" s="18" t="s">
        <v>28</v>
      </c>
      <c r="F537" t="s">
        <v>60</v>
      </c>
      <c r="G537" s="18" t="s">
        <v>10</v>
      </c>
      <c r="H537" s="18">
        <v>1</v>
      </c>
      <c r="I537" s="18" t="s">
        <v>11</v>
      </c>
      <c r="J537" s="18">
        <v>1.0635342724271999</v>
      </c>
      <c r="K537" s="18" t="str">
        <f>+IF(DatosTR[[#This Row],[RC]]=1,"Acierto",IF(SUM(DatosTR[[#This Row],[RC]],DatosTR[[#This Row],[TR]])=0,"Omisión","Comisión"))</f>
        <v>Acierto</v>
      </c>
    </row>
    <row r="538" spans="1:11" x14ac:dyDescent="0.55000000000000004">
      <c r="A538" s="18" t="s">
        <v>58</v>
      </c>
      <c r="B538" t="s">
        <v>64</v>
      </c>
      <c r="C538" t="s">
        <v>59</v>
      </c>
      <c r="D538" s="18" t="s">
        <v>29</v>
      </c>
      <c r="E538" s="18" t="s">
        <v>29</v>
      </c>
      <c r="F538" t="s">
        <v>60</v>
      </c>
      <c r="G538" s="18" t="s">
        <v>12</v>
      </c>
      <c r="H538" s="18">
        <v>1</v>
      </c>
      <c r="I538" s="18" t="s">
        <v>13</v>
      </c>
      <c r="J538" s="18">
        <v>2.3907621852704302</v>
      </c>
      <c r="K538" s="18" t="str">
        <f>+IF(DatosTR[[#This Row],[RC]]=1,"Acierto",IF(SUM(DatosTR[[#This Row],[RC]],DatosTR[[#This Row],[TR]])=0,"Omisión","Comisión"))</f>
        <v>Acierto</v>
      </c>
    </row>
    <row r="539" spans="1:11" x14ac:dyDescent="0.55000000000000004">
      <c r="A539" s="18" t="s">
        <v>58</v>
      </c>
      <c r="B539" t="s">
        <v>64</v>
      </c>
      <c r="C539" t="s">
        <v>59</v>
      </c>
      <c r="D539" s="18" t="s">
        <v>29</v>
      </c>
      <c r="E539" s="18" t="s">
        <v>29</v>
      </c>
      <c r="F539" t="s">
        <v>60</v>
      </c>
      <c r="G539" s="18" t="s">
        <v>12</v>
      </c>
      <c r="H539" s="18">
        <v>1</v>
      </c>
      <c r="I539" s="18" t="s">
        <v>15</v>
      </c>
      <c r="J539" s="18">
        <v>1.1114869028679</v>
      </c>
      <c r="K539" s="18" t="str">
        <f>+IF(DatosTR[[#This Row],[RC]]=1,"Acierto",IF(SUM(DatosTR[[#This Row],[RC]],DatosTR[[#This Row],[TR]])=0,"Omisión","Comisión"))</f>
        <v>Acierto</v>
      </c>
    </row>
    <row r="540" spans="1:11" x14ac:dyDescent="0.55000000000000004">
      <c r="A540" s="18" t="s">
        <v>58</v>
      </c>
      <c r="B540" t="s">
        <v>64</v>
      </c>
      <c r="C540" t="s">
        <v>59</v>
      </c>
      <c r="D540" s="18" t="s">
        <v>29</v>
      </c>
      <c r="E540" s="18" t="s">
        <v>29</v>
      </c>
      <c r="F540" t="s">
        <v>60</v>
      </c>
      <c r="G540" s="18" t="s">
        <v>12</v>
      </c>
      <c r="H540" s="18">
        <v>1</v>
      </c>
      <c r="I540" s="18" t="s">
        <v>9</v>
      </c>
      <c r="J540" s="18">
        <v>1.6342507727677</v>
      </c>
      <c r="K540" s="18" t="str">
        <f>+IF(DatosTR[[#This Row],[RC]]=1,"Acierto",IF(SUM(DatosTR[[#This Row],[RC]],DatosTR[[#This Row],[TR]])=0,"Omisión","Comisión"))</f>
        <v>Acierto</v>
      </c>
    </row>
    <row r="541" spans="1:11" x14ac:dyDescent="0.55000000000000004">
      <c r="A541" s="18" t="s">
        <v>58</v>
      </c>
      <c r="B541" t="s">
        <v>64</v>
      </c>
      <c r="C541" t="s">
        <v>59</v>
      </c>
      <c r="D541" s="18" t="s">
        <v>29</v>
      </c>
      <c r="E541" s="18" t="s">
        <v>29</v>
      </c>
      <c r="F541" t="s">
        <v>60</v>
      </c>
      <c r="G541" s="18" t="s">
        <v>12</v>
      </c>
      <c r="H541" s="18">
        <v>1</v>
      </c>
      <c r="I541" s="18" t="s">
        <v>11</v>
      </c>
      <c r="J541" s="18">
        <v>1.5357732628472101</v>
      </c>
      <c r="K541" s="18" t="str">
        <f>+IF(DatosTR[[#This Row],[RC]]=1,"Acierto",IF(SUM(DatosTR[[#This Row],[RC]],DatosTR[[#This Row],[TR]])=0,"Omisión","Comisión"))</f>
        <v>Acierto</v>
      </c>
    </row>
    <row r="542" spans="1:11" x14ac:dyDescent="0.55000000000000004">
      <c r="A542" s="18" t="s">
        <v>58</v>
      </c>
      <c r="B542" t="s">
        <v>64</v>
      </c>
      <c r="C542" t="s">
        <v>59</v>
      </c>
      <c r="D542" s="18" t="s">
        <v>29</v>
      </c>
      <c r="E542" s="18" t="s">
        <v>29</v>
      </c>
      <c r="F542" t="s">
        <v>60</v>
      </c>
      <c r="G542" s="18" t="s">
        <v>14</v>
      </c>
      <c r="H542" s="18">
        <v>1</v>
      </c>
      <c r="I542" s="18" t="s">
        <v>13</v>
      </c>
      <c r="J542" s="18">
        <v>2.3907621852704302</v>
      </c>
      <c r="K542" s="18" t="str">
        <f>+IF(DatosTR[[#This Row],[RC]]=1,"Acierto",IF(SUM(DatosTR[[#This Row],[RC]],DatosTR[[#This Row],[TR]])=0,"Omisión","Comisión"))</f>
        <v>Acierto</v>
      </c>
    </row>
    <row r="543" spans="1:11" x14ac:dyDescent="0.55000000000000004">
      <c r="A543" s="18" t="s">
        <v>58</v>
      </c>
      <c r="B543" t="s">
        <v>64</v>
      </c>
      <c r="C543" t="s">
        <v>59</v>
      </c>
      <c r="D543" s="18" t="s">
        <v>29</v>
      </c>
      <c r="E543" s="18" t="s">
        <v>29</v>
      </c>
      <c r="F543" t="s">
        <v>60</v>
      </c>
      <c r="G543" s="18" t="s">
        <v>14</v>
      </c>
      <c r="H543" s="18">
        <v>1</v>
      </c>
      <c r="I543" s="18" t="s">
        <v>15</v>
      </c>
      <c r="J543" s="18">
        <v>1.1114869028679</v>
      </c>
      <c r="K543" s="18" t="str">
        <f>+IF(DatosTR[[#This Row],[RC]]=1,"Acierto",IF(SUM(DatosTR[[#This Row],[RC]],DatosTR[[#This Row],[TR]])=0,"Omisión","Comisión"))</f>
        <v>Acierto</v>
      </c>
    </row>
    <row r="544" spans="1:11" x14ac:dyDescent="0.55000000000000004">
      <c r="A544" s="18" t="s">
        <v>58</v>
      </c>
      <c r="B544" t="s">
        <v>64</v>
      </c>
      <c r="C544" t="s">
        <v>59</v>
      </c>
      <c r="D544" s="18" t="s">
        <v>29</v>
      </c>
      <c r="E544" s="18" t="s">
        <v>29</v>
      </c>
      <c r="F544" t="s">
        <v>60</v>
      </c>
      <c r="G544" s="18" t="s">
        <v>14</v>
      </c>
      <c r="H544" s="18">
        <v>1</v>
      </c>
      <c r="I544" s="18" t="s">
        <v>9</v>
      </c>
      <c r="J544" s="18">
        <v>1.6342507727677</v>
      </c>
      <c r="K544" s="18" t="str">
        <f>+IF(DatosTR[[#This Row],[RC]]=1,"Acierto",IF(SUM(DatosTR[[#This Row],[RC]],DatosTR[[#This Row],[TR]])=0,"Omisión","Comisión"))</f>
        <v>Acierto</v>
      </c>
    </row>
    <row r="545" spans="1:11" x14ac:dyDescent="0.55000000000000004">
      <c r="A545" s="18" t="s">
        <v>58</v>
      </c>
      <c r="B545" t="s">
        <v>64</v>
      </c>
      <c r="C545" t="s">
        <v>59</v>
      </c>
      <c r="D545" s="18" t="s">
        <v>29</v>
      </c>
      <c r="E545" s="18" t="s">
        <v>29</v>
      </c>
      <c r="F545" t="s">
        <v>60</v>
      </c>
      <c r="G545" s="18" t="s">
        <v>14</v>
      </c>
      <c r="H545" s="18">
        <v>1</v>
      </c>
      <c r="I545" s="18" t="s">
        <v>11</v>
      </c>
      <c r="J545" s="18">
        <v>1.5357732628472101</v>
      </c>
      <c r="K545" s="18" t="str">
        <f>+IF(DatosTR[[#This Row],[RC]]=1,"Acierto",IF(SUM(DatosTR[[#This Row],[RC]],DatosTR[[#This Row],[TR]])=0,"Omisión","Comisión"))</f>
        <v>Acierto</v>
      </c>
    </row>
    <row r="546" spans="1:11" x14ac:dyDescent="0.55000000000000004">
      <c r="A546" s="18" t="s">
        <v>58</v>
      </c>
      <c r="B546" t="s">
        <v>64</v>
      </c>
      <c r="C546" t="s">
        <v>59</v>
      </c>
      <c r="D546" s="18" t="s">
        <v>29</v>
      </c>
      <c r="E546" s="18" t="s">
        <v>29</v>
      </c>
      <c r="F546" t="s">
        <v>60</v>
      </c>
      <c r="G546" s="18" t="s">
        <v>8</v>
      </c>
      <c r="H546" s="18">
        <v>1</v>
      </c>
      <c r="I546" s="18" t="s">
        <v>13</v>
      </c>
      <c r="J546" s="18">
        <v>2.3907621852704302</v>
      </c>
      <c r="K546" s="18" t="str">
        <f>+IF(DatosTR[[#This Row],[RC]]=1,"Acierto",IF(SUM(DatosTR[[#This Row],[RC]],DatosTR[[#This Row],[TR]])=0,"Omisión","Comisión"))</f>
        <v>Acierto</v>
      </c>
    </row>
    <row r="547" spans="1:11" x14ac:dyDescent="0.55000000000000004">
      <c r="A547" s="18" t="s">
        <v>58</v>
      </c>
      <c r="B547" t="s">
        <v>64</v>
      </c>
      <c r="C547" t="s">
        <v>59</v>
      </c>
      <c r="D547" s="18" t="s">
        <v>29</v>
      </c>
      <c r="E547" s="18" t="s">
        <v>29</v>
      </c>
      <c r="F547" t="s">
        <v>60</v>
      </c>
      <c r="G547" s="18" t="s">
        <v>8</v>
      </c>
      <c r="H547" s="18">
        <v>1</v>
      </c>
      <c r="I547" s="18" t="s">
        <v>15</v>
      </c>
      <c r="J547" s="18">
        <v>1.1114869028679</v>
      </c>
      <c r="K547" s="18" t="str">
        <f>+IF(DatosTR[[#This Row],[RC]]=1,"Acierto",IF(SUM(DatosTR[[#This Row],[RC]],DatosTR[[#This Row],[TR]])=0,"Omisión","Comisión"))</f>
        <v>Acierto</v>
      </c>
    </row>
    <row r="548" spans="1:11" x14ac:dyDescent="0.55000000000000004">
      <c r="A548" s="18" t="s">
        <v>58</v>
      </c>
      <c r="B548" t="s">
        <v>64</v>
      </c>
      <c r="C548" t="s">
        <v>59</v>
      </c>
      <c r="D548" s="18" t="s">
        <v>29</v>
      </c>
      <c r="E548" s="18" t="s">
        <v>29</v>
      </c>
      <c r="F548" t="s">
        <v>60</v>
      </c>
      <c r="G548" s="18" t="s">
        <v>8</v>
      </c>
      <c r="H548" s="18">
        <v>1</v>
      </c>
      <c r="I548" s="18" t="s">
        <v>9</v>
      </c>
      <c r="J548" s="18">
        <v>1.6342507727677</v>
      </c>
      <c r="K548" s="18" t="str">
        <f>+IF(DatosTR[[#This Row],[RC]]=1,"Acierto",IF(SUM(DatosTR[[#This Row],[RC]],DatosTR[[#This Row],[TR]])=0,"Omisión","Comisión"))</f>
        <v>Acierto</v>
      </c>
    </row>
    <row r="549" spans="1:11" x14ac:dyDescent="0.55000000000000004">
      <c r="A549" s="18" t="s">
        <v>58</v>
      </c>
      <c r="B549" t="s">
        <v>64</v>
      </c>
      <c r="C549" t="s">
        <v>59</v>
      </c>
      <c r="D549" s="18" t="s">
        <v>29</v>
      </c>
      <c r="E549" s="18" t="s">
        <v>29</v>
      </c>
      <c r="F549" t="s">
        <v>60</v>
      </c>
      <c r="G549" s="18" t="s">
        <v>8</v>
      </c>
      <c r="H549" s="18">
        <v>1</v>
      </c>
      <c r="I549" s="18" t="s">
        <v>11</v>
      </c>
      <c r="J549" s="18">
        <v>1.5357732628472101</v>
      </c>
      <c r="K549" s="18" t="str">
        <f>+IF(DatosTR[[#This Row],[RC]]=1,"Acierto",IF(SUM(DatosTR[[#This Row],[RC]],DatosTR[[#This Row],[TR]])=0,"Omisión","Comisión"))</f>
        <v>Acierto</v>
      </c>
    </row>
    <row r="550" spans="1:11" x14ac:dyDescent="0.55000000000000004">
      <c r="A550" s="18" t="s">
        <v>58</v>
      </c>
      <c r="B550" t="s">
        <v>64</v>
      </c>
      <c r="C550" t="s">
        <v>59</v>
      </c>
      <c r="D550" s="18" t="s">
        <v>29</v>
      </c>
      <c r="E550" s="18" t="s">
        <v>29</v>
      </c>
      <c r="F550" t="s">
        <v>60</v>
      </c>
      <c r="G550" s="18" t="s">
        <v>10</v>
      </c>
      <c r="H550" s="18">
        <v>1</v>
      </c>
      <c r="I550" s="18" t="s">
        <v>13</v>
      </c>
      <c r="J550" s="18">
        <v>2.3907621852704302</v>
      </c>
      <c r="K550" s="18" t="str">
        <f>+IF(DatosTR[[#This Row],[RC]]=1,"Acierto",IF(SUM(DatosTR[[#This Row],[RC]],DatosTR[[#This Row],[TR]])=0,"Omisión","Comisión"))</f>
        <v>Acierto</v>
      </c>
    </row>
    <row r="551" spans="1:11" x14ac:dyDescent="0.55000000000000004">
      <c r="A551" s="18" t="s">
        <v>58</v>
      </c>
      <c r="B551" t="s">
        <v>64</v>
      </c>
      <c r="C551" t="s">
        <v>59</v>
      </c>
      <c r="D551" s="18" t="s">
        <v>29</v>
      </c>
      <c r="E551" s="18" t="s">
        <v>29</v>
      </c>
      <c r="F551" t="s">
        <v>60</v>
      </c>
      <c r="G551" s="18" t="s">
        <v>10</v>
      </c>
      <c r="H551" s="18">
        <v>1</v>
      </c>
      <c r="I551" s="18" t="s">
        <v>15</v>
      </c>
      <c r="J551" s="18">
        <v>1.1114869028679</v>
      </c>
      <c r="K551" s="18" t="str">
        <f>+IF(DatosTR[[#This Row],[RC]]=1,"Acierto",IF(SUM(DatosTR[[#This Row],[RC]],DatosTR[[#This Row],[TR]])=0,"Omisión","Comisión"))</f>
        <v>Acierto</v>
      </c>
    </row>
    <row r="552" spans="1:11" x14ac:dyDescent="0.55000000000000004">
      <c r="A552" s="18" t="s">
        <v>58</v>
      </c>
      <c r="B552" t="s">
        <v>64</v>
      </c>
      <c r="C552" t="s">
        <v>59</v>
      </c>
      <c r="D552" s="18" t="s">
        <v>29</v>
      </c>
      <c r="E552" s="18" t="s">
        <v>29</v>
      </c>
      <c r="F552" t="s">
        <v>60</v>
      </c>
      <c r="G552" s="18" t="s">
        <v>10</v>
      </c>
      <c r="H552" s="18">
        <v>1</v>
      </c>
      <c r="I552" s="18" t="s">
        <v>9</v>
      </c>
      <c r="J552" s="18">
        <v>1.6342507727677</v>
      </c>
      <c r="K552" s="18" t="str">
        <f>+IF(DatosTR[[#This Row],[RC]]=1,"Acierto",IF(SUM(DatosTR[[#This Row],[RC]],DatosTR[[#This Row],[TR]])=0,"Omisión","Comisión"))</f>
        <v>Acierto</v>
      </c>
    </row>
    <row r="553" spans="1:11" x14ac:dyDescent="0.55000000000000004">
      <c r="A553" s="18" t="s">
        <v>58</v>
      </c>
      <c r="B553" t="s">
        <v>64</v>
      </c>
      <c r="C553" t="s">
        <v>59</v>
      </c>
      <c r="D553" s="18" t="s">
        <v>29</v>
      </c>
      <c r="E553" s="18" t="s">
        <v>29</v>
      </c>
      <c r="F553" t="s">
        <v>60</v>
      </c>
      <c r="G553" s="18" t="s">
        <v>10</v>
      </c>
      <c r="H553" s="18">
        <v>1</v>
      </c>
      <c r="I553" s="18" t="s">
        <v>11</v>
      </c>
      <c r="J553" s="18">
        <v>1.5357732628472101</v>
      </c>
      <c r="K553" s="18" t="str">
        <f>+IF(DatosTR[[#This Row],[RC]]=1,"Acierto",IF(SUM(DatosTR[[#This Row],[RC]],DatosTR[[#This Row],[TR]])=0,"Omisión","Comisión"))</f>
        <v>Acierto</v>
      </c>
    </row>
    <row r="554" spans="1:11" x14ac:dyDescent="0.55000000000000004">
      <c r="A554" s="18" t="s">
        <v>58</v>
      </c>
      <c r="B554" t="s">
        <v>64</v>
      </c>
      <c r="C554" t="s">
        <v>59</v>
      </c>
      <c r="D554" s="18" t="s">
        <v>29</v>
      </c>
      <c r="E554" s="18" t="s">
        <v>27</v>
      </c>
      <c r="F554" t="s">
        <v>60</v>
      </c>
      <c r="G554" s="18" t="s">
        <v>12</v>
      </c>
      <c r="H554" s="18">
        <v>1</v>
      </c>
      <c r="I554" s="18" t="s">
        <v>13</v>
      </c>
      <c r="J554" s="18">
        <v>2.4733431888162101</v>
      </c>
      <c r="K554" s="18" t="str">
        <f>+IF(DatosTR[[#This Row],[RC]]=1,"Acierto",IF(SUM(DatosTR[[#This Row],[RC]],DatosTR[[#This Row],[TR]])=0,"Omisión","Comisión"))</f>
        <v>Acierto</v>
      </c>
    </row>
    <row r="555" spans="1:11" x14ac:dyDescent="0.55000000000000004">
      <c r="A555" s="18" t="s">
        <v>58</v>
      </c>
      <c r="B555" t="s">
        <v>64</v>
      </c>
      <c r="C555" t="s">
        <v>59</v>
      </c>
      <c r="D555" s="18" t="s">
        <v>29</v>
      </c>
      <c r="E555" s="18" t="s">
        <v>27</v>
      </c>
      <c r="F555" t="s">
        <v>60</v>
      </c>
      <c r="G555" s="18" t="s">
        <v>12</v>
      </c>
      <c r="H555" s="18">
        <v>1</v>
      </c>
      <c r="I555" s="18" t="s">
        <v>15</v>
      </c>
      <c r="J555" s="18">
        <v>1.5180610513198101</v>
      </c>
      <c r="K555" s="18" t="str">
        <f>+IF(DatosTR[[#This Row],[RC]]=1,"Acierto",IF(SUM(DatosTR[[#This Row],[RC]],DatosTR[[#This Row],[TR]])=0,"Omisión","Comisión"))</f>
        <v>Acierto</v>
      </c>
    </row>
    <row r="556" spans="1:11" x14ac:dyDescent="0.55000000000000004">
      <c r="A556" s="18" t="s">
        <v>58</v>
      </c>
      <c r="B556" t="s">
        <v>64</v>
      </c>
      <c r="C556" t="s">
        <v>59</v>
      </c>
      <c r="D556" s="18" t="s">
        <v>29</v>
      </c>
      <c r="E556" s="18" t="s">
        <v>27</v>
      </c>
      <c r="F556" t="s">
        <v>60</v>
      </c>
      <c r="G556" s="18" t="s">
        <v>12</v>
      </c>
      <c r="H556" s="18">
        <v>1</v>
      </c>
      <c r="I556" s="18" t="s">
        <v>9</v>
      </c>
      <c r="J556" s="18">
        <v>2.2922886260203001</v>
      </c>
      <c r="K556" s="18" t="str">
        <f>+IF(DatosTR[[#This Row],[RC]]=1,"Acierto",IF(SUM(DatosTR[[#This Row],[RC]],DatosTR[[#This Row],[TR]])=0,"Omisión","Comisión"))</f>
        <v>Acierto</v>
      </c>
    </row>
    <row r="557" spans="1:11" x14ac:dyDescent="0.55000000000000004">
      <c r="A557" s="18" t="s">
        <v>58</v>
      </c>
      <c r="B557" t="s">
        <v>64</v>
      </c>
      <c r="C557" t="s">
        <v>59</v>
      </c>
      <c r="D557" s="18" t="s">
        <v>29</v>
      </c>
      <c r="E557" s="18" t="s">
        <v>27</v>
      </c>
      <c r="F557" t="s">
        <v>60</v>
      </c>
      <c r="G557" s="18" t="s">
        <v>12</v>
      </c>
      <c r="H557" s="18">
        <v>1</v>
      </c>
      <c r="I557" s="18" t="s">
        <v>11</v>
      </c>
      <c r="J557" s="18">
        <v>1.1178106609731899</v>
      </c>
      <c r="K557" s="18" t="str">
        <f>+IF(DatosTR[[#This Row],[RC]]=1,"Acierto",IF(SUM(DatosTR[[#This Row],[RC]],DatosTR[[#This Row],[TR]])=0,"Omisión","Comisión"))</f>
        <v>Acierto</v>
      </c>
    </row>
    <row r="558" spans="1:11" x14ac:dyDescent="0.55000000000000004">
      <c r="A558" s="18" t="s">
        <v>58</v>
      </c>
      <c r="B558" t="s">
        <v>64</v>
      </c>
      <c r="C558" t="s">
        <v>59</v>
      </c>
      <c r="D558" s="18" t="s">
        <v>29</v>
      </c>
      <c r="E558" s="18" t="s">
        <v>27</v>
      </c>
      <c r="F558" t="s">
        <v>60</v>
      </c>
      <c r="G558" s="18" t="s">
        <v>14</v>
      </c>
      <c r="H558" s="18">
        <v>1</v>
      </c>
      <c r="I558" s="18" t="s">
        <v>13</v>
      </c>
      <c r="J558" s="18">
        <v>2.4733431888162101</v>
      </c>
      <c r="K558" s="18" t="str">
        <f>+IF(DatosTR[[#This Row],[RC]]=1,"Acierto",IF(SUM(DatosTR[[#This Row],[RC]],DatosTR[[#This Row],[TR]])=0,"Omisión","Comisión"))</f>
        <v>Acierto</v>
      </c>
    </row>
    <row r="559" spans="1:11" x14ac:dyDescent="0.55000000000000004">
      <c r="A559" s="18" t="s">
        <v>58</v>
      </c>
      <c r="B559" t="s">
        <v>64</v>
      </c>
      <c r="C559" t="s">
        <v>59</v>
      </c>
      <c r="D559" s="18" t="s">
        <v>29</v>
      </c>
      <c r="E559" s="18" t="s">
        <v>27</v>
      </c>
      <c r="F559" t="s">
        <v>60</v>
      </c>
      <c r="G559" s="18" t="s">
        <v>14</v>
      </c>
      <c r="H559" s="18">
        <v>1</v>
      </c>
      <c r="I559" s="18" t="s">
        <v>15</v>
      </c>
      <c r="J559" s="18">
        <v>1.5180610513198101</v>
      </c>
      <c r="K559" s="18" t="str">
        <f>+IF(DatosTR[[#This Row],[RC]]=1,"Acierto",IF(SUM(DatosTR[[#This Row],[RC]],DatosTR[[#This Row],[TR]])=0,"Omisión","Comisión"))</f>
        <v>Acierto</v>
      </c>
    </row>
    <row r="560" spans="1:11" x14ac:dyDescent="0.55000000000000004">
      <c r="A560" s="18" t="s">
        <v>58</v>
      </c>
      <c r="B560" t="s">
        <v>64</v>
      </c>
      <c r="C560" t="s">
        <v>59</v>
      </c>
      <c r="D560" s="18" t="s">
        <v>29</v>
      </c>
      <c r="E560" s="18" t="s">
        <v>27</v>
      </c>
      <c r="F560" t="s">
        <v>60</v>
      </c>
      <c r="G560" s="18" t="s">
        <v>14</v>
      </c>
      <c r="H560" s="18">
        <v>1</v>
      </c>
      <c r="I560" s="18" t="s">
        <v>9</v>
      </c>
      <c r="J560" s="18">
        <v>2.2922886260203001</v>
      </c>
      <c r="K560" s="18" t="str">
        <f>+IF(DatosTR[[#This Row],[RC]]=1,"Acierto",IF(SUM(DatosTR[[#This Row],[RC]],DatosTR[[#This Row],[TR]])=0,"Omisión","Comisión"))</f>
        <v>Acierto</v>
      </c>
    </row>
    <row r="561" spans="1:11" x14ac:dyDescent="0.55000000000000004">
      <c r="A561" s="18" t="s">
        <v>58</v>
      </c>
      <c r="B561" t="s">
        <v>64</v>
      </c>
      <c r="C561" t="s">
        <v>59</v>
      </c>
      <c r="D561" s="18" t="s">
        <v>29</v>
      </c>
      <c r="E561" s="18" t="s">
        <v>27</v>
      </c>
      <c r="F561" t="s">
        <v>60</v>
      </c>
      <c r="G561" s="18" t="s">
        <v>14</v>
      </c>
      <c r="H561" s="18">
        <v>1</v>
      </c>
      <c r="I561" s="18" t="s">
        <v>11</v>
      </c>
      <c r="J561" s="18">
        <v>1.1178106609731899</v>
      </c>
      <c r="K561" s="18" t="str">
        <f>+IF(DatosTR[[#This Row],[RC]]=1,"Acierto",IF(SUM(DatosTR[[#This Row],[RC]],DatosTR[[#This Row],[TR]])=0,"Omisión","Comisión"))</f>
        <v>Acierto</v>
      </c>
    </row>
    <row r="562" spans="1:11" x14ac:dyDescent="0.55000000000000004">
      <c r="A562" s="18" t="s">
        <v>58</v>
      </c>
      <c r="B562" t="s">
        <v>64</v>
      </c>
      <c r="C562" t="s">
        <v>59</v>
      </c>
      <c r="D562" s="18" t="s">
        <v>29</v>
      </c>
      <c r="E562" s="18" t="s">
        <v>27</v>
      </c>
      <c r="F562" t="s">
        <v>60</v>
      </c>
      <c r="G562" s="18" t="s">
        <v>8</v>
      </c>
      <c r="H562" s="18">
        <v>1</v>
      </c>
      <c r="I562" s="18" t="s">
        <v>13</v>
      </c>
      <c r="J562" s="18">
        <v>2.4733431888162101</v>
      </c>
      <c r="K562" s="18" t="str">
        <f>+IF(DatosTR[[#This Row],[RC]]=1,"Acierto",IF(SUM(DatosTR[[#This Row],[RC]],DatosTR[[#This Row],[TR]])=0,"Omisión","Comisión"))</f>
        <v>Acierto</v>
      </c>
    </row>
    <row r="563" spans="1:11" x14ac:dyDescent="0.55000000000000004">
      <c r="A563" s="18" t="s">
        <v>58</v>
      </c>
      <c r="B563" t="s">
        <v>64</v>
      </c>
      <c r="C563" t="s">
        <v>59</v>
      </c>
      <c r="D563" s="18" t="s">
        <v>29</v>
      </c>
      <c r="E563" s="18" t="s">
        <v>27</v>
      </c>
      <c r="F563" t="s">
        <v>60</v>
      </c>
      <c r="G563" s="18" t="s">
        <v>8</v>
      </c>
      <c r="H563" s="18">
        <v>1</v>
      </c>
      <c r="I563" s="18" t="s">
        <v>15</v>
      </c>
      <c r="J563" s="18">
        <v>1.5180610513198101</v>
      </c>
      <c r="K563" s="18" t="str">
        <f>+IF(DatosTR[[#This Row],[RC]]=1,"Acierto",IF(SUM(DatosTR[[#This Row],[RC]],DatosTR[[#This Row],[TR]])=0,"Omisión","Comisión"))</f>
        <v>Acierto</v>
      </c>
    </row>
    <row r="564" spans="1:11" x14ac:dyDescent="0.55000000000000004">
      <c r="A564" s="18" t="s">
        <v>58</v>
      </c>
      <c r="B564" t="s">
        <v>64</v>
      </c>
      <c r="C564" t="s">
        <v>59</v>
      </c>
      <c r="D564" s="18" t="s">
        <v>29</v>
      </c>
      <c r="E564" s="18" t="s">
        <v>27</v>
      </c>
      <c r="F564" t="s">
        <v>60</v>
      </c>
      <c r="G564" s="18" t="s">
        <v>8</v>
      </c>
      <c r="H564" s="18">
        <v>1</v>
      </c>
      <c r="I564" s="18" t="s">
        <v>9</v>
      </c>
      <c r="J564" s="18">
        <v>2.2922886260203001</v>
      </c>
      <c r="K564" s="18" t="str">
        <f>+IF(DatosTR[[#This Row],[RC]]=1,"Acierto",IF(SUM(DatosTR[[#This Row],[RC]],DatosTR[[#This Row],[TR]])=0,"Omisión","Comisión"))</f>
        <v>Acierto</v>
      </c>
    </row>
    <row r="565" spans="1:11" x14ac:dyDescent="0.55000000000000004">
      <c r="A565" s="18" t="s">
        <v>58</v>
      </c>
      <c r="B565" t="s">
        <v>64</v>
      </c>
      <c r="C565" t="s">
        <v>59</v>
      </c>
      <c r="D565" s="18" t="s">
        <v>29</v>
      </c>
      <c r="E565" s="18" t="s">
        <v>27</v>
      </c>
      <c r="F565" t="s">
        <v>60</v>
      </c>
      <c r="G565" s="18" t="s">
        <v>8</v>
      </c>
      <c r="H565" s="18">
        <v>1</v>
      </c>
      <c r="I565" s="18" t="s">
        <v>11</v>
      </c>
      <c r="J565" s="18">
        <v>1.1178106609731899</v>
      </c>
      <c r="K565" s="18" t="str">
        <f>+IF(DatosTR[[#This Row],[RC]]=1,"Acierto",IF(SUM(DatosTR[[#This Row],[RC]],DatosTR[[#This Row],[TR]])=0,"Omisión","Comisión"))</f>
        <v>Acierto</v>
      </c>
    </row>
    <row r="566" spans="1:11" x14ac:dyDescent="0.55000000000000004">
      <c r="A566" s="18" t="s">
        <v>58</v>
      </c>
      <c r="B566" t="s">
        <v>64</v>
      </c>
      <c r="C566" t="s">
        <v>59</v>
      </c>
      <c r="D566" s="18" t="s">
        <v>29</v>
      </c>
      <c r="E566" s="18" t="s">
        <v>27</v>
      </c>
      <c r="F566" t="s">
        <v>60</v>
      </c>
      <c r="G566" s="18" t="s">
        <v>10</v>
      </c>
      <c r="H566" s="18">
        <v>1</v>
      </c>
      <c r="I566" s="18" t="s">
        <v>13</v>
      </c>
      <c r="J566" s="18">
        <v>2.4733431888162101</v>
      </c>
      <c r="K566" s="18" t="str">
        <f>+IF(DatosTR[[#This Row],[RC]]=1,"Acierto",IF(SUM(DatosTR[[#This Row],[RC]],DatosTR[[#This Row],[TR]])=0,"Omisión","Comisión"))</f>
        <v>Acierto</v>
      </c>
    </row>
    <row r="567" spans="1:11" x14ac:dyDescent="0.55000000000000004">
      <c r="A567" s="18" t="s">
        <v>58</v>
      </c>
      <c r="B567" t="s">
        <v>64</v>
      </c>
      <c r="C567" t="s">
        <v>59</v>
      </c>
      <c r="D567" s="18" t="s">
        <v>29</v>
      </c>
      <c r="E567" s="18" t="s">
        <v>27</v>
      </c>
      <c r="F567" t="s">
        <v>60</v>
      </c>
      <c r="G567" s="18" t="s">
        <v>10</v>
      </c>
      <c r="H567" s="18">
        <v>1</v>
      </c>
      <c r="I567" s="18" t="s">
        <v>15</v>
      </c>
      <c r="J567" s="18">
        <v>1.5180610513198101</v>
      </c>
      <c r="K567" s="18" t="str">
        <f>+IF(DatosTR[[#This Row],[RC]]=1,"Acierto",IF(SUM(DatosTR[[#This Row],[RC]],DatosTR[[#This Row],[TR]])=0,"Omisión","Comisión"))</f>
        <v>Acierto</v>
      </c>
    </row>
    <row r="568" spans="1:11" x14ac:dyDescent="0.55000000000000004">
      <c r="A568" s="18" t="s">
        <v>58</v>
      </c>
      <c r="B568" t="s">
        <v>64</v>
      </c>
      <c r="C568" t="s">
        <v>59</v>
      </c>
      <c r="D568" s="18" t="s">
        <v>29</v>
      </c>
      <c r="E568" s="18" t="s">
        <v>27</v>
      </c>
      <c r="F568" t="s">
        <v>60</v>
      </c>
      <c r="G568" s="18" t="s">
        <v>10</v>
      </c>
      <c r="H568" s="18">
        <v>1</v>
      </c>
      <c r="I568" s="18" t="s">
        <v>9</v>
      </c>
      <c r="J568" s="18">
        <v>2.2922886260203001</v>
      </c>
      <c r="K568" s="18" t="str">
        <f>+IF(DatosTR[[#This Row],[RC]]=1,"Acierto",IF(SUM(DatosTR[[#This Row],[RC]],DatosTR[[#This Row],[TR]])=0,"Omisión","Comisión"))</f>
        <v>Acierto</v>
      </c>
    </row>
    <row r="569" spans="1:11" x14ac:dyDescent="0.55000000000000004">
      <c r="A569" s="18" t="s">
        <v>58</v>
      </c>
      <c r="B569" t="s">
        <v>64</v>
      </c>
      <c r="C569" t="s">
        <v>59</v>
      </c>
      <c r="D569" s="18" t="s">
        <v>29</v>
      </c>
      <c r="E569" s="18" t="s">
        <v>27</v>
      </c>
      <c r="F569" t="s">
        <v>60</v>
      </c>
      <c r="G569" s="18" t="s">
        <v>10</v>
      </c>
      <c r="H569" s="18">
        <v>1</v>
      </c>
      <c r="I569" s="18" t="s">
        <v>11</v>
      </c>
      <c r="J569" s="18">
        <v>1.1178106609731899</v>
      </c>
      <c r="K569" s="18" t="str">
        <f>+IF(DatosTR[[#This Row],[RC]]=1,"Acierto",IF(SUM(DatosTR[[#This Row],[RC]],DatosTR[[#This Row],[TR]])=0,"Omisión","Comisión"))</f>
        <v>Acierto</v>
      </c>
    </row>
    <row r="570" spans="1:11" x14ac:dyDescent="0.55000000000000004">
      <c r="A570" s="18" t="s">
        <v>58</v>
      </c>
      <c r="B570" t="s">
        <v>64</v>
      </c>
      <c r="C570" t="s">
        <v>59</v>
      </c>
      <c r="D570" s="18" t="s">
        <v>27</v>
      </c>
      <c r="E570" s="18" t="s">
        <v>29</v>
      </c>
      <c r="F570" t="s">
        <v>60</v>
      </c>
      <c r="G570" s="18" t="s">
        <v>12</v>
      </c>
      <c r="H570" s="18">
        <v>1</v>
      </c>
      <c r="I570" s="18" t="s">
        <v>13</v>
      </c>
      <c r="J570" s="18">
        <v>3.31422918656608</v>
      </c>
      <c r="K570" s="18" t="str">
        <f>+IF(DatosTR[[#This Row],[RC]]=1,"Acierto",IF(SUM(DatosTR[[#This Row],[RC]],DatosTR[[#This Row],[TR]])=0,"Omisión","Comisión"))</f>
        <v>Acierto</v>
      </c>
    </row>
    <row r="571" spans="1:11" x14ac:dyDescent="0.55000000000000004">
      <c r="A571" s="18" t="s">
        <v>58</v>
      </c>
      <c r="B571" t="s">
        <v>64</v>
      </c>
      <c r="C571" t="s">
        <v>59</v>
      </c>
      <c r="D571" s="18" t="s">
        <v>27</v>
      </c>
      <c r="E571" s="18" t="s">
        <v>29</v>
      </c>
      <c r="F571" t="s">
        <v>60</v>
      </c>
      <c r="G571" s="18" t="s">
        <v>12</v>
      </c>
      <c r="H571" s="18">
        <v>1</v>
      </c>
      <c r="I571" s="18" t="s">
        <v>15</v>
      </c>
      <c r="J571" s="18">
        <v>1.5043433120590599</v>
      </c>
      <c r="K571" s="18" t="str">
        <f>+IF(DatosTR[[#This Row],[RC]]=1,"Acierto",IF(SUM(DatosTR[[#This Row],[RC]],DatosTR[[#This Row],[TR]])=0,"Omisión","Comisión"))</f>
        <v>Acierto</v>
      </c>
    </row>
    <row r="572" spans="1:11" x14ac:dyDescent="0.55000000000000004">
      <c r="A572" s="18" t="s">
        <v>58</v>
      </c>
      <c r="B572" t="s">
        <v>64</v>
      </c>
      <c r="C572" t="s">
        <v>59</v>
      </c>
      <c r="D572" s="18" t="s">
        <v>27</v>
      </c>
      <c r="E572" s="18" t="s">
        <v>29</v>
      </c>
      <c r="F572" t="s">
        <v>60</v>
      </c>
      <c r="G572" s="18" t="s">
        <v>12</v>
      </c>
      <c r="H572" s="18">
        <v>1</v>
      </c>
      <c r="I572" s="18" t="s">
        <v>9</v>
      </c>
      <c r="J572" s="18">
        <v>2.8249199604615498</v>
      </c>
      <c r="K572" s="18" t="str">
        <f>+IF(DatosTR[[#This Row],[RC]]=1,"Acierto",IF(SUM(DatosTR[[#This Row],[RC]],DatosTR[[#This Row],[TR]])=0,"Omisión","Comisión"))</f>
        <v>Acierto</v>
      </c>
    </row>
    <row r="573" spans="1:11" x14ac:dyDescent="0.55000000000000004">
      <c r="A573" s="18" t="s">
        <v>58</v>
      </c>
      <c r="B573" t="s">
        <v>64</v>
      </c>
      <c r="C573" t="s">
        <v>59</v>
      </c>
      <c r="D573" s="18" t="s">
        <v>27</v>
      </c>
      <c r="E573" s="18" t="s">
        <v>29</v>
      </c>
      <c r="F573" t="s">
        <v>60</v>
      </c>
      <c r="G573" s="18" t="s">
        <v>12</v>
      </c>
      <c r="H573" s="18">
        <v>1</v>
      </c>
      <c r="I573" s="18" t="s">
        <v>11</v>
      </c>
      <c r="J573" s="18">
        <v>1.16445563611341</v>
      </c>
      <c r="K573" s="18" t="str">
        <f>+IF(DatosTR[[#This Row],[RC]]=1,"Acierto",IF(SUM(DatosTR[[#This Row],[RC]],DatosTR[[#This Row],[TR]])=0,"Omisión","Comisión"))</f>
        <v>Acierto</v>
      </c>
    </row>
    <row r="574" spans="1:11" x14ac:dyDescent="0.55000000000000004">
      <c r="A574" s="18" t="s">
        <v>58</v>
      </c>
      <c r="B574" t="s">
        <v>64</v>
      </c>
      <c r="C574" t="s">
        <v>59</v>
      </c>
      <c r="D574" s="18" t="s">
        <v>27</v>
      </c>
      <c r="E574" s="18" t="s">
        <v>29</v>
      </c>
      <c r="F574" t="s">
        <v>60</v>
      </c>
      <c r="G574" s="18" t="s">
        <v>14</v>
      </c>
      <c r="H574" s="18">
        <v>0</v>
      </c>
      <c r="I574" s="18" t="s">
        <v>13</v>
      </c>
      <c r="J574" s="18">
        <v>3.31422918656608</v>
      </c>
      <c r="K574" s="18" t="str">
        <f>+IF(DatosTR[[#This Row],[RC]]=1,"Acierto",IF(SUM(DatosTR[[#This Row],[RC]],DatosTR[[#This Row],[TR]])=0,"Omisión","Comisión"))</f>
        <v>Comisión</v>
      </c>
    </row>
    <row r="575" spans="1:11" x14ac:dyDescent="0.55000000000000004">
      <c r="A575" s="18" t="s">
        <v>58</v>
      </c>
      <c r="B575" t="s">
        <v>64</v>
      </c>
      <c r="C575" t="s">
        <v>59</v>
      </c>
      <c r="D575" s="18" t="s">
        <v>27</v>
      </c>
      <c r="E575" s="18" t="s">
        <v>29</v>
      </c>
      <c r="F575" t="s">
        <v>60</v>
      </c>
      <c r="G575" s="18" t="s">
        <v>14</v>
      </c>
      <c r="H575" s="18">
        <v>0</v>
      </c>
      <c r="I575" s="18" t="s">
        <v>15</v>
      </c>
      <c r="J575" s="18">
        <v>1.5043433120590599</v>
      </c>
      <c r="K575" s="18" t="str">
        <f>+IF(DatosTR[[#This Row],[RC]]=1,"Acierto",IF(SUM(DatosTR[[#This Row],[RC]],DatosTR[[#This Row],[TR]])=0,"Omisión","Comisión"))</f>
        <v>Comisión</v>
      </c>
    </row>
    <row r="576" spans="1:11" x14ac:dyDescent="0.55000000000000004">
      <c r="A576" s="18" t="s">
        <v>58</v>
      </c>
      <c r="B576" t="s">
        <v>64</v>
      </c>
      <c r="C576" t="s">
        <v>59</v>
      </c>
      <c r="D576" s="18" t="s">
        <v>27</v>
      </c>
      <c r="E576" s="18" t="s">
        <v>29</v>
      </c>
      <c r="F576" t="s">
        <v>60</v>
      </c>
      <c r="G576" s="18" t="s">
        <v>14</v>
      </c>
      <c r="H576" s="18">
        <v>0</v>
      </c>
      <c r="I576" s="18" t="s">
        <v>9</v>
      </c>
      <c r="J576" s="18">
        <v>2.8249199604615498</v>
      </c>
      <c r="K576" s="18" t="str">
        <f>+IF(DatosTR[[#This Row],[RC]]=1,"Acierto",IF(SUM(DatosTR[[#This Row],[RC]],DatosTR[[#This Row],[TR]])=0,"Omisión","Comisión"))</f>
        <v>Comisión</v>
      </c>
    </row>
    <row r="577" spans="1:11" x14ac:dyDescent="0.55000000000000004">
      <c r="A577" s="18" t="s">
        <v>58</v>
      </c>
      <c r="B577" t="s">
        <v>64</v>
      </c>
      <c r="C577" t="s">
        <v>59</v>
      </c>
      <c r="D577" s="18" t="s">
        <v>27</v>
      </c>
      <c r="E577" s="18" t="s">
        <v>29</v>
      </c>
      <c r="F577" t="s">
        <v>60</v>
      </c>
      <c r="G577" s="18" t="s">
        <v>14</v>
      </c>
      <c r="H577" s="18">
        <v>0</v>
      </c>
      <c r="I577" s="18" t="s">
        <v>11</v>
      </c>
      <c r="J577" s="18">
        <v>1.16445563611341</v>
      </c>
      <c r="K577" s="18" t="str">
        <f>+IF(DatosTR[[#This Row],[RC]]=1,"Acierto",IF(SUM(DatosTR[[#This Row],[RC]],DatosTR[[#This Row],[TR]])=0,"Omisión","Comisión"))</f>
        <v>Comisión</v>
      </c>
    </row>
    <row r="578" spans="1:11" x14ac:dyDescent="0.55000000000000004">
      <c r="A578" s="18" t="s">
        <v>58</v>
      </c>
      <c r="B578" t="s">
        <v>64</v>
      </c>
      <c r="C578" t="s">
        <v>59</v>
      </c>
      <c r="D578" s="18" t="s">
        <v>27</v>
      </c>
      <c r="E578" s="18" t="s">
        <v>29</v>
      </c>
      <c r="F578" t="s">
        <v>60</v>
      </c>
      <c r="G578" s="18" t="s">
        <v>8</v>
      </c>
      <c r="H578" s="18">
        <v>1</v>
      </c>
      <c r="I578" s="18" t="s">
        <v>13</v>
      </c>
      <c r="J578" s="18">
        <v>3.31422918656608</v>
      </c>
      <c r="K578" s="18" t="str">
        <f>+IF(DatosTR[[#This Row],[RC]]=1,"Acierto",IF(SUM(DatosTR[[#This Row],[RC]],DatosTR[[#This Row],[TR]])=0,"Omisión","Comisión"))</f>
        <v>Acierto</v>
      </c>
    </row>
    <row r="579" spans="1:11" x14ac:dyDescent="0.55000000000000004">
      <c r="A579" s="18" t="s">
        <v>58</v>
      </c>
      <c r="B579" t="s">
        <v>64</v>
      </c>
      <c r="C579" t="s">
        <v>59</v>
      </c>
      <c r="D579" s="18" t="s">
        <v>27</v>
      </c>
      <c r="E579" s="18" t="s">
        <v>29</v>
      </c>
      <c r="F579" t="s">
        <v>60</v>
      </c>
      <c r="G579" s="18" t="s">
        <v>8</v>
      </c>
      <c r="H579" s="18">
        <v>1</v>
      </c>
      <c r="I579" s="18" t="s">
        <v>15</v>
      </c>
      <c r="J579" s="18">
        <v>1.5043433120590599</v>
      </c>
      <c r="K579" s="18" t="str">
        <f>+IF(DatosTR[[#This Row],[RC]]=1,"Acierto",IF(SUM(DatosTR[[#This Row],[RC]],DatosTR[[#This Row],[TR]])=0,"Omisión","Comisión"))</f>
        <v>Acierto</v>
      </c>
    </row>
    <row r="580" spans="1:11" x14ac:dyDescent="0.55000000000000004">
      <c r="A580" s="18" t="s">
        <v>58</v>
      </c>
      <c r="B580" t="s">
        <v>64</v>
      </c>
      <c r="C580" t="s">
        <v>59</v>
      </c>
      <c r="D580" s="18" t="s">
        <v>27</v>
      </c>
      <c r="E580" s="18" t="s">
        <v>29</v>
      </c>
      <c r="F580" t="s">
        <v>60</v>
      </c>
      <c r="G580" s="18" t="s">
        <v>8</v>
      </c>
      <c r="H580" s="18">
        <v>1</v>
      </c>
      <c r="I580" s="18" t="s">
        <v>9</v>
      </c>
      <c r="J580" s="18">
        <v>2.8249199604615498</v>
      </c>
      <c r="K580" s="18" t="str">
        <f>+IF(DatosTR[[#This Row],[RC]]=1,"Acierto",IF(SUM(DatosTR[[#This Row],[RC]],DatosTR[[#This Row],[TR]])=0,"Omisión","Comisión"))</f>
        <v>Acierto</v>
      </c>
    </row>
    <row r="581" spans="1:11" x14ac:dyDescent="0.55000000000000004">
      <c r="A581" s="18" t="s">
        <v>58</v>
      </c>
      <c r="B581" t="s">
        <v>64</v>
      </c>
      <c r="C581" t="s">
        <v>59</v>
      </c>
      <c r="D581" s="18" t="s">
        <v>27</v>
      </c>
      <c r="E581" s="18" t="s">
        <v>29</v>
      </c>
      <c r="F581" t="s">
        <v>60</v>
      </c>
      <c r="G581" s="18" t="s">
        <v>8</v>
      </c>
      <c r="H581" s="18">
        <v>1</v>
      </c>
      <c r="I581" s="18" t="s">
        <v>11</v>
      </c>
      <c r="J581" s="18">
        <v>1.16445563611341</v>
      </c>
      <c r="K581" s="18" t="str">
        <f>+IF(DatosTR[[#This Row],[RC]]=1,"Acierto",IF(SUM(DatosTR[[#This Row],[RC]],DatosTR[[#This Row],[TR]])=0,"Omisión","Comisión"))</f>
        <v>Acierto</v>
      </c>
    </row>
    <row r="582" spans="1:11" x14ac:dyDescent="0.55000000000000004">
      <c r="A582" s="18" t="s">
        <v>58</v>
      </c>
      <c r="B582" t="s">
        <v>64</v>
      </c>
      <c r="C582" t="s">
        <v>59</v>
      </c>
      <c r="D582" s="18" t="s">
        <v>27</v>
      </c>
      <c r="E582" s="18" t="s">
        <v>29</v>
      </c>
      <c r="F582" t="s">
        <v>60</v>
      </c>
      <c r="G582" s="18" t="s">
        <v>10</v>
      </c>
      <c r="H582" s="18">
        <v>1</v>
      </c>
      <c r="I582" s="18" t="s">
        <v>13</v>
      </c>
      <c r="J582" s="18">
        <v>3.31422918656608</v>
      </c>
      <c r="K582" s="18" t="str">
        <f>+IF(DatosTR[[#This Row],[RC]]=1,"Acierto",IF(SUM(DatosTR[[#This Row],[RC]],DatosTR[[#This Row],[TR]])=0,"Omisión","Comisión"))</f>
        <v>Acierto</v>
      </c>
    </row>
    <row r="583" spans="1:11" x14ac:dyDescent="0.55000000000000004">
      <c r="A583" s="18" t="s">
        <v>58</v>
      </c>
      <c r="B583" t="s">
        <v>64</v>
      </c>
      <c r="C583" t="s">
        <v>59</v>
      </c>
      <c r="D583" s="18" t="s">
        <v>27</v>
      </c>
      <c r="E583" s="18" t="s">
        <v>29</v>
      </c>
      <c r="F583" t="s">
        <v>60</v>
      </c>
      <c r="G583" s="18" t="s">
        <v>10</v>
      </c>
      <c r="H583" s="18">
        <v>1</v>
      </c>
      <c r="I583" s="18" t="s">
        <v>15</v>
      </c>
      <c r="J583" s="18">
        <v>1.5043433120590599</v>
      </c>
      <c r="K583" s="18" t="str">
        <f>+IF(DatosTR[[#This Row],[RC]]=1,"Acierto",IF(SUM(DatosTR[[#This Row],[RC]],DatosTR[[#This Row],[TR]])=0,"Omisión","Comisión"))</f>
        <v>Acierto</v>
      </c>
    </row>
    <row r="584" spans="1:11" x14ac:dyDescent="0.55000000000000004">
      <c r="A584" s="18" t="s">
        <v>58</v>
      </c>
      <c r="B584" t="s">
        <v>64</v>
      </c>
      <c r="C584" t="s">
        <v>59</v>
      </c>
      <c r="D584" s="18" t="s">
        <v>27</v>
      </c>
      <c r="E584" s="18" t="s">
        <v>29</v>
      </c>
      <c r="F584" t="s">
        <v>60</v>
      </c>
      <c r="G584" s="18" t="s">
        <v>10</v>
      </c>
      <c r="H584" s="18">
        <v>1</v>
      </c>
      <c r="I584" s="18" t="s">
        <v>9</v>
      </c>
      <c r="J584" s="18">
        <v>2.8249199604615498</v>
      </c>
      <c r="K584" s="18" t="str">
        <f>+IF(DatosTR[[#This Row],[RC]]=1,"Acierto",IF(SUM(DatosTR[[#This Row],[RC]],DatosTR[[#This Row],[TR]])=0,"Omisión","Comisión"))</f>
        <v>Acierto</v>
      </c>
    </row>
    <row r="585" spans="1:11" x14ac:dyDescent="0.55000000000000004">
      <c r="A585" s="18" t="s">
        <v>58</v>
      </c>
      <c r="B585" t="s">
        <v>64</v>
      </c>
      <c r="C585" t="s">
        <v>59</v>
      </c>
      <c r="D585" s="18" t="s">
        <v>27</v>
      </c>
      <c r="E585" s="18" t="s">
        <v>29</v>
      </c>
      <c r="F585" t="s">
        <v>60</v>
      </c>
      <c r="G585" s="18" t="s">
        <v>10</v>
      </c>
      <c r="H585" s="18">
        <v>1</v>
      </c>
      <c r="I585" s="18" t="s">
        <v>11</v>
      </c>
      <c r="J585" s="18">
        <v>1.16445563611341</v>
      </c>
      <c r="K585" s="18" t="str">
        <f>+IF(DatosTR[[#This Row],[RC]]=1,"Acierto",IF(SUM(DatosTR[[#This Row],[RC]],DatosTR[[#This Row],[TR]])=0,"Omisión","Comisión"))</f>
        <v>Acierto</v>
      </c>
    </row>
    <row r="586" spans="1:11" x14ac:dyDescent="0.55000000000000004">
      <c r="A586" s="18" t="s">
        <v>58</v>
      </c>
      <c r="B586" t="s">
        <v>64</v>
      </c>
      <c r="C586" t="s">
        <v>59</v>
      </c>
      <c r="D586" s="18" t="s">
        <v>29</v>
      </c>
      <c r="E586" s="18" t="s">
        <v>29</v>
      </c>
      <c r="F586" t="s">
        <v>60</v>
      </c>
      <c r="G586" s="18" t="s">
        <v>12</v>
      </c>
      <c r="H586" s="18">
        <v>1</v>
      </c>
      <c r="I586" s="18" t="s">
        <v>13</v>
      </c>
      <c r="J586" s="18">
        <v>3.58102090348256</v>
      </c>
      <c r="K586" s="18" t="str">
        <f>+IF(DatosTR[[#This Row],[RC]]=1,"Acierto",IF(SUM(DatosTR[[#This Row],[RC]],DatosTR[[#This Row],[TR]])=0,"Omisión","Comisión"))</f>
        <v>Acierto</v>
      </c>
    </row>
    <row r="587" spans="1:11" x14ac:dyDescent="0.55000000000000004">
      <c r="A587" s="18" t="s">
        <v>58</v>
      </c>
      <c r="B587" t="s">
        <v>64</v>
      </c>
      <c r="C587" t="s">
        <v>59</v>
      </c>
      <c r="D587" s="18" t="s">
        <v>29</v>
      </c>
      <c r="E587" s="18" t="s">
        <v>29</v>
      </c>
      <c r="F587" t="s">
        <v>60</v>
      </c>
      <c r="G587" s="18" t="s">
        <v>12</v>
      </c>
      <c r="H587" s="18">
        <v>1</v>
      </c>
      <c r="I587" s="18" t="s">
        <v>15</v>
      </c>
      <c r="J587" s="18">
        <v>1.2019912707037199</v>
      </c>
      <c r="K587" s="18" t="str">
        <f>+IF(DatosTR[[#This Row],[RC]]=1,"Acierto",IF(SUM(DatosTR[[#This Row],[RC]],DatosTR[[#This Row],[TR]])=0,"Omisión","Comisión"))</f>
        <v>Acierto</v>
      </c>
    </row>
    <row r="588" spans="1:11" x14ac:dyDescent="0.55000000000000004">
      <c r="A588" s="18" t="s">
        <v>58</v>
      </c>
      <c r="B588" t="s">
        <v>64</v>
      </c>
      <c r="C588" t="s">
        <v>59</v>
      </c>
      <c r="D588" s="18" t="s">
        <v>29</v>
      </c>
      <c r="E588" s="18" t="s">
        <v>29</v>
      </c>
      <c r="F588" t="s">
        <v>60</v>
      </c>
      <c r="G588" s="18" t="s">
        <v>12</v>
      </c>
      <c r="H588" s="18">
        <v>1</v>
      </c>
      <c r="I588" s="18" t="s">
        <v>9</v>
      </c>
      <c r="J588" s="18">
        <v>1.6439207063522101</v>
      </c>
      <c r="K588" s="18" t="str">
        <f>+IF(DatosTR[[#This Row],[RC]]=1,"Acierto",IF(SUM(DatosTR[[#This Row],[RC]],DatosTR[[#This Row],[TR]])=0,"Omisión","Comisión"))</f>
        <v>Acierto</v>
      </c>
    </row>
    <row r="589" spans="1:11" x14ac:dyDescent="0.55000000000000004">
      <c r="A589" s="18" t="s">
        <v>58</v>
      </c>
      <c r="B589" t="s">
        <v>64</v>
      </c>
      <c r="C589" t="s">
        <v>59</v>
      </c>
      <c r="D589" s="18" t="s">
        <v>29</v>
      </c>
      <c r="E589" s="18" t="s">
        <v>29</v>
      </c>
      <c r="F589" t="s">
        <v>60</v>
      </c>
      <c r="G589" s="18" t="s">
        <v>12</v>
      </c>
      <c r="H589" s="18">
        <v>1</v>
      </c>
      <c r="I589" s="18" t="s">
        <v>11</v>
      </c>
      <c r="J589" s="18">
        <v>0.88755783706437796</v>
      </c>
      <c r="K589" s="18" t="str">
        <f>+IF(DatosTR[[#This Row],[RC]]=1,"Acierto",IF(SUM(DatosTR[[#This Row],[RC]],DatosTR[[#This Row],[TR]])=0,"Omisión","Comisión"))</f>
        <v>Acierto</v>
      </c>
    </row>
    <row r="590" spans="1:11" x14ac:dyDescent="0.55000000000000004">
      <c r="A590" s="18" t="s">
        <v>58</v>
      </c>
      <c r="B590" t="s">
        <v>64</v>
      </c>
      <c r="C590" t="s">
        <v>59</v>
      </c>
      <c r="D590" s="18" t="s">
        <v>29</v>
      </c>
      <c r="E590" s="18" t="s">
        <v>29</v>
      </c>
      <c r="F590" t="s">
        <v>60</v>
      </c>
      <c r="G590" s="18" t="s">
        <v>14</v>
      </c>
      <c r="H590" s="18">
        <v>1</v>
      </c>
      <c r="I590" s="18" t="s">
        <v>13</v>
      </c>
      <c r="J590" s="18">
        <v>3.58102090348256</v>
      </c>
      <c r="K590" s="18" t="str">
        <f>+IF(DatosTR[[#This Row],[RC]]=1,"Acierto",IF(SUM(DatosTR[[#This Row],[RC]],DatosTR[[#This Row],[TR]])=0,"Omisión","Comisión"))</f>
        <v>Acierto</v>
      </c>
    </row>
    <row r="591" spans="1:11" x14ac:dyDescent="0.55000000000000004">
      <c r="A591" s="18" t="s">
        <v>58</v>
      </c>
      <c r="B591" t="s">
        <v>64</v>
      </c>
      <c r="C591" t="s">
        <v>59</v>
      </c>
      <c r="D591" s="18" t="s">
        <v>29</v>
      </c>
      <c r="E591" s="18" t="s">
        <v>29</v>
      </c>
      <c r="F591" t="s">
        <v>60</v>
      </c>
      <c r="G591" s="18" t="s">
        <v>14</v>
      </c>
      <c r="H591" s="18">
        <v>1</v>
      </c>
      <c r="I591" s="18" t="s">
        <v>15</v>
      </c>
      <c r="J591" s="18">
        <v>1.2019912707037199</v>
      </c>
      <c r="K591" s="18" t="str">
        <f>+IF(DatosTR[[#This Row],[RC]]=1,"Acierto",IF(SUM(DatosTR[[#This Row],[RC]],DatosTR[[#This Row],[TR]])=0,"Omisión","Comisión"))</f>
        <v>Acierto</v>
      </c>
    </row>
    <row r="592" spans="1:11" x14ac:dyDescent="0.55000000000000004">
      <c r="A592" s="18" t="s">
        <v>58</v>
      </c>
      <c r="B592" t="s">
        <v>64</v>
      </c>
      <c r="C592" t="s">
        <v>59</v>
      </c>
      <c r="D592" s="18" t="s">
        <v>29</v>
      </c>
      <c r="E592" s="18" t="s">
        <v>29</v>
      </c>
      <c r="F592" t="s">
        <v>60</v>
      </c>
      <c r="G592" s="18" t="s">
        <v>14</v>
      </c>
      <c r="H592" s="18">
        <v>1</v>
      </c>
      <c r="I592" s="18" t="s">
        <v>9</v>
      </c>
      <c r="J592" s="18">
        <v>1.6439207063522101</v>
      </c>
      <c r="K592" s="18" t="str">
        <f>+IF(DatosTR[[#This Row],[RC]]=1,"Acierto",IF(SUM(DatosTR[[#This Row],[RC]],DatosTR[[#This Row],[TR]])=0,"Omisión","Comisión"))</f>
        <v>Acierto</v>
      </c>
    </row>
    <row r="593" spans="1:11" x14ac:dyDescent="0.55000000000000004">
      <c r="A593" s="18" t="s">
        <v>58</v>
      </c>
      <c r="B593" t="s">
        <v>64</v>
      </c>
      <c r="C593" t="s">
        <v>59</v>
      </c>
      <c r="D593" s="18" t="s">
        <v>29</v>
      </c>
      <c r="E593" s="18" t="s">
        <v>29</v>
      </c>
      <c r="F593" t="s">
        <v>60</v>
      </c>
      <c r="G593" s="18" t="s">
        <v>14</v>
      </c>
      <c r="H593" s="18">
        <v>1</v>
      </c>
      <c r="I593" s="18" t="s">
        <v>11</v>
      </c>
      <c r="J593" s="18">
        <v>0.88755783706437796</v>
      </c>
      <c r="K593" s="18" t="str">
        <f>+IF(DatosTR[[#This Row],[RC]]=1,"Acierto",IF(SUM(DatosTR[[#This Row],[RC]],DatosTR[[#This Row],[TR]])=0,"Omisión","Comisión"))</f>
        <v>Acierto</v>
      </c>
    </row>
    <row r="594" spans="1:11" x14ac:dyDescent="0.55000000000000004">
      <c r="A594" s="18" t="s">
        <v>58</v>
      </c>
      <c r="B594" t="s">
        <v>64</v>
      </c>
      <c r="C594" t="s">
        <v>59</v>
      </c>
      <c r="D594" s="18" t="s">
        <v>29</v>
      </c>
      <c r="E594" s="18" t="s">
        <v>29</v>
      </c>
      <c r="F594" t="s">
        <v>60</v>
      </c>
      <c r="G594" s="18" t="s">
        <v>8</v>
      </c>
      <c r="H594" s="18">
        <v>1</v>
      </c>
      <c r="I594" s="18" t="s">
        <v>13</v>
      </c>
      <c r="J594" s="18">
        <v>3.58102090348256</v>
      </c>
      <c r="K594" s="18" t="str">
        <f>+IF(DatosTR[[#This Row],[RC]]=1,"Acierto",IF(SUM(DatosTR[[#This Row],[RC]],DatosTR[[#This Row],[TR]])=0,"Omisión","Comisión"))</f>
        <v>Acierto</v>
      </c>
    </row>
    <row r="595" spans="1:11" x14ac:dyDescent="0.55000000000000004">
      <c r="A595" s="18" t="s">
        <v>58</v>
      </c>
      <c r="B595" t="s">
        <v>64</v>
      </c>
      <c r="C595" t="s">
        <v>59</v>
      </c>
      <c r="D595" s="18" t="s">
        <v>29</v>
      </c>
      <c r="E595" s="18" t="s">
        <v>29</v>
      </c>
      <c r="F595" t="s">
        <v>60</v>
      </c>
      <c r="G595" s="18" t="s">
        <v>8</v>
      </c>
      <c r="H595" s="18">
        <v>1</v>
      </c>
      <c r="I595" s="18" t="s">
        <v>15</v>
      </c>
      <c r="J595" s="18">
        <v>1.2019912707037199</v>
      </c>
      <c r="K595" s="18" t="str">
        <f>+IF(DatosTR[[#This Row],[RC]]=1,"Acierto",IF(SUM(DatosTR[[#This Row],[RC]],DatosTR[[#This Row],[TR]])=0,"Omisión","Comisión"))</f>
        <v>Acierto</v>
      </c>
    </row>
    <row r="596" spans="1:11" x14ac:dyDescent="0.55000000000000004">
      <c r="A596" s="18" t="s">
        <v>58</v>
      </c>
      <c r="B596" t="s">
        <v>64</v>
      </c>
      <c r="C596" t="s">
        <v>59</v>
      </c>
      <c r="D596" s="18" t="s">
        <v>29</v>
      </c>
      <c r="E596" s="18" t="s">
        <v>29</v>
      </c>
      <c r="F596" t="s">
        <v>60</v>
      </c>
      <c r="G596" s="18" t="s">
        <v>8</v>
      </c>
      <c r="H596" s="18">
        <v>1</v>
      </c>
      <c r="I596" s="18" t="s">
        <v>9</v>
      </c>
      <c r="J596" s="18">
        <v>1.6439207063522101</v>
      </c>
      <c r="K596" s="18" t="str">
        <f>+IF(DatosTR[[#This Row],[RC]]=1,"Acierto",IF(SUM(DatosTR[[#This Row],[RC]],DatosTR[[#This Row],[TR]])=0,"Omisión","Comisión"))</f>
        <v>Acierto</v>
      </c>
    </row>
    <row r="597" spans="1:11" x14ac:dyDescent="0.55000000000000004">
      <c r="A597" s="18" t="s">
        <v>58</v>
      </c>
      <c r="B597" t="s">
        <v>64</v>
      </c>
      <c r="C597" t="s">
        <v>59</v>
      </c>
      <c r="D597" s="18" t="s">
        <v>29</v>
      </c>
      <c r="E597" s="18" t="s">
        <v>29</v>
      </c>
      <c r="F597" t="s">
        <v>60</v>
      </c>
      <c r="G597" s="18" t="s">
        <v>8</v>
      </c>
      <c r="H597" s="18">
        <v>1</v>
      </c>
      <c r="I597" s="18" t="s">
        <v>11</v>
      </c>
      <c r="J597" s="18">
        <v>0.88755783706437796</v>
      </c>
      <c r="K597" s="18" t="str">
        <f>+IF(DatosTR[[#This Row],[RC]]=1,"Acierto",IF(SUM(DatosTR[[#This Row],[RC]],DatosTR[[#This Row],[TR]])=0,"Omisión","Comisión"))</f>
        <v>Acierto</v>
      </c>
    </row>
    <row r="598" spans="1:11" x14ac:dyDescent="0.55000000000000004">
      <c r="A598" s="18" t="s">
        <v>58</v>
      </c>
      <c r="B598" t="s">
        <v>64</v>
      </c>
      <c r="C598" t="s">
        <v>59</v>
      </c>
      <c r="D598" s="18" t="s">
        <v>29</v>
      </c>
      <c r="E598" s="18" t="s">
        <v>29</v>
      </c>
      <c r="F598" t="s">
        <v>60</v>
      </c>
      <c r="G598" s="18" t="s">
        <v>10</v>
      </c>
      <c r="H598" s="18">
        <v>1</v>
      </c>
      <c r="I598" s="18" t="s">
        <v>13</v>
      </c>
      <c r="J598" s="18">
        <v>3.58102090348256</v>
      </c>
      <c r="K598" s="18" t="str">
        <f>+IF(DatosTR[[#This Row],[RC]]=1,"Acierto",IF(SUM(DatosTR[[#This Row],[RC]],DatosTR[[#This Row],[TR]])=0,"Omisión","Comisión"))</f>
        <v>Acierto</v>
      </c>
    </row>
    <row r="599" spans="1:11" x14ac:dyDescent="0.55000000000000004">
      <c r="A599" s="18" t="s">
        <v>58</v>
      </c>
      <c r="B599" t="s">
        <v>64</v>
      </c>
      <c r="C599" t="s">
        <v>59</v>
      </c>
      <c r="D599" s="18" t="s">
        <v>29</v>
      </c>
      <c r="E599" s="18" t="s">
        <v>29</v>
      </c>
      <c r="F599" t="s">
        <v>60</v>
      </c>
      <c r="G599" s="18" t="s">
        <v>10</v>
      </c>
      <c r="H599" s="18">
        <v>1</v>
      </c>
      <c r="I599" s="18" t="s">
        <v>15</v>
      </c>
      <c r="J599" s="18">
        <v>1.2019912707037199</v>
      </c>
      <c r="K599" s="18" t="str">
        <f>+IF(DatosTR[[#This Row],[RC]]=1,"Acierto",IF(SUM(DatosTR[[#This Row],[RC]],DatosTR[[#This Row],[TR]])=0,"Omisión","Comisión"))</f>
        <v>Acierto</v>
      </c>
    </row>
    <row r="600" spans="1:11" x14ac:dyDescent="0.55000000000000004">
      <c r="A600" s="18" t="s">
        <v>58</v>
      </c>
      <c r="B600" t="s">
        <v>64</v>
      </c>
      <c r="C600" t="s">
        <v>59</v>
      </c>
      <c r="D600" s="18" t="s">
        <v>29</v>
      </c>
      <c r="E600" s="18" t="s">
        <v>29</v>
      </c>
      <c r="F600" t="s">
        <v>60</v>
      </c>
      <c r="G600" s="18" t="s">
        <v>10</v>
      </c>
      <c r="H600" s="18">
        <v>1</v>
      </c>
      <c r="I600" s="18" t="s">
        <v>9</v>
      </c>
      <c r="J600" s="18">
        <v>1.6439207063522101</v>
      </c>
      <c r="K600" s="18" t="str">
        <f>+IF(DatosTR[[#This Row],[RC]]=1,"Acierto",IF(SUM(DatosTR[[#This Row],[RC]],DatosTR[[#This Row],[TR]])=0,"Omisión","Comisión"))</f>
        <v>Acierto</v>
      </c>
    </row>
    <row r="601" spans="1:11" x14ac:dyDescent="0.55000000000000004">
      <c r="A601" s="18" t="s">
        <v>58</v>
      </c>
      <c r="B601" t="s">
        <v>64</v>
      </c>
      <c r="C601" t="s">
        <v>59</v>
      </c>
      <c r="D601" s="18" t="s">
        <v>29</v>
      </c>
      <c r="E601" s="18" t="s">
        <v>29</v>
      </c>
      <c r="F601" t="s">
        <v>60</v>
      </c>
      <c r="G601" s="18" t="s">
        <v>10</v>
      </c>
      <c r="H601" s="18">
        <v>1</v>
      </c>
      <c r="I601" s="18" t="s">
        <v>11</v>
      </c>
      <c r="J601" s="18">
        <v>0.88755783706437796</v>
      </c>
      <c r="K601" s="18" t="str">
        <f>+IF(DatosTR[[#This Row],[RC]]=1,"Acierto",IF(SUM(DatosTR[[#This Row],[RC]],DatosTR[[#This Row],[TR]])=0,"Omisión","Comisión"))</f>
        <v>Acierto</v>
      </c>
    </row>
    <row r="602" spans="1:11" x14ac:dyDescent="0.55000000000000004">
      <c r="A602" s="18" t="s">
        <v>58</v>
      </c>
      <c r="B602" t="s">
        <v>64</v>
      </c>
      <c r="C602" t="s">
        <v>59</v>
      </c>
      <c r="D602" s="18" t="s">
        <v>28</v>
      </c>
      <c r="E602" s="18" t="s">
        <v>29</v>
      </c>
      <c r="F602" t="s">
        <v>60</v>
      </c>
      <c r="G602" s="18" t="s">
        <v>12</v>
      </c>
      <c r="H602" s="18">
        <v>1</v>
      </c>
      <c r="I602" s="18" t="s">
        <v>13</v>
      </c>
      <c r="J602" s="18">
        <v>2.8111326902289799</v>
      </c>
      <c r="K602" s="18" t="str">
        <f>+IF(DatosTR[[#This Row],[RC]]=1,"Acierto",IF(SUM(DatosTR[[#This Row],[RC]],DatosTR[[#This Row],[TR]])=0,"Omisión","Comisión"))</f>
        <v>Acierto</v>
      </c>
    </row>
    <row r="603" spans="1:11" x14ac:dyDescent="0.55000000000000004">
      <c r="A603" s="18" t="s">
        <v>58</v>
      </c>
      <c r="B603" t="s">
        <v>64</v>
      </c>
      <c r="C603" t="s">
        <v>59</v>
      </c>
      <c r="D603" s="18" t="s">
        <v>28</v>
      </c>
      <c r="E603" s="18" t="s">
        <v>29</v>
      </c>
      <c r="F603" t="s">
        <v>60</v>
      </c>
      <c r="G603" s="18" t="s">
        <v>12</v>
      </c>
      <c r="H603" s="18">
        <v>1</v>
      </c>
      <c r="I603" s="18" t="s">
        <v>15</v>
      </c>
      <c r="J603" s="18">
        <v>1.09549913718365</v>
      </c>
      <c r="K603" s="18" t="str">
        <f>+IF(DatosTR[[#This Row],[RC]]=1,"Acierto",IF(SUM(DatosTR[[#This Row],[RC]],DatosTR[[#This Row],[TR]])=0,"Omisión","Comisión"))</f>
        <v>Acierto</v>
      </c>
    </row>
    <row r="604" spans="1:11" x14ac:dyDescent="0.55000000000000004">
      <c r="A604" s="18" t="s">
        <v>58</v>
      </c>
      <c r="B604" t="s">
        <v>64</v>
      </c>
      <c r="C604" t="s">
        <v>59</v>
      </c>
      <c r="D604" s="18" t="s">
        <v>28</v>
      </c>
      <c r="E604" s="18" t="s">
        <v>29</v>
      </c>
      <c r="F604" t="s">
        <v>60</v>
      </c>
      <c r="G604" s="18" t="s">
        <v>12</v>
      </c>
      <c r="H604" s="18">
        <v>1</v>
      </c>
      <c r="I604" s="18" t="s">
        <v>9</v>
      </c>
      <c r="J604" s="18">
        <v>1.55351628921926</v>
      </c>
      <c r="K604" s="18" t="str">
        <f>+IF(DatosTR[[#This Row],[RC]]=1,"Acierto",IF(SUM(DatosTR[[#This Row],[RC]],DatosTR[[#This Row],[TR]])=0,"Omisión","Comisión"))</f>
        <v>Acierto</v>
      </c>
    </row>
    <row r="605" spans="1:11" x14ac:dyDescent="0.55000000000000004">
      <c r="A605" s="18" t="s">
        <v>58</v>
      </c>
      <c r="B605" t="s">
        <v>64</v>
      </c>
      <c r="C605" t="s">
        <v>59</v>
      </c>
      <c r="D605" s="18" t="s">
        <v>28</v>
      </c>
      <c r="E605" s="18" t="s">
        <v>29</v>
      </c>
      <c r="F605" t="s">
        <v>60</v>
      </c>
      <c r="G605" s="18" t="s">
        <v>12</v>
      </c>
      <c r="H605" s="18">
        <v>1</v>
      </c>
      <c r="I605" s="18" t="s">
        <v>11</v>
      </c>
      <c r="J605" s="18">
        <v>1.4169145022751699</v>
      </c>
      <c r="K605" s="18" t="str">
        <f>+IF(DatosTR[[#This Row],[RC]]=1,"Acierto",IF(SUM(DatosTR[[#This Row],[RC]],DatosTR[[#This Row],[TR]])=0,"Omisión","Comisión"))</f>
        <v>Acierto</v>
      </c>
    </row>
    <row r="606" spans="1:11" x14ac:dyDescent="0.55000000000000004">
      <c r="A606" s="18" t="s">
        <v>58</v>
      </c>
      <c r="B606" t="s">
        <v>64</v>
      </c>
      <c r="C606" t="s">
        <v>59</v>
      </c>
      <c r="D606" s="18" t="s">
        <v>28</v>
      </c>
      <c r="E606" s="18" t="s">
        <v>29</v>
      </c>
      <c r="F606" t="s">
        <v>60</v>
      </c>
      <c r="G606" s="18" t="s">
        <v>14</v>
      </c>
      <c r="H606" s="18">
        <v>1</v>
      </c>
      <c r="I606" s="18" t="s">
        <v>13</v>
      </c>
      <c r="J606" s="18">
        <v>2.8111326902289799</v>
      </c>
      <c r="K606" s="18" t="str">
        <f>+IF(DatosTR[[#This Row],[RC]]=1,"Acierto",IF(SUM(DatosTR[[#This Row],[RC]],DatosTR[[#This Row],[TR]])=0,"Omisión","Comisión"))</f>
        <v>Acierto</v>
      </c>
    </row>
    <row r="607" spans="1:11" x14ac:dyDescent="0.55000000000000004">
      <c r="A607" s="18" t="s">
        <v>58</v>
      </c>
      <c r="B607" t="s">
        <v>64</v>
      </c>
      <c r="C607" t="s">
        <v>59</v>
      </c>
      <c r="D607" s="18" t="s">
        <v>28</v>
      </c>
      <c r="E607" s="18" t="s">
        <v>29</v>
      </c>
      <c r="F607" t="s">
        <v>60</v>
      </c>
      <c r="G607" s="18" t="s">
        <v>14</v>
      </c>
      <c r="H607" s="18">
        <v>1</v>
      </c>
      <c r="I607" s="18" t="s">
        <v>15</v>
      </c>
      <c r="J607" s="18">
        <v>1.09549913718365</v>
      </c>
      <c r="K607" s="18" t="str">
        <f>+IF(DatosTR[[#This Row],[RC]]=1,"Acierto",IF(SUM(DatosTR[[#This Row],[RC]],DatosTR[[#This Row],[TR]])=0,"Omisión","Comisión"))</f>
        <v>Acierto</v>
      </c>
    </row>
    <row r="608" spans="1:11" x14ac:dyDescent="0.55000000000000004">
      <c r="A608" s="18" t="s">
        <v>58</v>
      </c>
      <c r="B608" t="s">
        <v>64</v>
      </c>
      <c r="C608" t="s">
        <v>59</v>
      </c>
      <c r="D608" s="18" t="s">
        <v>28</v>
      </c>
      <c r="E608" s="18" t="s">
        <v>29</v>
      </c>
      <c r="F608" t="s">
        <v>60</v>
      </c>
      <c r="G608" s="18" t="s">
        <v>14</v>
      </c>
      <c r="H608" s="18">
        <v>1</v>
      </c>
      <c r="I608" s="18" t="s">
        <v>9</v>
      </c>
      <c r="J608" s="18">
        <v>1.55351628921926</v>
      </c>
      <c r="K608" s="18" t="str">
        <f>+IF(DatosTR[[#This Row],[RC]]=1,"Acierto",IF(SUM(DatosTR[[#This Row],[RC]],DatosTR[[#This Row],[TR]])=0,"Omisión","Comisión"))</f>
        <v>Acierto</v>
      </c>
    </row>
    <row r="609" spans="1:11" x14ac:dyDescent="0.55000000000000004">
      <c r="A609" s="18" t="s">
        <v>58</v>
      </c>
      <c r="B609" t="s">
        <v>64</v>
      </c>
      <c r="C609" t="s">
        <v>59</v>
      </c>
      <c r="D609" s="18" t="s">
        <v>28</v>
      </c>
      <c r="E609" s="18" t="s">
        <v>29</v>
      </c>
      <c r="F609" t="s">
        <v>60</v>
      </c>
      <c r="G609" s="18" t="s">
        <v>14</v>
      </c>
      <c r="H609" s="18">
        <v>1</v>
      </c>
      <c r="I609" s="18" t="s">
        <v>11</v>
      </c>
      <c r="J609" s="18">
        <v>1.4169145022751699</v>
      </c>
      <c r="K609" s="18" t="str">
        <f>+IF(DatosTR[[#This Row],[RC]]=1,"Acierto",IF(SUM(DatosTR[[#This Row],[RC]],DatosTR[[#This Row],[TR]])=0,"Omisión","Comisión"))</f>
        <v>Acierto</v>
      </c>
    </row>
    <row r="610" spans="1:11" x14ac:dyDescent="0.55000000000000004">
      <c r="A610" s="18" t="s">
        <v>58</v>
      </c>
      <c r="B610" t="s">
        <v>64</v>
      </c>
      <c r="C610" t="s">
        <v>59</v>
      </c>
      <c r="D610" s="18" t="s">
        <v>28</v>
      </c>
      <c r="E610" s="18" t="s">
        <v>29</v>
      </c>
      <c r="F610" t="s">
        <v>60</v>
      </c>
      <c r="G610" s="18" t="s">
        <v>8</v>
      </c>
      <c r="H610" s="18">
        <v>1</v>
      </c>
      <c r="I610" s="18" t="s">
        <v>13</v>
      </c>
      <c r="J610" s="18">
        <v>2.8111326902289799</v>
      </c>
      <c r="K610" s="18" t="str">
        <f>+IF(DatosTR[[#This Row],[RC]]=1,"Acierto",IF(SUM(DatosTR[[#This Row],[RC]],DatosTR[[#This Row],[TR]])=0,"Omisión","Comisión"))</f>
        <v>Acierto</v>
      </c>
    </row>
    <row r="611" spans="1:11" x14ac:dyDescent="0.55000000000000004">
      <c r="A611" s="18" t="s">
        <v>58</v>
      </c>
      <c r="B611" t="s">
        <v>64</v>
      </c>
      <c r="C611" t="s">
        <v>59</v>
      </c>
      <c r="D611" s="18" t="s">
        <v>28</v>
      </c>
      <c r="E611" s="18" t="s">
        <v>29</v>
      </c>
      <c r="F611" t="s">
        <v>60</v>
      </c>
      <c r="G611" s="18" t="s">
        <v>8</v>
      </c>
      <c r="H611" s="18">
        <v>1</v>
      </c>
      <c r="I611" s="18" t="s">
        <v>15</v>
      </c>
      <c r="J611" s="18">
        <v>1.09549913718365</v>
      </c>
      <c r="K611" s="18" t="str">
        <f>+IF(DatosTR[[#This Row],[RC]]=1,"Acierto",IF(SUM(DatosTR[[#This Row],[RC]],DatosTR[[#This Row],[TR]])=0,"Omisión","Comisión"))</f>
        <v>Acierto</v>
      </c>
    </row>
    <row r="612" spans="1:11" x14ac:dyDescent="0.55000000000000004">
      <c r="A612" s="18" t="s">
        <v>58</v>
      </c>
      <c r="B612" t="s">
        <v>64</v>
      </c>
      <c r="C612" t="s">
        <v>59</v>
      </c>
      <c r="D612" s="18" t="s">
        <v>28</v>
      </c>
      <c r="E612" s="18" t="s">
        <v>29</v>
      </c>
      <c r="F612" t="s">
        <v>60</v>
      </c>
      <c r="G612" s="18" t="s">
        <v>8</v>
      </c>
      <c r="H612" s="18">
        <v>1</v>
      </c>
      <c r="I612" s="18" t="s">
        <v>9</v>
      </c>
      <c r="J612" s="18">
        <v>1.55351628921926</v>
      </c>
      <c r="K612" s="18" t="str">
        <f>+IF(DatosTR[[#This Row],[RC]]=1,"Acierto",IF(SUM(DatosTR[[#This Row],[RC]],DatosTR[[#This Row],[TR]])=0,"Omisión","Comisión"))</f>
        <v>Acierto</v>
      </c>
    </row>
    <row r="613" spans="1:11" x14ac:dyDescent="0.55000000000000004">
      <c r="A613" s="18" t="s">
        <v>58</v>
      </c>
      <c r="B613" t="s">
        <v>64</v>
      </c>
      <c r="C613" t="s">
        <v>59</v>
      </c>
      <c r="D613" s="18" t="s">
        <v>28</v>
      </c>
      <c r="E613" s="18" t="s">
        <v>29</v>
      </c>
      <c r="F613" t="s">
        <v>60</v>
      </c>
      <c r="G613" s="18" t="s">
        <v>8</v>
      </c>
      <c r="H613" s="18">
        <v>1</v>
      </c>
      <c r="I613" s="18" t="s">
        <v>11</v>
      </c>
      <c r="J613" s="18">
        <v>1.4169145022751699</v>
      </c>
      <c r="K613" s="18" t="str">
        <f>+IF(DatosTR[[#This Row],[RC]]=1,"Acierto",IF(SUM(DatosTR[[#This Row],[RC]],DatosTR[[#This Row],[TR]])=0,"Omisión","Comisión"))</f>
        <v>Acierto</v>
      </c>
    </row>
    <row r="614" spans="1:11" x14ac:dyDescent="0.55000000000000004">
      <c r="A614" s="18" t="s">
        <v>58</v>
      </c>
      <c r="B614" t="s">
        <v>64</v>
      </c>
      <c r="C614" t="s">
        <v>59</v>
      </c>
      <c r="D614" s="18" t="s">
        <v>28</v>
      </c>
      <c r="E614" s="18" t="s">
        <v>29</v>
      </c>
      <c r="F614" t="s">
        <v>60</v>
      </c>
      <c r="G614" s="18" t="s">
        <v>10</v>
      </c>
      <c r="H614" s="18">
        <v>1</v>
      </c>
      <c r="I614" s="18" t="s">
        <v>13</v>
      </c>
      <c r="J614" s="18">
        <v>2.8111326902289799</v>
      </c>
      <c r="K614" s="18" t="str">
        <f>+IF(DatosTR[[#This Row],[RC]]=1,"Acierto",IF(SUM(DatosTR[[#This Row],[RC]],DatosTR[[#This Row],[TR]])=0,"Omisión","Comisión"))</f>
        <v>Acierto</v>
      </c>
    </row>
    <row r="615" spans="1:11" x14ac:dyDescent="0.55000000000000004">
      <c r="A615" s="18" t="s">
        <v>58</v>
      </c>
      <c r="B615" t="s">
        <v>64</v>
      </c>
      <c r="C615" t="s">
        <v>59</v>
      </c>
      <c r="D615" s="18" t="s">
        <v>28</v>
      </c>
      <c r="E615" s="18" t="s">
        <v>29</v>
      </c>
      <c r="F615" t="s">
        <v>60</v>
      </c>
      <c r="G615" s="18" t="s">
        <v>10</v>
      </c>
      <c r="H615" s="18">
        <v>1</v>
      </c>
      <c r="I615" s="18" t="s">
        <v>15</v>
      </c>
      <c r="J615" s="18">
        <v>1.09549913718365</v>
      </c>
      <c r="K615" s="18" t="str">
        <f>+IF(DatosTR[[#This Row],[RC]]=1,"Acierto",IF(SUM(DatosTR[[#This Row],[RC]],DatosTR[[#This Row],[TR]])=0,"Omisión","Comisión"))</f>
        <v>Acierto</v>
      </c>
    </row>
    <row r="616" spans="1:11" x14ac:dyDescent="0.55000000000000004">
      <c r="A616" s="18" t="s">
        <v>58</v>
      </c>
      <c r="B616" t="s">
        <v>64</v>
      </c>
      <c r="C616" t="s">
        <v>59</v>
      </c>
      <c r="D616" s="18" t="s">
        <v>28</v>
      </c>
      <c r="E616" s="18" t="s">
        <v>29</v>
      </c>
      <c r="F616" t="s">
        <v>60</v>
      </c>
      <c r="G616" s="18" t="s">
        <v>10</v>
      </c>
      <c r="H616" s="18">
        <v>1</v>
      </c>
      <c r="I616" s="18" t="s">
        <v>9</v>
      </c>
      <c r="J616" s="18">
        <v>1.55351628921926</v>
      </c>
      <c r="K616" s="18" t="str">
        <f>+IF(DatosTR[[#This Row],[RC]]=1,"Acierto",IF(SUM(DatosTR[[#This Row],[RC]],DatosTR[[#This Row],[TR]])=0,"Omisión","Comisión"))</f>
        <v>Acierto</v>
      </c>
    </row>
    <row r="617" spans="1:11" x14ac:dyDescent="0.55000000000000004">
      <c r="A617" s="18" t="s">
        <v>58</v>
      </c>
      <c r="B617" t="s">
        <v>64</v>
      </c>
      <c r="C617" t="s">
        <v>59</v>
      </c>
      <c r="D617" s="18" t="s">
        <v>28</v>
      </c>
      <c r="E617" s="18" t="s">
        <v>29</v>
      </c>
      <c r="F617" t="s">
        <v>60</v>
      </c>
      <c r="G617" s="18" t="s">
        <v>10</v>
      </c>
      <c r="H617" s="18">
        <v>1</v>
      </c>
      <c r="I617" s="18" t="s">
        <v>11</v>
      </c>
      <c r="J617" s="18">
        <v>1.4169145022751699</v>
      </c>
      <c r="K617" s="18" t="str">
        <f>+IF(DatosTR[[#This Row],[RC]]=1,"Acierto",IF(SUM(DatosTR[[#This Row],[RC]],DatosTR[[#This Row],[TR]])=0,"Omisión","Comisión"))</f>
        <v>Acierto</v>
      </c>
    </row>
    <row r="618" spans="1:11" x14ac:dyDescent="0.55000000000000004">
      <c r="A618" s="18" t="s">
        <v>58</v>
      </c>
      <c r="B618" t="s">
        <v>64</v>
      </c>
      <c r="C618" t="s">
        <v>59</v>
      </c>
      <c r="D618" s="18" t="s">
        <v>27</v>
      </c>
      <c r="E618" s="18" t="s">
        <v>28</v>
      </c>
      <c r="F618" t="s">
        <v>60</v>
      </c>
      <c r="G618" s="18" t="s">
        <v>12</v>
      </c>
      <c r="H618" s="18">
        <v>1</v>
      </c>
      <c r="I618" s="18" t="s">
        <v>13</v>
      </c>
      <c r="J618" s="18">
        <v>3.1057940589380402</v>
      </c>
      <c r="K618" s="18" t="str">
        <f>+IF(DatosTR[[#This Row],[RC]]=1,"Acierto",IF(SUM(DatosTR[[#This Row],[RC]],DatosTR[[#This Row],[TR]])=0,"Omisión","Comisión"))</f>
        <v>Acierto</v>
      </c>
    </row>
    <row r="619" spans="1:11" x14ac:dyDescent="0.55000000000000004">
      <c r="A619" s="18" t="s">
        <v>58</v>
      </c>
      <c r="B619" t="s">
        <v>64</v>
      </c>
      <c r="C619" t="s">
        <v>59</v>
      </c>
      <c r="D619" s="18" t="s">
        <v>27</v>
      </c>
      <c r="E619" s="18" t="s">
        <v>28</v>
      </c>
      <c r="F619" t="s">
        <v>60</v>
      </c>
      <c r="G619" s="18" t="s">
        <v>12</v>
      </c>
      <c r="H619" s="18">
        <v>1</v>
      </c>
      <c r="I619" s="18" t="s">
        <v>15</v>
      </c>
      <c r="J619" s="18">
        <v>0.760482576210051</v>
      </c>
      <c r="K619" s="18" t="str">
        <f>+IF(DatosTR[[#This Row],[RC]]=1,"Acierto",IF(SUM(DatosTR[[#This Row],[RC]],DatosTR[[#This Row],[TR]])=0,"Omisión","Comisión"))</f>
        <v>Acierto</v>
      </c>
    </row>
    <row r="620" spans="1:11" x14ac:dyDescent="0.55000000000000004">
      <c r="A620" s="18" t="s">
        <v>58</v>
      </c>
      <c r="B620" t="s">
        <v>64</v>
      </c>
      <c r="C620" t="s">
        <v>59</v>
      </c>
      <c r="D620" s="18" t="s">
        <v>27</v>
      </c>
      <c r="E620" s="18" t="s">
        <v>28</v>
      </c>
      <c r="F620" t="s">
        <v>60</v>
      </c>
      <c r="G620" s="18" t="s">
        <v>12</v>
      </c>
      <c r="H620" s="18">
        <v>1</v>
      </c>
      <c r="I620" s="18" t="s">
        <v>9</v>
      </c>
      <c r="J620" s="18">
        <v>1.31970277114305</v>
      </c>
      <c r="K620" s="18" t="str">
        <f>+IF(DatosTR[[#This Row],[RC]]=1,"Acierto",IF(SUM(DatosTR[[#This Row],[RC]],DatosTR[[#This Row],[TR]])=0,"Omisión","Comisión"))</f>
        <v>Acierto</v>
      </c>
    </row>
    <row r="621" spans="1:11" x14ac:dyDescent="0.55000000000000004">
      <c r="A621" s="18" t="s">
        <v>58</v>
      </c>
      <c r="B621" t="s">
        <v>64</v>
      </c>
      <c r="C621" t="s">
        <v>59</v>
      </c>
      <c r="D621" s="18" t="s">
        <v>27</v>
      </c>
      <c r="E621" s="18" t="s">
        <v>28</v>
      </c>
      <c r="F621" t="s">
        <v>60</v>
      </c>
      <c r="G621" s="18" t="s">
        <v>12</v>
      </c>
      <c r="H621" s="18">
        <v>1</v>
      </c>
      <c r="I621" s="18" t="s">
        <v>11</v>
      </c>
      <c r="J621" s="18">
        <v>1.3999070814461401</v>
      </c>
      <c r="K621" s="18" t="str">
        <f>+IF(DatosTR[[#This Row],[RC]]=1,"Acierto",IF(SUM(DatosTR[[#This Row],[RC]],DatosTR[[#This Row],[TR]])=0,"Omisión","Comisión"))</f>
        <v>Acierto</v>
      </c>
    </row>
    <row r="622" spans="1:11" x14ac:dyDescent="0.55000000000000004">
      <c r="A622" s="18" t="s">
        <v>58</v>
      </c>
      <c r="B622" t="s">
        <v>64</v>
      </c>
      <c r="C622" t="s">
        <v>59</v>
      </c>
      <c r="D622" s="18" t="s">
        <v>27</v>
      </c>
      <c r="E622" s="18" t="s">
        <v>28</v>
      </c>
      <c r="F622" t="s">
        <v>60</v>
      </c>
      <c r="G622" s="18" t="s">
        <v>14</v>
      </c>
      <c r="H622" s="18">
        <v>1</v>
      </c>
      <c r="I622" s="18" t="s">
        <v>13</v>
      </c>
      <c r="J622" s="18">
        <v>3.1057940589380402</v>
      </c>
      <c r="K622" s="18" t="str">
        <f>+IF(DatosTR[[#This Row],[RC]]=1,"Acierto",IF(SUM(DatosTR[[#This Row],[RC]],DatosTR[[#This Row],[TR]])=0,"Omisión","Comisión"))</f>
        <v>Acierto</v>
      </c>
    </row>
    <row r="623" spans="1:11" x14ac:dyDescent="0.55000000000000004">
      <c r="A623" s="18" t="s">
        <v>58</v>
      </c>
      <c r="B623" t="s">
        <v>64</v>
      </c>
      <c r="C623" t="s">
        <v>59</v>
      </c>
      <c r="D623" s="18" t="s">
        <v>27</v>
      </c>
      <c r="E623" s="18" t="s">
        <v>28</v>
      </c>
      <c r="F623" t="s">
        <v>60</v>
      </c>
      <c r="G623" s="18" t="s">
        <v>14</v>
      </c>
      <c r="H623" s="18">
        <v>1</v>
      </c>
      <c r="I623" s="18" t="s">
        <v>15</v>
      </c>
      <c r="J623" s="18">
        <v>0.760482576210051</v>
      </c>
      <c r="K623" s="18" t="str">
        <f>+IF(DatosTR[[#This Row],[RC]]=1,"Acierto",IF(SUM(DatosTR[[#This Row],[RC]],DatosTR[[#This Row],[TR]])=0,"Omisión","Comisión"))</f>
        <v>Acierto</v>
      </c>
    </row>
    <row r="624" spans="1:11" x14ac:dyDescent="0.55000000000000004">
      <c r="A624" s="18" t="s">
        <v>58</v>
      </c>
      <c r="B624" t="s">
        <v>64</v>
      </c>
      <c r="C624" t="s">
        <v>59</v>
      </c>
      <c r="D624" s="18" t="s">
        <v>27</v>
      </c>
      <c r="E624" s="18" t="s">
        <v>28</v>
      </c>
      <c r="F624" t="s">
        <v>60</v>
      </c>
      <c r="G624" s="18" t="s">
        <v>14</v>
      </c>
      <c r="H624" s="18">
        <v>1</v>
      </c>
      <c r="I624" s="18" t="s">
        <v>9</v>
      </c>
      <c r="J624" s="18">
        <v>1.31970277114305</v>
      </c>
      <c r="K624" s="18" t="str">
        <f>+IF(DatosTR[[#This Row],[RC]]=1,"Acierto",IF(SUM(DatosTR[[#This Row],[RC]],DatosTR[[#This Row],[TR]])=0,"Omisión","Comisión"))</f>
        <v>Acierto</v>
      </c>
    </row>
    <row r="625" spans="1:11" x14ac:dyDescent="0.55000000000000004">
      <c r="A625" s="18" t="s">
        <v>58</v>
      </c>
      <c r="B625" t="s">
        <v>64</v>
      </c>
      <c r="C625" t="s">
        <v>59</v>
      </c>
      <c r="D625" s="18" t="s">
        <v>27</v>
      </c>
      <c r="E625" s="18" t="s">
        <v>28</v>
      </c>
      <c r="F625" t="s">
        <v>60</v>
      </c>
      <c r="G625" s="18" t="s">
        <v>14</v>
      </c>
      <c r="H625" s="18">
        <v>1</v>
      </c>
      <c r="I625" s="18" t="s">
        <v>11</v>
      </c>
      <c r="J625" s="18">
        <v>1.3999070814461401</v>
      </c>
      <c r="K625" s="18" t="str">
        <f>+IF(DatosTR[[#This Row],[RC]]=1,"Acierto",IF(SUM(DatosTR[[#This Row],[RC]],DatosTR[[#This Row],[TR]])=0,"Omisión","Comisión"))</f>
        <v>Acierto</v>
      </c>
    </row>
    <row r="626" spans="1:11" x14ac:dyDescent="0.55000000000000004">
      <c r="A626" s="18" t="s">
        <v>58</v>
      </c>
      <c r="B626" t="s">
        <v>64</v>
      </c>
      <c r="C626" t="s">
        <v>59</v>
      </c>
      <c r="D626" s="18" t="s">
        <v>27</v>
      </c>
      <c r="E626" s="18" t="s">
        <v>28</v>
      </c>
      <c r="F626" t="s">
        <v>60</v>
      </c>
      <c r="G626" s="18" t="s">
        <v>8</v>
      </c>
      <c r="H626" s="18">
        <v>1</v>
      </c>
      <c r="I626" s="18" t="s">
        <v>13</v>
      </c>
      <c r="J626" s="18">
        <v>3.1057940589380402</v>
      </c>
      <c r="K626" s="18" t="str">
        <f>+IF(DatosTR[[#This Row],[RC]]=1,"Acierto",IF(SUM(DatosTR[[#This Row],[RC]],DatosTR[[#This Row],[TR]])=0,"Omisión","Comisión"))</f>
        <v>Acierto</v>
      </c>
    </row>
    <row r="627" spans="1:11" x14ac:dyDescent="0.55000000000000004">
      <c r="A627" s="18" t="s">
        <v>58</v>
      </c>
      <c r="B627" t="s">
        <v>64</v>
      </c>
      <c r="C627" t="s">
        <v>59</v>
      </c>
      <c r="D627" s="18" t="s">
        <v>27</v>
      </c>
      <c r="E627" s="18" t="s">
        <v>28</v>
      </c>
      <c r="F627" t="s">
        <v>60</v>
      </c>
      <c r="G627" s="18" t="s">
        <v>8</v>
      </c>
      <c r="H627" s="18">
        <v>1</v>
      </c>
      <c r="I627" s="18" t="s">
        <v>15</v>
      </c>
      <c r="J627" s="18">
        <v>0.760482576210051</v>
      </c>
      <c r="K627" s="18" t="str">
        <f>+IF(DatosTR[[#This Row],[RC]]=1,"Acierto",IF(SUM(DatosTR[[#This Row],[RC]],DatosTR[[#This Row],[TR]])=0,"Omisión","Comisión"))</f>
        <v>Acierto</v>
      </c>
    </row>
    <row r="628" spans="1:11" x14ac:dyDescent="0.55000000000000004">
      <c r="A628" s="18" t="s">
        <v>58</v>
      </c>
      <c r="B628" t="s">
        <v>64</v>
      </c>
      <c r="C628" t="s">
        <v>59</v>
      </c>
      <c r="D628" s="18" t="s">
        <v>27</v>
      </c>
      <c r="E628" s="18" t="s">
        <v>28</v>
      </c>
      <c r="F628" t="s">
        <v>60</v>
      </c>
      <c r="G628" s="18" t="s">
        <v>8</v>
      </c>
      <c r="H628" s="18">
        <v>1</v>
      </c>
      <c r="I628" s="18" t="s">
        <v>9</v>
      </c>
      <c r="J628" s="18">
        <v>1.31970277114305</v>
      </c>
      <c r="K628" s="18" t="str">
        <f>+IF(DatosTR[[#This Row],[RC]]=1,"Acierto",IF(SUM(DatosTR[[#This Row],[RC]],DatosTR[[#This Row],[TR]])=0,"Omisión","Comisión"))</f>
        <v>Acierto</v>
      </c>
    </row>
    <row r="629" spans="1:11" x14ac:dyDescent="0.55000000000000004">
      <c r="A629" s="18" t="s">
        <v>58</v>
      </c>
      <c r="B629" t="s">
        <v>64</v>
      </c>
      <c r="C629" t="s">
        <v>59</v>
      </c>
      <c r="D629" s="18" t="s">
        <v>27</v>
      </c>
      <c r="E629" s="18" t="s">
        <v>28</v>
      </c>
      <c r="F629" t="s">
        <v>60</v>
      </c>
      <c r="G629" s="18" t="s">
        <v>8</v>
      </c>
      <c r="H629" s="18">
        <v>1</v>
      </c>
      <c r="I629" s="18" t="s">
        <v>11</v>
      </c>
      <c r="J629" s="18">
        <v>1.3999070814461401</v>
      </c>
      <c r="K629" s="18" t="str">
        <f>+IF(DatosTR[[#This Row],[RC]]=1,"Acierto",IF(SUM(DatosTR[[#This Row],[RC]],DatosTR[[#This Row],[TR]])=0,"Omisión","Comisión"))</f>
        <v>Acierto</v>
      </c>
    </row>
    <row r="630" spans="1:11" x14ac:dyDescent="0.55000000000000004">
      <c r="A630" s="18" t="s">
        <v>58</v>
      </c>
      <c r="B630" t="s">
        <v>64</v>
      </c>
      <c r="C630" t="s">
        <v>59</v>
      </c>
      <c r="D630" s="18" t="s">
        <v>27</v>
      </c>
      <c r="E630" s="18" t="s">
        <v>28</v>
      </c>
      <c r="F630" t="s">
        <v>60</v>
      </c>
      <c r="G630" s="18" t="s">
        <v>10</v>
      </c>
      <c r="H630" s="18">
        <v>1</v>
      </c>
      <c r="I630" s="18" t="s">
        <v>13</v>
      </c>
      <c r="J630" s="18">
        <v>3.1057940589380402</v>
      </c>
      <c r="K630" s="18" t="str">
        <f>+IF(DatosTR[[#This Row],[RC]]=1,"Acierto",IF(SUM(DatosTR[[#This Row],[RC]],DatosTR[[#This Row],[TR]])=0,"Omisión","Comisión"))</f>
        <v>Acierto</v>
      </c>
    </row>
    <row r="631" spans="1:11" x14ac:dyDescent="0.55000000000000004">
      <c r="A631" s="18" t="s">
        <v>58</v>
      </c>
      <c r="B631" t="s">
        <v>64</v>
      </c>
      <c r="C631" t="s">
        <v>59</v>
      </c>
      <c r="D631" s="18" t="s">
        <v>27</v>
      </c>
      <c r="E631" s="18" t="s">
        <v>28</v>
      </c>
      <c r="F631" t="s">
        <v>60</v>
      </c>
      <c r="G631" s="18" t="s">
        <v>10</v>
      </c>
      <c r="H631" s="18">
        <v>1</v>
      </c>
      <c r="I631" s="18" t="s">
        <v>15</v>
      </c>
      <c r="J631" s="18">
        <v>0.760482576210051</v>
      </c>
      <c r="K631" s="18" t="str">
        <f>+IF(DatosTR[[#This Row],[RC]]=1,"Acierto",IF(SUM(DatosTR[[#This Row],[RC]],DatosTR[[#This Row],[TR]])=0,"Omisión","Comisión"))</f>
        <v>Acierto</v>
      </c>
    </row>
    <row r="632" spans="1:11" x14ac:dyDescent="0.55000000000000004">
      <c r="A632" s="18" t="s">
        <v>58</v>
      </c>
      <c r="B632" t="s">
        <v>64</v>
      </c>
      <c r="C632" t="s">
        <v>59</v>
      </c>
      <c r="D632" s="18" t="s">
        <v>27</v>
      </c>
      <c r="E632" s="18" t="s">
        <v>28</v>
      </c>
      <c r="F632" t="s">
        <v>60</v>
      </c>
      <c r="G632" s="18" t="s">
        <v>10</v>
      </c>
      <c r="H632" s="18">
        <v>1</v>
      </c>
      <c r="I632" s="18" t="s">
        <v>9</v>
      </c>
      <c r="J632" s="18">
        <v>1.31970277114305</v>
      </c>
      <c r="K632" s="18" t="str">
        <f>+IF(DatosTR[[#This Row],[RC]]=1,"Acierto",IF(SUM(DatosTR[[#This Row],[RC]],DatosTR[[#This Row],[TR]])=0,"Omisión","Comisión"))</f>
        <v>Acierto</v>
      </c>
    </row>
    <row r="633" spans="1:11" x14ac:dyDescent="0.55000000000000004">
      <c r="A633" s="18" t="s">
        <v>58</v>
      </c>
      <c r="B633" t="s">
        <v>64</v>
      </c>
      <c r="C633" t="s">
        <v>59</v>
      </c>
      <c r="D633" s="18" t="s">
        <v>27</v>
      </c>
      <c r="E633" s="18" t="s">
        <v>28</v>
      </c>
      <c r="F633" t="s">
        <v>60</v>
      </c>
      <c r="G633" s="18" t="s">
        <v>10</v>
      </c>
      <c r="H633" s="18">
        <v>1</v>
      </c>
      <c r="I633" s="18" t="s">
        <v>11</v>
      </c>
      <c r="J633" s="18">
        <v>1.3999070814461401</v>
      </c>
      <c r="K633" s="18" t="str">
        <f>+IF(DatosTR[[#This Row],[RC]]=1,"Acierto",IF(SUM(DatosTR[[#This Row],[RC]],DatosTR[[#This Row],[TR]])=0,"Omisión","Comisión"))</f>
        <v>Acierto</v>
      </c>
    </row>
    <row r="634" spans="1:11" x14ac:dyDescent="0.55000000000000004">
      <c r="A634" s="18" t="s">
        <v>58</v>
      </c>
      <c r="B634" t="s">
        <v>64</v>
      </c>
      <c r="C634" t="s">
        <v>59</v>
      </c>
      <c r="D634" s="18" t="s">
        <v>28</v>
      </c>
      <c r="E634" s="18" t="s">
        <v>29</v>
      </c>
      <c r="F634" t="s">
        <v>60</v>
      </c>
      <c r="G634" s="18" t="s">
        <v>12</v>
      </c>
      <c r="H634" s="18">
        <v>1</v>
      </c>
      <c r="I634" s="18" t="s">
        <v>13</v>
      </c>
      <c r="J634" s="18">
        <v>2.63303674710914</v>
      </c>
      <c r="K634" s="18" t="str">
        <f>+IF(DatosTR[[#This Row],[RC]]=1,"Acierto",IF(SUM(DatosTR[[#This Row],[RC]],DatosTR[[#This Row],[TR]])=0,"Omisión","Comisión"))</f>
        <v>Acierto</v>
      </c>
    </row>
    <row r="635" spans="1:11" x14ac:dyDescent="0.55000000000000004">
      <c r="A635" s="18" t="s">
        <v>58</v>
      </c>
      <c r="B635" t="s">
        <v>64</v>
      </c>
      <c r="C635" t="s">
        <v>59</v>
      </c>
      <c r="D635" s="18" t="s">
        <v>28</v>
      </c>
      <c r="E635" s="18" t="s">
        <v>29</v>
      </c>
      <c r="F635" t="s">
        <v>60</v>
      </c>
      <c r="G635" s="18" t="s">
        <v>12</v>
      </c>
      <c r="H635" s="18">
        <v>1</v>
      </c>
      <c r="I635" s="18" t="s">
        <v>9</v>
      </c>
      <c r="J635" s="18">
        <v>2.52549216826446</v>
      </c>
      <c r="K635" s="18" t="str">
        <f>+IF(DatosTR[[#This Row],[RC]]=1,"Acierto",IF(SUM(DatosTR[[#This Row],[RC]],DatosTR[[#This Row],[TR]])=0,"Omisión","Comisión"))</f>
        <v>Acierto</v>
      </c>
    </row>
    <row r="636" spans="1:11" x14ac:dyDescent="0.55000000000000004">
      <c r="A636" s="18" t="s">
        <v>58</v>
      </c>
      <c r="B636" t="s">
        <v>64</v>
      </c>
      <c r="C636" t="s">
        <v>59</v>
      </c>
      <c r="D636" s="18" t="s">
        <v>28</v>
      </c>
      <c r="E636" s="18" t="s">
        <v>29</v>
      </c>
      <c r="F636" t="s">
        <v>60</v>
      </c>
      <c r="G636" s="18" t="s">
        <v>12</v>
      </c>
      <c r="H636" s="18">
        <v>1</v>
      </c>
      <c r="I636" s="18" t="s">
        <v>11</v>
      </c>
      <c r="J636" s="18">
        <v>1.41611845220904</v>
      </c>
      <c r="K636" s="18" t="str">
        <f>+IF(DatosTR[[#This Row],[RC]]=1,"Acierto",IF(SUM(DatosTR[[#This Row],[RC]],DatosTR[[#This Row],[TR]])=0,"Omisión","Comisión"))</f>
        <v>Acierto</v>
      </c>
    </row>
    <row r="637" spans="1:11" x14ac:dyDescent="0.55000000000000004">
      <c r="A637" s="18" t="s">
        <v>58</v>
      </c>
      <c r="B637" t="s">
        <v>64</v>
      </c>
      <c r="C637" t="s">
        <v>59</v>
      </c>
      <c r="D637" s="18" t="s">
        <v>28</v>
      </c>
      <c r="E637" s="18" t="s">
        <v>29</v>
      </c>
      <c r="F637" t="s">
        <v>60</v>
      </c>
      <c r="G637" s="18" t="s">
        <v>14</v>
      </c>
      <c r="H637" s="18">
        <v>0</v>
      </c>
      <c r="I637" s="18" t="s">
        <v>13</v>
      </c>
      <c r="J637" s="18">
        <v>2.63303674710914</v>
      </c>
      <c r="K637" s="18" t="str">
        <f>+IF(DatosTR[[#This Row],[RC]]=1,"Acierto",IF(SUM(DatosTR[[#This Row],[RC]],DatosTR[[#This Row],[TR]])=0,"Omisión","Comisión"))</f>
        <v>Comisión</v>
      </c>
    </row>
    <row r="638" spans="1:11" x14ac:dyDescent="0.55000000000000004">
      <c r="A638" s="18" t="s">
        <v>58</v>
      </c>
      <c r="B638" t="s">
        <v>64</v>
      </c>
      <c r="C638" t="s">
        <v>59</v>
      </c>
      <c r="D638" s="18" t="s">
        <v>28</v>
      </c>
      <c r="E638" s="18" t="s">
        <v>29</v>
      </c>
      <c r="F638" t="s">
        <v>60</v>
      </c>
      <c r="G638" s="18" t="s">
        <v>14</v>
      </c>
      <c r="H638" s="18">
        <v>0</v>
      </c>
      <c r="I638" s="18" t="s">
        <v>9</v>
      </c>
      <c r="J638" s="18">
        <v>2.52549216826446</v>
      </c>
      <c r="K638" s="18" t="str">
        <f>+IF(DatosTR[[#This Row],[RC]]=1,"Acierto",IF(SUM(DatosTR[[#This Row],[RC]],DatosTR[[#This Row],[TR]])=0,"Omisión","Comisión"))</f>
        <v>Comisión</v>
      </c>
    </row>
    <row r="639" spans="1:11" x14ac:dyDescent="0.55000000000000004">
      <c r="A639" s="18" t="s">
        <v>58</v>
      </c>
      <c r="B639" t="s">
        <v>64</v>
      </c>
      <c r="C639" t="s">
        <v>59</v>
      </c>
      <c r="D639" s="18" t="s">
        <v>28</v>
      </c>
      <c r="E639" s="18" t="s">
        <v>29</v>
      </c>
      <c r="F639" t="s">
        <v>60</v>
      </c>
      <c r="G639" s="18" t="s">
        <v>14</v>
      </c>
      <c r="H639" s="18">
        <v>0</v>
      </c>
      <c r="I639" s="18" t="s">
        <v>11</v>
      </c>
      <c r="J639" s="18">
        <v>1.41611845220904</v>
      </c>
      <c r="K639" s="18" t="str">
        <f>+IF(DatosTR[[#This Row],[RC]]=1,"Acierto",IF(SUM(DatosTR[[#This Row],[RC]],DatosTR[[#This Row],[TR]])=0,"Omisión","Comisión"))</f>
        <v>Comisión</v>
      </c>
    </row>
    <row r="640" spans="1:11" x14ac:dyDescent="0.55000000000000004">
      <c r="A640" s="18" t="s">
        <v>58</v>
      </c>
      <c r="B640" t="s">
        <v>64</v>
      </c>
      <c r="C640" t="s">
        <v>59</v>
      </c>
      <c r="D640" s="18" t="s">
        <v>28</v>
      </c>
      <c r="E640" s="18" t="s">
        <v>29</v>
      </c>
      <c r="F640" t="s">
        <v>60</v>
      </c>
      <c r="G640" s="18" t="s">
        <v>8</v>
      </c>
      <c r="H640" s="18">
        <v>1</v>
      </c>
      <c r="I640" s="18" t="s">
        <v>13</v>
      </c>
      <c r="J640" s="18">
        <v>2.63303674710914</v>
      </c>
      <c r="K640" s="18" t="str">
        <f>+IF(DatosTR[[#This Row],[RC]]=1,"Acierto",IF(SUM(DatosTR[[#This Row],[RC]],DatosTR[[#This Row],[TR]])=0,"Omisión","Comisión"))</f>
        <v>Acierto</v>
      </c>
    </row>
    <row r="641" spans="1:11" x14ac:dyDescent="0.55000000000000004">
      <c r="A641" s="18" t="s">
        <v>58</v>
      </c>
      <c r="B641" t="s">
        <v>64</v>
      </c>
      <c r="C641" t="s">
        <v>59</v>
      </c>
      <c r="D641" s="18" t="s">
        <v>28</v>
      </c>
      <c r="E641" s="18" t="s">
        <v>29</v>
      </c>
      <c r="F641" t="s">
        <v>60</v>
      </c>
      <c r="G641" s="18" t="s">
        <v>8</v>
      </c>
      <c r="H641" s="18">
        <v>1</v>
      </c>
      <c r="I641" s="18" t="s">
        <v>9</v>
      </c>
      <c r="J641" s="18">
        <v>2.52549216826446</v>
      </c>
      <c r="K641" s="18" t="str">
        <f>+IF(DatosTR[[#This Row],[RC]]=1,"Acierto",IF(SUM(DatosTR[[#This Row],[RC]],DatosTR[[#This Row],[TR]])=0,"Omisión","Comisión"))</f>
        <v>Acierto</v>
      </c>
    </row>
    <row r="642" spans="1:11" x14ac:dyDescent="0.55000000000000004">
      <c r="A642" s="18" t="s">
        <v>58</v>
      </c>
      <c r="B642" t="s">
        <v>64</v>
      </c>
      <c r="C642" t="s">
        <v>59</v>
      </c>
      <c r="D642" s="18" t="s">
        <v>28</v>
      </c>
      <c r="E642" s="18" t="s">
        <v>29</v>
      </c>
      <c r="F642" t="s">
        <v>60</v>
      </c>
      <c r="G642" s="18" t="s">
        <v>8</v>
      </c>
      <c r="H642" s="18">
        <v>1</v>
      </c>
      <c r="I642" s="18" t="s">
        <v>11</v>
      </c>
      <c r="J642" s="18">
        <v>1.41611845220904</v>
      </c>
      <c r="K642" s="18" t="str">
        <f>+IF(DatosTR[[#This Row],[RC]]=1,"Acierto",IF(SUM(DatosTR[[#This Row],[RC]],DatosTR[[#This Row],[TR]])=0,"Omisión","Comisión"))</f>
        <v>Acierto</v>
      </c>
    </row>
    <row r="643" spans="1:11" x14ac:dyDescent="0.55000000000000004">
      <c r="A643" s="18" t="s">
        <v>58</v>
      </c>
      <c r="B643" t="s">
        <v>64</v>
      </c>
      <c r="C643" t="s">
        <v>59</v>
      </c>
      <c r="D643" s="18" t="s">
        <v>28</v>
      </c>
      <c r="E643" s="18" t="s">
        <v>29</v>
      </c>
      <c r="F643" t="s">
        <v>60</v>
      </c>
      <c r="G643" s="18" t="s">
        <v>10</v>
      </c>
      <c r="H643" s="18">
        <v>1</v>
      </c>
      <c r="I643" s="18" t="s">
        <v>13</v>
      </c>
      <c r="J643" s="18">
        <v>2.63303674710914</v>
      </c>
      <c r="K643" s="18" t="str">
        <f>+IF(DatosTR[[#This Row],[RC]]=1,"Acierto",IF(SUM(DatosTR[[#This Row],[RC]],DatosTR[[#This Row],[TR]])=0,"Omisión","Comisión"))</f>
        <v>Acierto</v>
      </c>
    </row>
    <row r="644" spans="1:11" x14ac:dyDescent="0.55000000000000004">
      <c r="A644" s="18" t="s">
        <v>58</v>
      </c>
      <c r="B644" t="s">
        <v>64</v>
      </c>
      <c r="C644" t="s">
        <v>59</v>
      </c>
      <c r="D644" s="18" t="s">
        <v>28</v>
      </c>
      <c r="E644" s="18" t="s">
        <v>29</v>
      </c>
      <c r="F644" t="s">
        <v>60</v>
      </c>
      <c r="G644" s="18" t="s">
        <v>10</v>
      </c>
      <c r="H644" s="18">
        <v>1</v>
      </c>
      <c r="I644" s="18" t="s">
        <v>9</v>
      </c>
      <c r="J644" s="18">
        <v>2.52549216826446</v>
      </c>
      <c r="K644" s="18" t="str">
        <f>+IF(DatosTR[[#This Row],[RC]]=1,"Acierto",IF(SUM(DatosTR[[#This Row],[RC]],DatosTR[[#This Row],[TR]])=0,"Omisión","Comisión"))</f>
        <v>Acierto</v>
      </c>
    </row>
    <row r="645" spans="1:11" x14ac:dyDescent="0.55000000000000004">
      <c r="A645" s="18" t="s">
        <v>58</v>
      </c>
      <c r="B645" t="s">
        <v>64</v>
      </c>
      <c r="C645" t="s">
        <v>59</v>
      </c>
      <c r="D645" s="18" t="s">
        <v>28</v>
      </c>
      <c r="E645" s="18" t="s">
        <v>29</v>
      </c>
      <c r="F645" t="s">
        <v>60</v>
      </c>
      <c r="G645" s="18" t="s">
        <v>10</v>
      </c>
      <c r="H645" s="18">
        <v>1</v>
      </c>
      <c r="I645" s="18" t="s">
        <v>11</v>
      </c>
      <c r="J645" s="18">
        <v>1.41611845220904</v>
      </c>
      <c r="K645" s="18" t="str">
        <f>+IF(DatosTR[[#This Row],[RC]]=1,"Acierto",IF(SUM(DatosTR[[#This Row],[RC]],DatosTR[[#This Row],[TR]])=0,"Omisión","Comisión"))</f>
        <v>Acierto</v>
      </c>
    </row>
    <row r="646" spans="1:11" x14ac:dyDescent="0.55000000000000004">
      <c r="A646" s="18" t="s">
        <v>58</v>
      </c>
      <c r="B646" t="s">
        <v>64</v>
      </c>
      <c r="C646" t="s">
        <v>59</v>
      </c>
      <c r="D646" s="18" t="s">
        <v>29</v>
      </c>
      <c r="E646" s="18" t="s">
        <v>28</v>
      </c>
      <c r="F646" t="s">
        <v>60</v>
      </c>
      <c r="G646" s="18" t="s">
        <v>12</v>
      </c>
      <c r="H646" s="18">
        <v>1</v>
      </c>
      <c r="I646" s="18" t="s">
        <v>13</v>
      </c>
      <c r="J646" s="18">
        <v>3.16946107213152</v>
      </c>
      <c r="K646" s="18" t="str">
        <f>+IF(DatosTR[[#This Row],[RC]]=1,"Acierto",IF(SUM(DatosTR[[#This Row],[RC]],DatosTR[[#This Row],[TR]])=0,"Omisión","Comisión"))</f>
        <v>Acierto</v>
      </c>
    </row>
    <row r="647" spans="1:11" x14ac:dyDescent="0.55000000000000004">
      <c r="A647" s="18" t="s">
        <v>58</v>
      </c>
      <c r="B647" t="s">
        <v>64</v>
      </c>
      <c r="C647" t="s">
        <v>59</v>
      </c>
      <c r="D647" s="18" t="s">
        <v>29</v>
      </c>
      <c r="E647" s="18" t="s">
        <v>28</v>
      </c>
      <c r="F647" t="s">
        <v>60</v>
      </c>
      <c r="G647" s="18" t="s">
        <v>12</v>
      </c>
      <c r="H647" s="18">
        <v>1</v>
      </c>
      <c r="I647" s="18" t="s">
        <v>15</v>
      </c>
      <c r="J647" s="18">
        <v>1.89860535197658</v>
      </c>
      <c r="K647" s="18" t="str">
        <f>+IF(DatosTR[[#This Row],[RC]]=1,"Acierto",IF(SUM(DatosTR[[#This Row],[RC]],DatosTR[[#This Row],[TR]])=0,"Omisión","Comisión"))</f>
        <v>Acierto</v>
      </c>
    </row>
    <row r="648" spans="1:11" x14ac:dyDescent="0.55000000000000004">
      <c r="A648" s="18" t="s">
        <v>58</v>
      </c>
      <c r="B648" t="s">
        <v>64</v>
      </c>
      <c r="C648" t="s">
        <v>59</v>
      </c>
      <c r="D648" s="18" t="s">
        <v>29</v>
      </c>
      <c r="E648" s="18" t="s">
        <v>28</v>
      </c>
      <c r="F648" t="s">
        <v>60</v>
      </c>
      <c r="G648" s="18" t="s">
        <v>12</v>
      </c>
      <c r="H648" s="18">
        <v>1</v>
      </c>
      <c r="I648" s="18" t="s">
        <v>9</v>
      </c>
      <c r="J648" s="18">
        <v>2.9477388228988199</v>
      </c>
      <c r="K648" s="18" t="str">
        <f>+IF(DatosTR[[#This Row],[RC]]=1,"Acierto",IF(SUM(DatosTR[[#This Row],[RC]],DatosTR[[#This Row],[TR]])=0,"Omisión","Comisión"))</f>
        <v>Acierto</v>
      </c>
    </row>
    <row r="649" spans="1:11" x14ac:dyDescent="0.55000000000000004">
      <c r="A649" s="18" t="s">
        <v>58</v>
      </c>
      <c r="B649" t="s">
        <v>64</v>
      </c>
      <c r="C649" t="s">
        <v>59</v>
      </c>
      <c r="D649" s="18" t="s">
        <v>29</v>
      </c>
      <c r="E649" s="18" t="s">
        <v>28</v>
      </c>
      <c r="F649" t="s">
        <v>60</v>
      </c>
      <c r="G649" s="18" t="s">
        <v>12</v>
      </c>
      <c r="H649" s="18">
        <v>1</v>
      </c>
      <c r="I649" s="18" t="s">
        <v>11</v>
      </c>
      <c r="J649" s="18">
        <v>1.4443377338466199</v>
      </c>
      <c r="K649" s="18" t="str">
        <f>+IF(DatosTR[[#This Row],[RC]]=1,"Acierto",IF(SUM(DatosTR[[#This Row],[RC]],DatosTR[[#This Row],[TR]])=0,"Omisión","Comisión"))</f>
        <v>Acierto</v>
      </c>
    </row>
    <row r="650" spans="1:11" x14ac:dyDescent="0.55000000000000004">
      <c r="A650" s="18" t="s">
        <v>58</v>
      </c>
      <c r="B650" t="s">
        <v>64</v>
      </c>
      <c r="C650" t="s">
        <v>59</v>
      </c>
      <c r="D650" s="18" t="s">
        <v>29</v>
      </c>
      <c r="E650" s="18" t="s">
        <v>28</v>
      </c>
      <c r="F650" t="s">
        <v>60</v>
      </c>
      <c r="G650" s="18" t="s">
        <v>14</v>
      </c>
      <c r="H650" s="18">
        <v>1</v>
      </c>
      <c r="I650" s="18" t="s">
        <v>13</v>
      </c>
      <c r="J650" s="18">
        <v>3.16946107213152</v>
      </c>
      <c r="K650" s="18" t="str">
        <f>+IF(DatosTR[[#This Row],[RC]]=1,"Acierto",IF(SUM(DatosTR[[#This Row],[RC]],DatosTR[[#This Row],[TR]])=0,"Omisión","Comisión"))</f>
        <v>Acierto</v>
      </c>
    </row>
    <row r="651" spans="1:11" x14ac:dyDescent="0.55000000000000004">
      <c r="A651" s="18" t="s">
        <v>58</v>
      </c>
      <c r="B651" t="s">
        <v>64</v>
      </c>
      <c r="C651" t="s">
        <v>59</v>
      </c>
      <c r="D651" s="18" t="s">
        <v>29</v>
      </c>
      <c r="E651" s="18" t="s">
        <v>28</v>
      </c>
      <c r="F651" t="s">
        <v>60</v>
      </c>
      <c r="G651" s="18" t="s">
        <v>14</v>
      </c>
      <c r="H651" s="18">
        <v>1</v>
      </c>
      <c r="I651" s="18" t="s">
        <v>15</v>
      </c>
      <c r="J651" s="18">
        <v>1.89860535197658</v>
      </c>
      <c r="K651" s="18" t="str">
        <f>+IF(DatosTR[[#This Row],[RC]]=1,"Acierto",IF(SUM(DatosTR[[#This Row],[RC]],DatosTR[[#This Row],[TR]])=0,"Omisión","Comisión"))</f>
        <v>Acierto</v>
      </c>
    </row>
    <row r="652" spans="1:11" x14ac:dyDescent="0.55000000000000004">
      <c r="A652" s="18" t="s">
        <v>58</v>
      </c>
      <c r="B652" t="s">
        <v>64</v>
      </c>
      <c r="C652" t="s">
        <v>59</v>
      </c>
      <c r="D652" s="18" t="s">
        <v>29</v>
      </c>
      <c r="E652" s="18" t="s">
        <v>28</v>
      </c>
      <c r="F652" t="s">
        <v>60</v>
      </c>
      <c r="G652" s="18" t="s">
        <v>14</v>
      </c>
      <c r="H652" s="18">
        <v>1</v>
      </c>
      <c r="I652" s="18" t="s">
        <v>9</v>
      </c>
      <c r="J652" s="18">
        <v>2.9477388228988199</v>
      </c>
      <c r="K652" s="18" t="str">
        <f>+IF(DatosTR[[#This Row],[RC]]=1,"Acierto",IF(SUM(DatosTR[[#This Row],[RC]],DatosTR[[#This Row],[TR]])=0,"Omisión","Comisión"))</f>
        <v>Acierto</v>
      </c>
    </row>
    <row r="653" spans="1:11" x14ac:dyDescent="0.55000000000000004">
      <c r="A653" s="18" t="s">
        <v>58</v>
      </c>
      <c r="B653" t="s">
        <v>64</v>
      </c>
      <c r="C653" t="s">
        <v>59</v>
      </c>
      <c r="D653" s="18" t="s">
        <v>29</v>
      </c>
      <c r="E653" s="18" t="s">
        <v>28</v>
      </c>
      <c r="F653" t="s">
        <v>60</v>
      </c>
      <c r="G653" s="18" t="s">
        <v>14</v>
      </c>
      <c r="H653" s="18">
        <v>1</v>
      </c>
      <c r="I653" s="18" t="s">
        <v>11</v>
      </c>
      <c r="J653" s="18">
        <v>1.4443377338466199</v>
      </c>
      <c r="K653" s="18" t="str">
        <f>+IF(DatosTR[[#This Row],[RC]]=1,"Acierto",IF(SUM(DatosTR[[#This Row],[RC]],DatosTR[[#This Row],[TR]])=0,"Omisión","Comisión"))</f>
        <v>Acierto</v>
      </c>
    </row>
    <row r="654" spans="1:11" x14ac:dyDescent="0.55000000000000004">
      <c r="A654" s="18" t="s">
        <v>58</v>
      </c>
      <c r="B654" t="s">
        <v>64</v>
      </c>
      <c r="C654" t="s">
        <v>59</v>
      </c>
      <c r="D654" s="18" t="s">
        <v>29</v>
      </c>
      <c r="E654" s="18" t="s">
        <v>28</v>
      </c>
      <c r="F654" t="s">
        <v>60</v>
      </c>
      <c r="G654" s="18" t="s">
        <v>8</v>
      </c>
      <c r="H654" s="18">
        <v>1</v>
      </c>
      <c r="I654" s="18" t="s">
        <v>13</v>
      </c>
      <c r="J654" s="18">
        <v>3.16946107213152</v>
      </c>
      <c r="K654" s="18" t="str">
        <f>+IF(DatosTR[[#This Row],[RC]]=1,"Acierto",IF(SUM(DatosTR[[#This Row],[RC]],DatosTR[[#This Row],[TR]])=0,"Omisión","Comisión"))</f>
        <v>Acierto</v>
      </c>
    </row>
    <row r="655" spans="1:11" x14ac:dyDescent="0.55000000000000004">
      <c r="A655" s="18" t="s">
        <v>58</v>
      </c>
      <c r="B655" t="s">
        <v>64</v>
      </c>
      <c r="C655" t="s">
        <v>59</v>
      </c>
      <c r="D655" s="18" t="s">
        <v>29</v>
      </c>
      <c r="E655" s="18" t="s">
        <v>28</v>
      </c>
      <c r="F655" t="s">
        <v>60</v>
      </c>
      <c r="G655" s="18" t="s">
        <v>8</v>
      </c>
      <c r="H655" s="18">
        <v>1</v>
      </c>
      <c r="I655" s="18" t="s">
        <v>15</v>
      </c>
      <c r="J655" s="18">
        <v>1.89860535197658</v>
      </c>
      <c r="K655" s="18" t="str">
        <f>+IF(DatosTR[[#This Row],[RC]]=1,"Acierto",IF(SUM(DatosTR[[#This Row],[RC]],DatosTR[[#This Row],[TR]])=0,"Omisión","Comisión"))</f>
        <v>Acierto</v>
      </c>
    </row>
    <row r="656" spans="1:11" x14ac:dyDescent="0.55000000000000004">
      <c r="A656" s="18" t="s">
        <v>58</v>
      </c>
      <c r="B656" t="s">
        <v>64</v>
      </c>
      <c r="C656" t="s">
        <v>59</v>
      </c>
      <c r="D656" s="18" t="s">
        <v>29</v>
      </c>
      <c r="E656" s="18" t="s">
        <v>28</v>
      </c>
      <c r="F656" t="s">
        <v>60</v>
      </c>
      <c r="G656" s="18" t="s">
        <v>8</v>
      </c>
      <c r="H656" s="18">
        <v>1</v>
      </c>
      <c r="I656" s="18" t="s">
        <v>9</v>
      </c>
      <c r="J656" s="18">
        <v>2.9477388228988199</v>
      </c>
      <c r="K656" s="18" t="str">
        <f>+IF(DatosTR[[#This Row],[RC]]=1,"Acierto",IF(SUM(DatosTR[[#This Row],[RC]],DatosTR[[#This Row],[TR]])=0,"Omisión","Comisión"))</f>
        <v>Acierto</v>
      </c>
    </row>
    <row r="657" spans="1:11" x14ac:dyDescent="0.55000000000000004">
      <c r="A657" s="18" t="s">
        <v>58</v>
      </c>
      <c r="B657" t="s">
        <v>64</v>
      </c>
      <c r="C657" t="s">
        <v>59</v>
      </c>
      <c r="D657" s="18" t="s">
        <v>29</v>
      </c>
      <c r="E657" s="18" t="s">
        <v>28</v>
      </c>
      <c r="F657" t="s">
        <v>60</v>
      </c>
      <c r="G657" s="18" t="s">
        <v>8</v>
      </c>
      <c r="H657" s="18">
        <v>1</v>
      </c>
      <c r="I657" s="18" t="s">
        <v>11</v>
      </c>
      <c r="J657" s="18">
        <v>1.4443377338466199</v>
      </c>
      <c r="K657" s="18" t="str">
        <f>+IF(DatosTR[[#This Row],[RC]]=1,"Acierto",IF(SUM(DatosTR[[#This Row],[RC]],DatosTR[[#This Row],[TR]])=0,"Omisión","Comisión"))</f>
        <v>Acierto</v>
      </c>
    </row>
    <row r="658" spans="1:11" x14ac:dyDescent="0.55000000000000004">
      <c r="A658" s="18" t="s">
        <v>58</v>
      </c>
      <c r="B658" t="s">
        <v>64</v>
      </c>
      <c r="C658" t="s">
        <v>59</v>
      </c>
      <c r="D658" s="18" t="s">
        <v>29</v>
      </c>
      <c r="E658" s="18" t="s">
        <v>28</v>
      </c>
      <c r="F658" t="s">
        <v>60</v>
      </c>
      <c r="G658" s="18" t="s">
        <v>10</v>
      </c>
      <c r="H658" s="18">
        <v>1</v>
      </c>
      <c r="I658" s="18" t="s">
        <v>13</v>
      </c>
      <c r="J658" s="18">
        <v>3.16946107213152</v>
      </c>
      <c r="K658" s="18" t="str">
        <f>+IF(DatosTR[[#This Row],[RC]]=1,"Acierto",IF(SUM(DatosTR[[#This Row],[RC]],DatosTR[[#This Row],[TR]])=0,"Omisión","Comisión"))</f>
        <v>Acierto</v>
      </c>
    </row>
    <row r="659" spans="1:11" x14ac:dyDescent="0.55000000000000004">
      <c r="A659" s="18" t="s">
        <v>58</v>
      </c>
      <c r="B659" t="s">
        <v>64</v>
      </c>
      <c r="C659" t="s">
        <v>59</v>
      </c>
      <c r="D659" s="18" t="s">
        <v>29</v>
      </c>
      <c r="E659" s="18" t="s">
        <v>28</v>
      </c>
      <c r="F659" t="s">
        <v>60</v>
      </c>
      <c r="G659" s="18" t="s">
        <v>10</v>
      </c>
      <c r="H659" s="18">
        <v>1</v>
      </c>
      <c r="I659" s="18" t="s">
        <v>15</v>
      </c>
      <c r="J659" s="18">
        <v>1.89860535197658</v>
      </c>
      <c r="K659" s="18" t="str">
        <f>+IF(DatosTR[[#This Row],[RC]]=1,"Acierto",IF(SUM(DatosTR[[#This Row],[RC]],DatosTR[[#This Row],[TR]])=0,"Omisión","Comisión"))</f>
        <v>Acierto</v>
      </c>
    </row>
    <row r="660" spans="1:11" x14ac:dyDescent="0.55000000000000004">
      <c r="A660" s="18" t="s">
        <v>58</v>
      </c>
      <c r="B660" t="s">
        <v>64</v>
      </c>
      <c r="C660" t="s">
        <v>59</v>
      </c>
      <c r="D660" s="18" t="s">
        <v>29</v>
      </c>
      <c r="E660" s="18" t="s">
        <v>28</v>
      </c>
      <c r="F660" t="s">
        <v>60</v>
      </c>
      <c r="G660" s="18" t="s">
        <v>10</v>
      </c>
      <c r="H660" s="18">
        <v>1</v>
      </c>
      <c r="I660" s="18" t="s">
        <v>9</v>
      </c>
      <c r="J660" s="18">
        <v>2.9477388228988199</v>
      </c>
      <c r="K660" s="18" t="str">
        <f>+IF(DatosTR[[#This Row],[RC]]=1,"Acierto",IF(SUM(DatosTR[[#This Row],[RC]],DatosTR[[#This Row],[TR]])=0,"Omisión","Comisión"))</f>
        <v>Acierto</v>
      </c>
    </row>
    <row r="661" spans="1:11" x14ac:dyDescent="0.55000000000000004">
      <c r="A661" s="18" t="s">
        <v>58</v>
      </c>
      <c r="B661" t="s">
        <v>64</v>
      </c>
      <c r="C661" t="s">
        <v>59</v>
      </c>
      <c r="D661" s="18" t="s">
        <v>29</v>
      </c>
      <c r="E661" s="18" t="s">
        <v>28</v>
      </c>
      <c r="F661" t="s">
        <v>60</v>
      </c>
      <c r="G661" s="18" t="s">
        <v>10</v>
      </c>
      <c r="H661" s="18">
        <v>1</v>
      </c>
      <c r="I661" s="18" t="s">
        <v>11</v>
      </c>
      <c r="J661" s="18">
        <v>1.4443377338466199</v>
      </c>
      <c r="K661" s="18" t="str">
        <f>+IF(DatosTR[[#This Row],[RC]]=1,"Acierto",IF(SUM(DatosTR[[#This Row],[RC]],DatosTR[[#This Row],[TR]])=0,"Omisión","Comisión"))</f>
        <v>Acierto</v>
      </c>
    </row>
    <row r="662" spans="1:11" x14ac:dyDescent="0.55000000000000004">
      <c r="A662" s="18" t="s">
        <v>58</v>
      </c>
      <c r="B662" t="s">
        <v>64</v>
      </c>
      <c r="C662" t="s">
        <v>59</v>
      </c>
      <c r="D662" s="18" t="s">
        <v>28</v>
      </c>
      <c r="E662" s="18" t="s">
        <v>27</v>
      </c>
      <c r="F662" t="s">
        <v>60</v>
      </c>
      <c r="G662" s="18" t="s">
        <v>12</v>
      </c>
      <c r="H662" s="18">
        <v>0</v>
      </c>
      <c r="I662" s="18" t="s">
        <v>13</v>
      </c>
      <c r="J662" s="18">
        <v>3.4566012496943501</v>
      </c>
      <c r="K662" s="18" t="str">
        <f>+IF(DatosTR[[#This Row],[RC]]=1,"Acierto",IF(SUM(DatosTR[[#This Row],[RC]],DatosTR[[#This Row],[TR]])=0,"Omisión","Comisión"))</f>
        <v>Comisión</v>
      </c>
    </row>
    <row r="663" spans="1:11" x14ac:dyDescent="0.55000000000000004">
      <c r="A663" s="18" t="s">
        <v>58</v>
      </c>
      <c r="B663" t="s">
        <v>64</v>
      </c>
      <c r="C663" t="s">
        <v>59</v>
      </c>
      <c r="D663" s="18" t="s">
        <v>28</v>
      </c>
      <c r="E663" s="18" t="s">
        <v>27</v>
      </c>
      <c r="F663" t="s">
        <v>60</v>
      </c>
      <c r="G663" s="18" t="s">
        <v>12</v>
      </c>
      <c r="H663" s="18">
        <v>0</v>
      </c>
      <c r="I663" s="18" t="s">
        <v>15</v>
      </c>
      <c r="J663" s="18">
        <v>1.4021545893628999</v>
      </c>
      <c r="K663" s="18" t="str">
        <f>+IF(DatosTR[[#This Row],[RC]]=1,"Acierto",IF(SUM(DatosTR[[#This Row],[RC]],DatosTR[[#This Row],[TR]])=0,"Omisión","Comisión"))</f>
        <v>Comisión</v>
      </c>
    </row>
    <row r="664" spans="1:11" x14ac:dyDescent="0.55000000000000004">
      <c r="A664" s="18" t="s">
        <v>58</v>
      </c>
      <c r="B664" t="s">
        <v>64</v>
      </c>
      <c r="C664" t="s">
        <v>59</v>
      </c>
      <c r="D664" s="18" t="s">
        <v>28</v>
      </c>
      <c r="E664" s="18" t="s">
        <v>27</v>
      </c>
      <c r="F664" t="s">
        <v>60</v>
      </c>
      <c r="G664" s="18" t="s">
        <v>12</v>
      </c>
      <c r="H664" s="18">
        <v>0</v>
      </c>
      <c r="I664" s="18" t="s">
        <v>9</v>
      </c>
      <c r="J664" s="18">
        <v>2.9179274413036098</v>
      </c>
      <c r="K664" s="18" t="str">
        <f>+IF(DatosTR[[#This Row],[RC]]=1,"Acierto",IF(SUM(DatosTR[[#This Row],[RC]],DatosTR[[#This Row],[TR]])=0,"Omisión","Comisión"))</f>
        <v>Comisión</v>
      </c>
    </row>
    <row r="665" spans="1:11" x14ac:dyDescent="0.55000000000000004">
      <c r="A665" s="18" t="s">
        <v>58</v>
      </c>
      <c r="B665" t="s">
        <v>64</v>
      </c>
      <c r="C665" t="s">
        <v>59</v>
      </c>
      <c r="D665" s="18" t="s">
        <v>28</v>
      </c>
      <c r="E665" s="18" t="s">
        <v>27</v>
      </c>
      <c r="F665" t="s">
        <v>60</v>
      </c>
      <c r="G665" s="18" t="s">
        <v>12</v>
      </c>
      <c r="H665" s="18">
        <v>0</v>
      </c>
      <c r="I665" s="18" t="s">
        <v>11</v>
      </c>
      <c r="J665" s="18">
        <v>1.3643621644587201</v>
      </c>
      <c r="K665" s="18" t="str">
        <f>+IF(DatosTR[[#This Row],[RC]]=1,"Acierto",IF(SUM(DatosTR[[#This Row],[RC]],DatosTR[[#This Row],[TR]])=0,"Omisión","Comisión"))</f>
        <v>Comisión</v>
      </c>
    </row>
    <row r="666" spans="1:11" x14ac:dyDescent="0.55000000000000004">
      <c r="A666" s="18" t="s">
        <v>58</v>
      </c>
      <c r="B666" t="s">
        <v>64</v>
      </c>
      <c r="C666" t="s">
        <v>59</v>
      </c>
      <c r="D666" s="18" t="s">
        <v>28</v>
      </c>
      <c r="E666" s="18" t="s">
        <v>27</v>
      </c>
      <c r="F666" t="s">
        <v>60</v>
      </c>
      <c r="G666" s="18" t="s">
        <v>14</v>
      </c>
      <c r="H666" s="18">
        <v>1</v>
      </c>
      <c r="I666" s="18" t="s">
        <v>13</v>
      </c>
      <c r="J666" s="18">
        <v>3.4566012496943501</v>
      </c>
      <c r="K666" s="18" t="str">
        <f>+IF(DatosTR[[#This Row],[RC]]=1,"Acierto",IF(SUM(DatosTR[[#This Row],[RC]],DatosTR[[#This Row],[TR]])=0,"Omisión","Comisión"))</f>
        <v>Acierto</v>
      </c>
    </row>
    <row r="667" spans="1:11" x14ac:dyDescent="0.55000000000000004">
      <c r="A667" s="18" t="s">
        <v>58</v>
      </c>
      <c r="B667" t="s">
        <v>64</v>
      </c>
      <c r="C667" t="s">
        <v>59</v>
      </c>
      <c r="D667" s="18" t="s">
        <v>28</v>
      </c>
      <c r="E667" s="18" t="s">
        <v>27</v>
      </c>
      <c r="F667" t="s">
        <v>60</v>
      </c>
      <c r="G667" s="18" t="s">
        <v>14</v>
      </c>
      <c r="H667" s="18">
        <v>1</v>
      </c>
      <c r="I667" s="18" t="s">
        <v>15</v>
      </c>
      <c r="J667" s="18">
        <v>1.4021545893628999</v>
      </c>
      <c r="K667" s="18" t="str">
        <f>+IF(DatosTR[[#This Row],[RC]]=1,"Acierto",IF(SUM(DatosTR[[#This Row],[RC]],DatosTR[[#This Row],[TR]])=0,"Omisión","Comisión"))</f>
        <v>Acierto</v>
      </c>
    </row>
    <row r="668" spans="1:11" x14ac:dyDescent="0.55000000000000004">
      <c r="A668" s="18" t="s">
        <v>58</v>
      </c>
      <c r="B668" t="s">
        <v>64</v>
      </c>
      <c r="C668" t="s">
        <v>59</v>
      </c>
      <c r="D668" s="18" t="s">
        <v>28</v>
      </c>
      <c r="E668" s="18" t="s">
        <v>27</v>
      </c>
      <c r="F668" t="s">
        <v>60</v>
      </c>
      <c r="G668" s="18" t="s">
        <v>14</v>
      </c>
      <c r="H668" s="18">
        <v>1</v>
      </c>
      <c r="I668" s="18" t="s">
        <v>9</v>
      </c>
      <c r="J668" s="18">
        <v>2.9179274413036098</v>
      </c>
      <c r="K668" s="18" t="str">
        <f>+IF(DatosTR[[#This Row],[RC]]=1,"Acierto",IF(SUM(DatosTR[[#This Row],[RC]],DatosTR[[#This Row],[TR]])=0,"Omisión","Comisión"))</f>
        <v>Acierto</v>
      </c>
    </row>
    <row r="669" spans="1:11" x14ac:dyDescent="0.55000000000000004">
      <c r="A669" s="18" t="s">
        <v>58</v>
      </c>
      <c r="B669" t="s">
        <v>64</v>
      </c>
      <c r="C669" t="s">
        <v>59</v>
      </c>
      <c r="D669" s="18" t="s">
        <v>28</v>
      </c>
      <c r="E669" s="18" t="s">
        <v>27</v>
      </c>
      <c r="F669" t="s">
        <v>60</v>
      </c>
      <c r="G669" s="18" t="s">
        <v>14</v>
      </c>
      <c r="H669" s="18">
        <v>1</v>
      </c>
      <c r="I669" s="18" t="s">
        <v>11</v>
      </c>
      <c r="J669" s="18">
        <v>1.3643621644587201</v>
      </c>
      <c r="K669" s="18" t="str">
        <f>+IF(DatosTR[[#This Row],[RC]]=1,"Acierto",IF(SUM(DatosTR[[#This Row],[RC]],DatosTR[[#This Row],[TR]])=0,"Omisión","Comisión"))</f>
        <v>Acierto</v>
      </c>
    </row>
    <row r="670" spans="1:11" x14ac:dyDescent="0.55000000000000004">
      <c r="A670" s="18" t="s">
        <v>58</v>
      </c>
      <c r="B670" t="s">
        <v>64</v>
      </c>
      <c r="C670" t="s">
        <v>59</v>
      </c>
      <c r="D670" s="18" t="s">
        <v>28</v>
      </c>
      <c r="E670" s="18" t="s">
        <v>27</v>
      </c>
      <c r="F670" t="s">
        <v>60</v>
      </c>
      <c r="G670" s="18" t="s">
        <v>8</v>
      </c>
      <c r="H670" s="18">
        <v>1</v>
      </c>
      <c r="I670" s="18" t="s">
        <v>13</v>
      </c>
      <c r="J670" s="18">
        <v>3.4566012496943501</v>
      </c>
      <c r="K670" s="18" t="str">
        <f>+IF(DatosTR[[#This Row],[RC]]=1,"Acierto",IF(SUM(DatosTR[[#This Row],[RC]],DatosTR[[#This Row],[TR]])=0,"Omisión","Comisión"))</f>
        <v>Acierto</v>
      </c>
    </row>
    <row r="671" spans="1:11" x14ac:dyDescent="0.55000000000000004">
      <c r="A671" s="18" t="s">
        <v>58</v>
      </c>
      <c r="B671" t="s">
        <v>64</v>
      </c>
      <c r="C671" t="s">
        <v>59</v>
      </c>
      <c r="D671" s="18" t="s">
        <v>28</v>
      </c>
      <c r="E671" s="18" t="s">
        <v>27</v>
      </c>
      <c r="F671" t="s">
        <v>60</v>
      </c>
      <c r="G671" s="18" t="s">
        <v>8</v>
      </c>
      <c r="H671" s="18">
        <v>1</v>
      </c>
      <c r="I671" s="18" t="s">
        <v>15</v>
      </c>
      <c r="J671" s="18">
        <v>1.4021545893628999</v>
      </c>
      <c r="K671" s="18" t="str">
        <f>+IF(DatosTR[[#This Row],[RC]]=1,"Acierto",IF(SUM(DatosTR[[#This Row],[RC]],DatosTR[[#This Row],[TR]])=0,"Omisión","Comisión"))</f>
        <v>Acierto</v>
      </c>
    </row>
    <row r="672" spans="1:11" x14ac:dyDescent="0.55000000000000004">
      <c r="A672" s="18" t="s">
        <v>58</v>
      </c>
      <c r="B672" t="s">
        <v>64</v>
      </c>
      <c r="C672" t="s">
        <v>59</v>
      </c>
      <c r="D672" s="18" t="s">
        <v>28</v>
      </c>
      <c r="E672" s="18" t="s">
        <v>27</v>
      </c>
      <c r="F672" t="s">
        <v>60</v>
      </c>
      <c r="G672" s="18" t="s">
        <v>8</v>
      </c>
      <c r="H672" s="18">
        <v>1</v>
      </c>
      <c r="I672" s="18" t="s">
        <v>9</v>
      </c>
      <c r="J672" s="18">
        <v>2.9179274413036098</v>
      </c>
      <c r="K672" s="18" t="str">
        <f>+IF(DatosTR[[#This Row],[RC]]=1,"Acierto",IF(SUM(DatosTR[[#This Row],[RC]],DatosTR[[#This Row],[TR]])=0,"Omisión","Comisión"))</f>
        <v>Acierto</v>
      </c>
    </row>
    <row r="673" spans="1:11" x14ac:dyDescent="0.55000000000000004">
      <c r="A673" s="18" t="s">
        <v>58</v>
      </c>
      <c r="B673" t="s">
        <v>64</v>
      </c>
      <c r="C673" t="s">
        <v>59</v>
      </c>
      <c r="D673" s="18" t="s">
        <v>28</v>
      </c>
      <c r="E673" s="18" t="s">
        <v>27</v>
      </c>
      <c r="F673" t="s">
        <v>60</v>
      </c>
      <c r="G673" s="18" t="s">
        <v>8</v>
      </c>
      <c r="H673" s="18">
        <v>1</v>
      </c>
      <c r="I673" s="18" t="s">
        <v>11</v>
      </c>
      <c r="J673" s="18">
        <v>1.3643621644587201</v>
      </c>
      <c r="K673" s="18" t="str">
        <f>+IF(DatosTR[[#This Row],[RC]]=1,"Acierto",IF(SUM(DatosTR[[#This Row],[RC]],DatosTR[[#This Row],[TR]])=0,"Omisión","Comisión"))</f>
        <v>Acierto</v>
      </c>
    </row>
    <row r="674" spans="1:11" x14ac:dyDescent="0.55000000000000004">
      <c r="A674" s="18" t="s">
        <v>58</v>
      </c>
      <c r="B674" t="s">
        <v>64</v>
      </c>
      <c r="C674" t="s">
        <v>59</v>
      </c>
      <c r="D674" s="18" t="s">
        <v>28</v>
      </c>
      <c r="E674" s="18" t="s">
        <v>27</v>
      </c>
      <c r="F674" t="s">
        <v>60</v>
      </c>
      <c r="G674" s="18" t="s">
        <v>10</v>
      </c>
      <c r="H674" s="18">
        <v>1</v>
      </c>
      <c r="I674" s="18" t="s">
        <v>13</v>
      </c>
      <c r="J674" s="18">
        <v>3.4566012496943501</v>
      </c>
      <c r="K674" s="18" t="str">
        <f>+IF(DatosTR[[#This Row],[RC]]=1,"Acierto",IF(SUM(DatosTR[[#This Row],[RC]],DatosTR[[#This Row],[TR]])=0,"Omisión","Comisión"))</f>
        <v>Acierto</v>
      </c>
    </row>
    <row r="675" spans="1:11" x14ac:dyDescent="0.55000000000000004">
      <c r="A675" s="18" t="s">
        <v>58</v>
      </c>
      <c r="B675" t="s">
        <v>64</v>
      </c>
      <c r="C675" t="s">
        <v>59</v>
      </c>
      <c r="D675" s="18" t="s">
        <v>28</v>
      </c>
      <c r="E675" s="18" t="s">
        <v>27</v>
      </c>
      <c r="F675" t="s">
        <v>60</v>
      </c>
      <c r="G675" s="18" t="s">
        <v>10</v>
      </c>
      <c r="H675" s="18">
        <v>1</v>
      </c>
      <c r="I675" s="18" t="s">
        <v>15</v>
      </c>
      <c r="J675" s="18">
        <v>1.4021545893628999</v>
      </c>
      <c r="K675" s="18" t="str">
        <f>+IF(DatosTR[[#This Row],[RC]]=1,"Acierto",IF(SUM(DatosTR[[#This Row],[RC]],DatosTR[[#This Row],[TR]])=0,"Omisión","Comisión"))</f>
        <v>Acierto</v>
      </c>
    </row>
    <row r="676" spans="1:11" x14ac:dyDescent="0.55000000000000004">
      <c r="A676" s="18" t="s">
        <v>58</v>
      </c>
      <c r="B676" t="s">
        <v>64</v>
      </c>
      <c r="C676" t="s">
        <v>59</v>
      </c>
      <c r="D676" s="18" t="s">
        <v>28</v>
      </c>
      <c r="E676" s="18" t="s">
        <v>27</v>
      </c>
      <c r="F676" t="s">
        <v>60</v>
      </c>
      <c r="G676" s="18" t="s">
        <v>10</v>
      </c>
      <c r="H676" s="18">
        <v>1</v>
      </c>
      <c r="I676" s="18" t="s">
        <v>9</v>
      </c>
      <c r="J676" s="18">
        <v>2.9179274413036098</v>
      </c>
      <c r="K676" s="18" t="str">
        <f>+IF(DatosTR[[#This Row],[RC]]=1,"Acierto",IF(SUM(DatosTR[[#This Row],[RC]],DatosTR[[#This Row],[TR]])=0,"Omisión","Comisión"))</f>
        <v>Acierto</v>
      </c>
    </row>
    <row r="677" spans="1:11" x14ac:dyDescent="0.55000000000000004">
      <c r="A677" s="18" t="s">
        <v>58</v>
      </c>
      <c r="B677" t="s">
        <v>64</v>
      </c>
      <c r="C677" t="s">
        <v>59</v>
      </c>
      <c r="D677" s="18" t="s">
        <v>28</v>
      </c>
      <c r="E677" s="18" t="s">
        <v>27</v>
      </c>
      <c r="F677" t="s">
        <v>60</v>
      </c>
      <c r="G677" s="18" t="s">
        <v>10</v>
      </c>
      <c r="H677" s="18">
        <v>1</v>
      </c>
      <c r="I677" s="18" t="s">
        <v>11</v>
      </c>
      <c r="J677" s="18">
        <v>1.3643621644587201</v>
      </c>
      <c r="K677" s="18" t="str">
        <f>+IF(DatosTR[[#This Row],[RC]]=1,"Acierto",IF(SUM(DatosTR[[#This Row],[RC]],DatosTR[[#This Row],[TR]])=0,"Omisión","Comisión"))</f>
        <v>Acierto</v>
      </c>
    </row>
    <row r="678" spans="1:11" x14ac:dyDescent="0.55000000000000004">
      <c r="A678" s="18" t="s">
        <v>58</v>
      </c>
      <c r="B678" t="s">
        <v>64</v>
      </c>
      <c r="C678" t="s">
        <v>59</v>
      </c>
      <c r="D678" s="18" t="s">
        <v>28</v>
      </c>
      <c r="E678" s="18" t="s">
        <v>27</v>
      </c>
      <c r="F678" t="s">
        <v>60</v>
      </c>
      <c r="G678" s="18" t="s">
        <v>12</v>
      </c>
      <c r="H678" s="18">
        <v>0</v>
      </c>
      <c r="I678" s="18" t="s">
        <v>13</v>
      </c>
      <c r="J678" s="18">
        <v>2.2725517215440001</v>
      </c>
      <c r="K678" s="18" t="str">
        <f>+IF(DatosTR[[#This Row],[RC]]=1,"Acierto",IF(SUM(DatosTR[[#This Row],[RC]],DatosTR[[#This Row],[TR]])=0,"Omisión","Comisión"))</f>
        <v>Comisión</v>
      </c>
    </row>
    <row r="679" spans="1:11" x14ac:dyDescent="0.55000000000000004">
      <c r="A679" s="18" t="s">
        <v>58</v>
      </c>
      <c r="B679" t="s">
        <v>64</v>
      </c>
      <c r="C679" t="s">
        <v>59</v>
      </c>
      <c r="D679" s="18" t="s">
        <v>28</v>
      </c>
      <c r="E679" s="18" t="s">
        <v>27</v>
      </c>
      <c r="F679" t="s">
        <v>60</v>
      </c>
      <c r="G679" s="18" t="s">
        <v>12</v>
      </c>
      <c r="H679" s="18">
        <v>0</v>
      </c>
      <c r="I679" s="18" t="s">
        <v>15</v>
      </c>
      <c r="J679" s="18">
        <v>1.40725563041633</v>
      </c>
      <c r="K679" s="18" t="str">
        <f>+IF(DatosTR[[#This Row],[RC]]=1,"Acierto",IF(SUM(DatosTR[[#This Row],[RC]],DatosTR[[#This Row],[TR]])=0,"Omisión","Comisión"))</f>
        <v>Comisión</v>
      </c>
    </row>
    <row r="680" spans="1:11" x14ac:dyDescent="0.55000000000000004">
      <c r="A680" s="18" t="s">
        <v>58</v>
      </c>
      <c r="B680" t="s">
        <v>64</v>
      </c>
      <c r="C680" t="s">
        <v>59</v>
      </c>
      <c r="D680" s="18" t="s">
        <v>28</v>
      </c>
      <c r="E680" s="18" t="s">
        <v>27</v>
      </c>
      <c r="F680" t="s">
        <v>60</v>
      </c>
      <c r="G680" s="18" t="s">
        <v>12</v>
      </c>
      <c r="H680" s="18">
        <v>0</v>
      </c>
      <c r="I680" s="18" t="s">
        <v>9</v>
      </c>
      <c r="J680" s="18">
        <v>1.22735504386946</v>
      </c>
      <c r="K680" s="18" t="str">
        <f>+IF(DatosTR[[#This Row],[RC]]=1,"Acierto",IF(SUM(DatosTR[[#This Row],[RC]],DatosTR[[#This Row],[TR]])=0,"Omisión","Comisión"))</f>
        <v>Comisión</v>
      </c>
    </row>
    <row r="681" spans="1:11" x14ac:dyDescent="0.55000000000000004">
      <c r="A681" s="18" t="s">
        <v>58</v>
      </c>
      <c r="B681" t="s">
        <v>64</v>
      </c>
      <c r="C681" t="s">
        <v>59</v>
      </c>
      <c r="D681" s="18" t="s">
        <v>28</v>
      </c>
      <c r="E681" s="18" t="s">
        <v>27</v>
      </c>
      <c r="F681" t="s">
        <v>60</v>
      </c>
      <c r="G681" s="18" t="s">
        <v>12</v>
      </c>
      <c r="H681" s="18">
        <v>0</v>
      </c>
      <c r="I681" s="18" t="s">
        <v>11</v>
      </c>
      <c r="J681" s="18">
        <v>1.2986724335351001</v>
      </c>
      <c r="K681" s="18" t="str">
        <f>+IF(DatosTR[[#This Row],[RC]]=1,"Acierto",IF(SUM(DatosTR[[#This Row],[RC]],DatosTR[[#This Row],[TR]])=0,"Omisión","Comisión"))</f>
        <v>Comisión</v>
      </c>
    </row>
    <row r="682" spans="1:11" x14ac:dyDescent="0.55000000000000004">
      <c r="A682" s="18" t="s">
        <v>58</v>
      </c>
      <c r="B682" t="s">
        <v>64</v>
      </c>
      <c r="C682" t="s">
        <v>59</v>
      </c>
      <c r="D682" s="18" t="s">
        <v>28</v>
      </c>
      <c r="E682" s="18" t="s">
        <v>27</v>
      </c>
      <c r="F682" t="s">
        <v>60</v>
      </c>
      <c r="G682" s="18" t="s">
        <v>14</v>
      </c>
      <c r="H682" s="18">
        <v>1</v>
      </c>
      <c r="I682" s="18" t="s">
        <v>13</v>
      </c>
      <c r="J682" s="18">
        <v>2.2725517215440001</v>
      </c>
      <c r="K682" s="18" t="str">
        <f>+IF(DatosTR[[#This Row],[RC]]=1,"Acierto",IF(SUM(DatosTR[[#This Row],[RC]],DatosTR[[#This Row],[TR]])=0,"Omisión","Comisión"))</f>
        <v>Acierto</v>
      </c>
    </row>
    <row r="683" spans="1:11" x14ac:dyDescent="0.55000000000000004">
      <c r="A683" s="18" t="s">
        <v>58</v>
      </c>
      <c r="B683" t="s">
        <v>64</v>
      </c>
      <c r="C683" t="s">
        <v>59</v>
      </c>
      <c r="D683" s="18" t="s">
        <v>28</v>
      </c>
      <c r="E683" s="18" t="s">
        <v>27</v>
      </c>
      <c r="F683" t="s">
        <v>60</v>
      </c>
      <c r="G683" s="18" t="s">
        <v>14</v>
      </c>
      <c r="H683" s="18">
        <v>1</v>
      </c>
      <c r="I683" s="18" t="s">
        <v>15</v>
      </c>
      <c r="J683" s="18">
        <v>1.40725563041633</v>
      </c>
      <c r="K683" s="18" t="str">
        <f>+IF(DatosTR[[#This Row],[RC]]=1,"Acierto",IF(SUM(DatosTR[[#This Row],[RC]],DatosTR[[#This Row],[TR]])=0,"Omisión","Comisión"))</f>
        <v>Acierto</v>
      </c>
    </row>
    <row r="684" spans="1:11" x14ac:dyDescent="0.55000000000000004">
      <c r="A684" s="18" t="s">
        <v>58</v>
      </c>
      <c r="B684" t="s">
        <v>64</v>
      </c>
      <c r="C684" t="s">
        <v>59</v>
      </c>
      <c r="D684" s="18" t="s">
        <v>28</v>
      </c>
      <c r="E684" s="18" t="s">
        <v>27</v>
      </c>
      <c r="F684" t="s">
        <v>60</v>
      </c>
      <c r="G684" s="18" t="s">
        <v>14</v>
      </c>
      <c r="H684" s="18">
        <v>1</v>
      </c>
      <c r="I684" s="18" t="s">
        <v>9</v>
      </c>
      <c r="J684" s="18">
        <v>1.22735504386946</v>
      </c>
      <c r="K684" s="18" t="str">
        <f>+IF(DatosTR[[#This Row],[RC]]=1,"Acierto",IF(SUM(DatosTR[[#This Row],[RC]],DatosTR[[#This Row],[TR]])=0,"Omisión","Comisión"))</f>
        <v>Acierto</v>
      </c>
    </row>
    <row r="685" spans="1:11" x14ac:dyDescent="0.55000000000000004">
      <c r="A685" s="18" t="s">
        <v>58</v>
      </c>
      <c r="B685" t="s">
        <v>64</v>
      </c>
      <c r="C685" t="s">
        <v>59</v>
      </c>
      <c r="D685" s="18" t="s">
        <v>28</v>
      </c>
      <c r="E685" s="18" t="s">
        <v>27</v>
      </c>
      <c r="F685" t="s">
        <v>60</v>
      </c>
      <c r="G685" s="18" t="s">
        <v>14</v>
      </c>
      <c r="H685" s="18">
        <v>1</v>
      </c>
      <c r="I685" s="18" t="s">
        <v>11</v>
      </c>
      <c r="J685" s="18">
        <v>1.2986724335351001</v>
      </c>
      <c r="K685" s="18" t="str">
        <f>+IF(DatosTR[[#This Row],[RC]]=1,"Acierto",IF(SUM(DatosTR[[#This Row],[RC]],DatosTR[[#This Row],[TR]])=0,"Omisión","Comisión"))</f>
        <v>Acierto</v>
      </c>
    </row>
    <row r="686" spans="1:11" x14ac:dyDescent="0.55000000000000004">
      <c r="A686" s="18" t="s">
        <v>58</v>
      </c>
      <c r="B686" t="s">
        <v>64</v>
      </c>
      <c r="C686" t="s">
        <v>59</v>
      </c>
      <c r="D686" s="18" t="s">
        <v>28</v>
      </c>
      <c r="E686" s="18" t="s">
        <v>27</v>
      </c>
      <c r="F686" t="s">
        <v>60</v>
      </c>
      <c r="G686" s="18" t="s">
        <v>8</v>
      </c>
      <c r="H686" s="18">
        <v>1</v>
      </c>
      <c r="I686" s="18" t="s">
        <v>13</v>
      </c>
      <c r="J686" s="18">
        <v>2.2725517215440001</v>
      </c>
      <c r="K686" s="18" t="str">
        <f>+IF(DatosTR[[#This Row],[RC]]=1,"Acierto",IF(SUM(DatosTR[[#This Row],[RC]],DatosTR[[#This Row],[TR]])=0,"Omisión","Comisión"))</f>
        <v>Acierto</v>
      </c>
    </row>
    <row r="687" spans="1:11" x14ac:dyDescent="0.55000000000000004">
      <c r="A687" s="18" t="s">
        <v>58</v>
      </c>
      <c r="B687" t="s">
        <v>64</v>
      </c>
      <c r="C687" t="s">
        <v>59</v>
      </c>
      <c r="D687" s="18" t="s">
        <v>28</v>
      </c>
      <c r="E687" s="18" t="s">
        <v>27</v>
      </c>
      <c r="F687" t="s">
        <v>60</v>
      </c>
      <c r="G687" s="18" t="s">
        <v>8</v>
      </c>
      <c r="H687" s="18">
        <v>1</v>
      </c>
      <c r="I687" s="18" t="s">
        <v>15</v>
      </c>
      <c r="J687" s="18">
        <v>1.40725563041633</v>
      </c>
      <c r="K687" s="18" t="str">
        <f>+IF(DatosTR[[#This Row],[RC]]=1,"Acierto",IF(SUM(DatosTR[[#This Row],[RC]],DatosTR[[#This Row],[TR]])=0,"Omisión","Comisión"))</f>
        <v>Acierto</v>
      </c>
    </row>
    <row r="688" spans="1:11" x14ac:dyDescent="0.55000000000000004">
      <c r="A688" s="18" t="s">
        <v>58</v>
      </c>
      <c r="B688" t="s">
        <v>64</v>
      </c>
      <c r="C688" t="s">
        <v>59</v>
      </c>
      <c r="D688" s="18" t="s">
        <v>28</v>
      </c>
      <c r="E688" s="18" t="s">
        <v>27</v>
      </c>
      <c r="F688" t="s">
        <v>60</v>
      </c>
      <c r="G688" s="18" t="s">
        <v>8</v>
      </c>
      <c r="H688" s="18">
        <v>1</v>
      </c>
      <c r="I688" s="18" t="s">
        <v>9</v>
      </c>
      <c r="J688" s="18">
        <v>1.22735504386946</v>
      </c>
      <c r="K688" s="18" t="str">
        <f>+IF(DatosTR[[#This Row],[RC]]=1,"Acierto",IF(SUM(DatosTR[[#This Row],[RC]],DatosTR[[#This Row],[TR]])=0,"Omisión","Comisión"))</f>
        <v>Acierto</v>
      </c>
    </row>
    <row r="689" spans="1:11" x14ac:dyDescent="0.55000000000000004">
      <c r="A689" s="18" t="s">
        <v>58</v>
      </c>
      <c r="B689" t="s">
        <v>64</v>
      </c>
      <c r="C689" t="s">
        <v>59</v>
      </c>
      <c r="D689" s="18" t="s">
        <v>28</v>
      </c>
      <c r="E689" s="18" t="s">
        <v>27</v>
      </c>
      <c r="F689" t="s">
        <v>60</v>
      </c>
      <c r="G689" s="18" t="s">
        <v>8</v>
      </c>
      <c r="H689" s="18">
        <v>1</v>
      </c>
      <c r="I689" s="18" t="s">
        <v>11</v>
      </c>
      <c r="J689" s="18">
        <v>1.2986724335351001</v>
      </c>
      <c r="K689" s="18" t="str">
        <f>+IF(DatosTR[[#This Row],[RC]]=1,"Acierto",IF(SUM(DatosTR[[#This Row],[RC]],DatosTR[[#This Row],[TR]])=0,"Omisión","Comisión"))</f>
        <v>Acierto</v>
      </c>
    </row>
    <row r="690" spans="1:11" x14ac:dyDescent="0.55000000000000004">
      <c r="A690" s="18" t="s">
        <v>58</v>
      </c>
      <c r="B690" t="s">
        <v>64</v>
      </c>
      <c r="C690" t="s">
        <v>59</v>
      </c>
      <c r="D690" s="18" t="s">
        <v>28</v>
      </c>
      <c r="E690" s="18" t="s">
        <v>27</v>
      </c>
      <c r="F690" t="s">
        <v>60</v>
      </c>
      <c r="G690" s="18" t="s">
        <v>10</v>
      </c>
      <c r="H690" s="18">
        <v>1</v>
      </c>
      <c r="I690" s="18" t="s">
        <v>13</v>
      </c>
      <c r="J690" s="18">
        <v>2.2725517215440001</v>
      </c>
      <c r="K690" s="18" t="str">
        <f>+IF(DatosTR[[#This Row],[RC]]=1,"Acierto",IF(SUM(DatosTR[[#This Row],[RC]],DatosTR[[#This Row],[TR]])=0,"Omisión","Comisión"))</f>
        <v>Acierto</v>
      </c>
    </row>
    <row r="691" spans="1:11" x14ac:dyDescent="0.55000000000000004">
      <c r="A691" s="18" t="s">
        <v>58</v>
      </c>
      <c r="B691" t="s">
        <v>64</v>
      </c>
      <c r="C691" t="s">
        <v>59</v>
      </c>
      <c r="D691" s="18" t="s">
        <v>28</v>
      </c>
      <c r="E691" s="18" t="s">
        <v>27</v>
      </c>
      <c r="F691" t="s">
        <v>60</v>
      </c>
      <c r="G691" s="18" t="s">
        <v>10</v>
      </c>
      <c r="H691" s="18">
        <v>1</v>
      </c>
      <c r="I691" s="18" t="s">
        <v>15</v>
      </c>
      <c r="J691" s="18">
        <v>1.40725563041633</v>
      </c>
      <c r="K691" s="18" t="str">
        <f>+IF(DatosTR[[#This Row],[RC]]=1,"Acierto",IF(SUM(DatosTR[[#This Row],[RC]],DatosTR[[#This Row],[TR]])=0,"Omisión","Comisión"))</f>
        <v>Acierto</v>
      </c>
    </row>
    <row r="692" spans="1:11" x14ac:dyDescent="0.55000000000000004">
      <c r="A692" s="18" t="s">
        <v>58</v>
      </c>
      <c r="B692" t="s">
        <v>64</v>
      </c>
      <c r="C692" t="s">
        <v>59</v>
      </c>
      <c r="D692" s="18" t="s">
        <v>28</v>
      </c>
      <c r="E692" s="18" t="s">
        <v>27</v>
      </c>
      <c r="F692" t="s">
        <v>60</v>
      </c>
      <c r="G692" s="18" t="s">
        <v>10</v>
      </c>
      <c r="H692" s="18">
        <v>1</v>
      </c>
      <c r="I692" s="18" t="s">
        <v>9</v>
      </c>
      <c r="J692" s="18">
        <v>1.22735504386946</v>
      </c>
      <c r="K692" s="18" t="str">
        <f>+IF(DatosTR[[#This Row],[RC]]=1,"Acierto",IF(SUM(DatosTR[[#This Row],[RC]],DatosTR[[#This Row],[TR]])=0,"Omisión","Comisión"))</f>
        <v>Acierto</v>
      </c>
    </row>
    <row r="693" spans="1:11" x14ac:dyDescent="0.55000000000000004">
      <c r="A693" s="18" t="s">
        <v>58</v>
      </c>
      <c r="B693" t="s">
        <v>64</v>
      </c>
      <c r="C693" t="s">
        <v>59</v>
      </c>
      <c r="D693" s="18" t="s">
        <v>28</v>
      </c>
      <c r="E693" s="18" t="s">
        <v>27</v>
      </c>
      <c r="F693" t="s">
        <v>60</v>
      </c>
      <c r="G693" s="18" t="s">
        <v>10</v>
      </c>
      <c r="H693" s="18">
        <v>1</v>
      </c>
      <c r="I693" s="18" t="s">
        <v>11</v>
      </c>
      <c r="J693" s="18">
        <v>1.2986724335351001</v>
      </c>
      <c r="K693" s="18" t="str">
        <f>+IF(DatosTR[[#This Row],[RC]]=1,"Acierto",IF(SUM(DatosTR[[#This Row],[RC]],DatosTR[[#This Row],[TR]])=0,"Omisión","Comisión"))</f>
        <v>Acierto</v>
      </c>
    </row>
    <row r="694" spans="1:11" x14ac:dyDescent="0.55000000000000004">
      <c r="A694" s="18" t="s">
        <v>58</v>
      </c>
      <c r="B694" t="s">
        <v>64</v>
      </c>
      <c r="C694" t="s">
        <v>59</v>
      </c>
      <c r="D694" s="18" t="s">
        <v>27</v>
      </c>
      <c r="E694" s="18" t="s">
        <v>28</v>
      </c>
      <c r="F694" t="s">
        <v>60</v>
      </c>
      <c r="G694" s="18" t="s">
        <v>12</v>
      </c>
      <c r="H694" s="18">
        <v>1</v>
      </c>
      <c r="I694" s="18" t="s">
        <v>13</v>
      </c>
      <c r="J694" s="18">
        <v>3.3030181159847398</v>
      </c>
      <c r="K694" s="18" t="str">
        <f>+IF(DatosTR[[#This Row],[RC]]=1,"Acierto",IF(SUM(DatosTR[[#This Row],[RC]],DatosTR[[#This Row],[TR]])=0,"Omisión","Comisión"))</f>
        <v>Acierto</v>
      </c>
    </row>
    <row r="695" spans="1:11" x14ac:dyDescent="0.55000000000000004">
      <c r="A695" s="18" t="s">
        <v>58</v>
      </c>
      <c r="B695" t="s">
        <v>64</v>
      </c>
      <c r="C695" t="s">
        <v>59</v>
      </c>
      <c r="D695" s="18" t="s">
        <v>27</v>
      </c>
      <c r="E695" s="18" t="s">
        <v>28</v>
      </c>
      <c r="F695" t="s">
        <v>60</v>
      </c>
      <c r="G695" s="18" t="s">
        <v>12</v>
      </c>
      <c r="H695" s="18">
        <v>1</v>
      </c>
      <c r="I695" s="18" t="s">
        <v>9</v>
      </c>
      <c r="J695" s="18">
        <v>2.7757845141459199</v>
      </c>
      <c r="K695" s="18" t="str">
        <f>+IF(DatosTR[[#This Row],[RC]]=1,"Acierto",IF(SUM(DatosTR[[#This Row],[RC]],DatosTR[[#This Row],[TR]])=0,"Omisión","Comisión"))</f>
        <v>Acierto</v>
      </c>
    </row>
    <row r="696" spans="1:11" x14ac:dyDescent="0.55000000000000004">
      <c r="A696" s="18" t="s">
        <v>58</v>
      </c>
      <c r="B696" t="s">
        <v>64</v>
      </c>
      <c r="C696" t="s">
        <v>59</v>
      </c>
      <c r="D696" s="18" t="s">
        <v>27</v>
      </c>
      <c r="E696" s="18" t="s">
        <v>28</v>
      </c>
      <c r="F696" t="s">
        <v>60</v>
      </c>
      <c r="G696" s="18" t="s">
        <v>12</v>
      </c>
      <c r="H696" s="18">
        <v>1</v>
      </c>
      <c r="I696" s="18" t="s">
        <v>11</v>
      </c>
      <c r="J696" s="18">
        <v>1.0662811388028699</v>
      </c>
      <c r="K696" s="18" t="str">
        <f>+IF(DatosTR[[#This Row],[RC]]=1,"Acierto",IF(SUM(DatosTR[[#This Row],[RC]],DatosTR[[#This Row],[TR]])=0,"Omisión","Comisión"))</f>
        <v>Acierto</v>
      </c>
    </row>
    <row r="697" spans="1:11" x14ac:dyDescent="0.55000000000000004">
      <c r="A697" s="18" t="s">
        <v>58</v>
      </c>
      <c r="B697" t="s">
        <v>64</v>
      </c>
      <c r="C697" t="s">
        <v>59</v>
      </c>
      <c r="D697" s="18" t="s">
        <v>27</v>
      </c>
      <c r="E697" s="18" t="s">
        <v>28</v>
      </c>
      <c r="F697" t="s">
        <v>60</v>
      </c>
      <c r="G697" s="18" t="s">
        <v>14</v>
      </c>
      <c r="H697" s="18">
        <v>0</v>
      </c>
      <c r="I697" s="18" t="s">
        <v>13</v>
      </c>
      <c r="J697" s="18">
        <v>3.3030181159847398</v>
      </c>
      <c r="K697" s="18" t="str">
        <f>+IF(DatosTR[[#This Row],[RC]]=1,"Acierto",IF(SUM(DatosTR[[#This Row],[RC]],DatosTR[[#This Row],[TR]])=0,"Omisión","Comisión"))</f>
        <v>Comisión</v>
      </c>
    </row>
    <row r="698" spans="1:11" x14ac:dyDescent="0.55000000000000004">
      <c r="A698" s="18" t="s">
        <v>58</v>
      </c>
      <c r="B698" t="s">
        <v>64</v>
      </c>
      <c r="C698" t="s">
        <v>59</v>
      </c>
      <c r="D698" s="18" t="s">
        <v>27</v>
      </c>
      <c r="E698" s="18" t="s">
        <v>28</v>
      </c>
      <c r="F698" t="s">
        <v>60</v>
      </c>
      <c r="G698" s="18" t="s">
        <v>14</v>
      </c>
      <c r="H698" s="18">
        <v>0</v>
      </c>
      <c r="I698" s="18" t="s">
        <v>9</v>
      </c>
      <c r="J698" s="18">
        <v>2.7757845141459199</v>
      </c>
      <c r="K698" s="18" t="str">
        <f>+IF(DatosTR[[#This Row],[RC]]=1,"Acierto",IF(SUM(DatosTR[[#This Row],[RC]],DatosTR[[#This Row],[TR]])=0,"Omisión","Comisión"))</f>
        <v>Comisión</v>
      </c>
    </row>
    <row r="699" spans="1:11" x14ac:dyDescent="0.55000000000000004">
      <c r="A699" s="18" t="s">
        <v>58</v>
      </c>
      <c r="B699" t="s">
        <v>64</v>
      </c>
      <c r="C699" t="s">
        <v>59</v>
      </c>
      <c r="D699" s="18" t="s">
        <v>27</v>
      </c>
      <c r="E699" s="18" t="s">
        <v>28</v>
      </c>
      <c r="F699" t="s">
        <v>60</v>
      </c>
      <c r="G699" s="18" t="s">
        <v>14</v>
      </c>
      <c r="H699" s="18">
        <v>0</v>
      </c>
      <c r="I699" s="18" t="s">
        <v>11</v>
      </c>
      <c r="J699" s="18">
        <v>1.0662811388028699</v>
      </c>
      <c r="K699" s="18" t="str">
        <f>+IF(DatosTR[[#This Row],[RC]]=1,"Acierto",IF(SUM(DatosTR[[#This Row],[RC]],DatosTR[[#This Row],[TR]])=0,"Omisión","Comisión"))</f>
        <v>Comisión</v>
      </c>
    </row>
    <row r="700" spans="1:11" x14ac:dyDescent="0.55000000000000004">
      <c r="A700" s="18" t="s">
        <v>58</v>
      </c>
      <c r="B700" t="s">
        <v>64</v>
      </c>
      <c r="C700" t="s">
        <v>59</v>
      </c>
      <c r="D700" s="18" t="s">
        <v>27</v>
      </c>
      <c r="E700" s="18" t="s">
        <v>28</v>
      </c>
      <c r="F700" t="s">
        <v>60</v>
      </c>
      <c r="G700" s="18" t="s">
        <v>8</v>
      </c>
      <c r="H700" s="18">
        <v>1</v>
      </c>
      <c r="I700" s="18" t="s">
        <v>13</v>
      </c>
      <c r="J700" s="18">
        <v>3.3030181159847398</v>
      </c>
      <c r="K700" s="18" t="str">
        <f>+IF(DatosTR[[#This Row],[RC]]=1,"Acierto",IF(SUM(DatosTR[[#This Row],[RC]],DatosTR[[#This Row],[TR]])=0,"Omisión","Comisión"))</f>
        <v>Acierto</v>
      </c>
    </row>
    <row r="701" spans="1:11" x14ac:dyDescent="0.55000000000000004">
      <c r="A701" s="18" t="s">
        <v>58</v>
      </c>
      <c r="B701" t="s">
        <v>64</v>
      </c>
      <c r="C701" t="s">
        <v>59</v>
      </c>
      <c r="D701" s="18" t="s">
        <v>27</v>
      </c>
      <c r="E701" s="18" t="s">
        <v>28</v>
      </c>
      <c r="F701" t="s">
        <v>60</v>
      </c>
      <c r="G701" s="18" t="s">
        <v>8</v>
      </c>
      <c r="H701" s="18">
        <v>1</v>
      </c>
      <c r="I701" s="18" t="s">
        <v>9</v>
      </c>
      <c r="J701" s="18">
        <v>2.7757845141459199</v>
      </c>
      <c r="K701" s="18" t="str">
        <f>+IF(DatosTR[[#This Row],[RC]]=1,"Acierto",IF(SUM(DatosTR[[#This Row],[RC]],DatosTR[[#This Row],[TR]])=0,"Omisión","Comisión"))</f>
        <v>Acierto</v>
      </c>
    </row>
    <row r="702" spans="1:11" x14ac:dyDescent="0.55000000000000004">
      <c r="A702" s="18" t="s">
        <v>58</v>
      </c>
      <c r="B702" t="s">
        <v>64</v>
      </c>
      <c r="C702" t="s">
        <v>59</v>
      </c>
      <c r="D702" s="18" t="s">
        <v>27</v>
      </c>
      <c r="E702" s="18" t="s">
        <v>28</v>
      </c>
      <c r="F702" t="s">
        <v>60</v>
      </c>
      <c r="G702" s="18" t="s">
        <v>8</v>
      </c>
      <c r="H702" s="18">
        <v>1</v>
      </c>
      <c r="I702" s="18" t="s">
        <v>11</v>
      </c>
      <c r="J702" s="18">
        <v>1.0662811388028699</v>
      </c>
      <c r="K702" s="18" t="str">
        <f>+IF(DatosTR[[#This Row],[RC]]=1,"Acierto",IF(SUM(DatosTR[[#This Row],[RC]],DatosTR[[#This Row],[TR]])=0,"Omisión","Comisión"))</f>
        <v>Acierto</v>
      </c>
    </row>
    <row r="703" spans="1:11" x14ac:dyDescent="0.55000000000000004">
      <c r="A703" s="18" t="s">
        <v>58</v>
      </c>
      <c r="B703" t="s">
        <v>64</v>
      </c>
      <c r="C703" t="s">
        <v>59</v>
      </c>
      <c r="D703" s="18" t="s">
        <v>27</v>
      </c>
      <c r="E703" s="18" t="s">
        <v>28</v>
      </c>
      <c r="F703" t="s">
        <v>60</v>
      </c>
      <c r="G703" s="18" t="s">
        <v>10</v>
      </c>
      <c r="H703" s="18">
        <v>1</v>
      </c>
      <c r="I703" s="18" t="s">
        <v>13</v>
      </c>
      <c r="J703" s="18">
        <v>3.3030181159847398</v>
      </c>
      <c r="K703" s="18" t="str">
        <f>+IF(DatosTR[[#This Row],[RC]]=1,"Acierto",IF(SUM(DatosTR[[#This Row],[RC]],DatosTR[[#This Row],[TR]])=0,"Omisión","Comisión"))</f>
        <v>Acierto</v>
      </c>
    </row>
    <row r="704" spans="1:11" x14ac:dyDescent="0.55000000000000004">
      <c r="A704" s="18" t="s">
        <v>58</v>
      </c>
      <c r="B704" t="s">
        <v>64</v>
      </c>
      <c r="C704" t="s">
        <v>59</v>
      </c>
      <c r="D704" s="18" t="s">
        <v>27</v>
      </c>
      <c r="E704" s="18" t="s">
        <v>28</v>
      </c>
      <c r="F704" t="s">
        <v>60</v>
      </c>
      <c r="G704" s="18" t="s">
        <v>10</v>
      </c>
      <c r="H704" s="18">
        <v>1</v>
      </c>
      <c r="I704" s="18" t="s">
        <v>9</v>
      </c>
      <c r="J704" s="18">
        <v>2.7757845141459199</v>
      </c>
      <c r="K704" s="18" t="str">
        <f>+IF(DatosTR[[#This Row],[RC]]=1,"Acierto",IF(SUM(DatosTR[[#This Row],[RC]],DatosTR[[#This Row],[TR]])=0,"Omisión","Comisión"))</f>
        <v>Acierto</v>
      </c>
    </row>
    <row r="705" spans="1:11" x14ac:dyDescent="0.55000000000000004">
      <c r="A705" s="18" t="s">
        <v>58</v>
      </c>
      <c r="B705" t="s">
        <v>64</v>
      </c>
      <c r="C705" t="s">
        <v>59</v>
      </c>
      <c r="D705" s="18" t="s">
        <v>27</v>
      </c>
      <c r="E705" s="18" t="s">
        <v>28</v>
      </c>
      <c r="F705" t="s">
        <v>60</v>
      </c>
      <c r="G705" s="18" t="s">
        <v>10</v>
      </c>
      <c r="H705" s="18">
        <v>1</v>
      </c>
      <c r="I705" s="18" t="s">
        <v>11</v>
      </c>
      <c r="J705" s="18">
        <v>1.0662811388028699</v>
      </c>
      <c r="K705" s="18" t="str">
        <f>+IF(DatosTR[[#This Row],[RC]]=1,"Acierto",IF(SUM(DatosTR[[#This Row],[RC]],DatosTR[[#This Row],[TR]])=0,"Omisión","Comisión"))</f>
        <v>Acierto</v>
      </c>
    </row>
    <row r="706" spans="1:11" x14ac:dyDescent="0.55000000000000004">
      <c r="A706" s="18" t="s">
        <v>58</v>
      </c>
      <c r="B706" t="s">
        <v>64</v>
      </c>
      <c r="C706" t="s">
        <v>59</v>
      </c>
      <c r="D706" s="18" t="s">
        <v>28</v>
      </c>
      <c r="E706" s="18" t="s">
        <v>28</v>
      </c>
      <c r="F706" t="s">
        <v>60</v>
      </c>
      <c r="G706" s="18" t="s">
        <v>12</v>
      </c>
      <c r="H706" s="18">
        <v>0</v>
      </c>
      <c r="I706" s="18" t="s">
        <v>15</v>
      </c>
      <c r="J706" s="18">
        <v>1.73276265303138</v>
      </c>
      <c r="K706" s="18" t="str">
        <f>+IF(DatosTR[[#This Row],[RC]]=1,"Acierto",IF(SUM(DatosTR[[#This Row],[RC]],DatosTR[[#This Row],[TR]])=0,"Omisión","Comisión"))</f>
        <v>Comisión</v>
      </c>
    </row>
    <row r="707" spans="1:11" x14ac:dyDescent="0.55000000000000004">
      <c r="A707" s="18" t="s">
        <v>58</v>
      </c>
      <c r="B707" t="s">
        <v>64</v>
      </c>
      <c r="C707" t="s">
        <v>59</v>
      </c>
      <c r="D707" s="18" t="s">
        <v>28</v>
      </c>
      <c r="E707" s="18" t="s">
        <v>28</v>
      </c>
      <c r="F707" t="s">
        <v>60</v>
      </c>
      <c r="G707" s="18" t="s">
        <v>12</v>
      </c>
      <c r="H707" s="18">
        <v>0</v>
      </c>
      <c r="I707" s="18" t="s">
        <v>9</v>
      </c>
      <c r="J707" s="18">
        <v>1.54838798881974</v>
      </c>
      <c r="K707" s="18" t="str">
        <f>+IF(DatosTR[[#This Row],[RC]]=1,"Acierto",IF(SUM(DatosTR[[#This Row],[RC]],DatosTR[[#This Row],[TR]])=0,"Omisión","Comisión"))</f>
        <v>Comisión</v>
      </c>
    </row>
    <row r="708" spans="1:11" x14ac:dyDescent="0.55000000000000004">
      <c r="A708" s="18" t="s">
        <v>58</v>
      </c>
      <c r="B708" t="s">
        <v>64</v>
      </c>
      <c r="C708" t="s">
        <v>59</v>
      </c>
      <c r="D708" s="18" t="s">
        <v>28</v>
      </c>
      <c r="E708" s="18" t="s">
        <v>28</v>
      </c>
      <c r="F708" t="s">
        <v>60</v>
      </c>
      <c r="G708" s="18" t="s">
        <v>12</v>
      </c>
      <c r="H708" s="18">
        <v>0</v>
      </c>
      <c r="I708" s="18" t="s">
        <v>11</v>
      </c>
      <c r="J708" s="18">
        <v>1.1873364443308601</v>
      </c>
      <c r="K708" s="18" t="str">
        <f>+IF(DatosTR[[#This Row],[RC]]=1,"Acierto",IF(SUM(DatosTR[[#This Row],[RC]],DatosTR[[#This Row],[TR]])=0,"Omisión","Comisión"))</f>
        <v>Comisión</v>
      </c>
    </row>
    <row r="709" spans="1:11" x14ac:dyDescent="0.55000000000000004">
      <c r="A709" s="18" t="s">
        <v>58</v>
      </c>
      <c r="B709" t="s">
        <v>64</v>
      </c>
      <c r="C709" t="s">
        <v>59</v>
      </c>
      <c r="D709" s="18" t="s">
        <v>28</v>
      </c>
      <c r="E709" s="18" t="s">
        <v>28</v>
      </c>
      <c r="F709" t="s">
        <v>60</v>
      </c>
      <c r="G709" s="18" t="s">
        <v>14</v>
      </c>
      <c r="H709" s="18">
        <v>0</v>
      </c>
      <c r="I709" s="18" t="s">
        <v>15</v>
      </c>
      <c r="J709" s="18">
        <v>1.73276265303138</v>
      </c>
      <c r="K709" s="18" t="str">
        <f>+IF(DatosTR[[#This Row],[RC]]=1,"Acierto",IF(SUM(DatosTR[[#This Row],[RC]],DatosTR[[#This Row],[TR]])=0,"Omisión","Comisión"))</f>
        <v>Comisión</v>
      </c>
    </row>
    <row r="710" spans="1:11" x14ac:dyDescent="0.55000000000000004">
      <c r="A710" s="18" t="s">
        <v>58</v>
      </c>
      <c r="B710" t="s">
        <v>64</v>
      </c>
      <c r="C710" t="s">
        <v>59</v>
      </c>
      <c r="D710" s="18" t="s">
        <v>28</v>
      </c>
      <c r="E710" s="18" t="s">
        <v>28</v>
      </c>
      <c r="F710" t="s">
        <v>60</v>
      </c>
      <c r="G710" s="18" t="s">
        <v>14</v>
      </c>
      <c r="H710" s="18">
        <v>0</v>
      </c>
      <c r="I710" s="18" t="s">
        <v>9</v>
      </c>
      <c r="J710" s="18">
        <v>1.54838798881974</v>
      </c>
      <c r="K710" s="18" t="str">
        <f>+IF(DatosTR[[#This Row],[RC]]=1,"Acierto",IF(SUM(DatosTR[[#This Row],[RC]],DatosTR[[#This Row],[TR]])=0,"Omisión","Comisión"))</f>
        <v>Comisión</v>
      </c>
    </row>
    <row r="711" spans="1:11" x14ac:dyDescent="0.55000000000000004">
      <c r="A711" s="18" t="s">
        <v>58</v>
      </c>
      <c r="B711" t="s">
        <v>64</v>
      </c>
      <c r="C711" t="s">
        <v>59</v>
      </c>
      <c r="D711" s="18" t="s">
        <v>28</v>
      </c>
      <c r="E711" s="18" t="s">
        <v>28</v>
      </c>
      <c r="F711" t="s">
        <v>60</v>
      </c>
      <c r="G711" s="18" t="s">
        <v>14</v>
      </c>
      <c r="H711" s="18">
        <v>0</v>
      </c>
      <c r="I711" s="18" t="s">
        <v>11</v>
      </c>
      <c r="J711" s="18">
        <v>1.1873364443308601</v>
      </c>
      <c r="K711" s="18" t="str">
        <f>+IF(DatosTR[[#This Row],[RC]]=1,"Acierto",IF(SUM(DatosTR[[#This Row],[RC]],DatosTR[[#This Row],[TR]])=0,"Omisión","Comisión"))</f>
        <v>Comisión</v>
      </c>
    </row>
    <row r="712" spans="1:11" x14ac:dyDescent="0.55000000000000004">
      <c r="A712" s="18" t="s">
        <v>58</v>
      </c>
      <c r="B712" t="s">
        <v>64</v>
      </c>
      <c r="C712" t="s">
        <v>59</v>
      </c>
      <c r="D712" s="18" t="s">
        <v>28</v>
      </c>
      <c r="E712" s="18" t="s">
        <v>28</v>
      </c>
      <c r="F712" t="s">
        <v>60</v>
      </c>
      <c r="G712" s="18" t="s">
        <v>8</v>
      </c>
      <c r="H712" s="18">
        <v>1</v>
      </c>
      <c r="I712" s="18" t="s">
        <v>15</v>
      </c>
      <c r="J712" s="18">
        <v>1.73276265303138</v>
      </c>
      <c r="K712" s="18" t="str">
        <f>+IF(DatosTR[[#This Row],[RC]]=1,"Acierto",IF(SUM(DatosTR[[#This Row],[RC]],DatosTR[[#This Row],[TR]])=0,"Omisión","Comisión"))</f>
        <v>Acierto</v>
      </c>
    </row>
    <row r="713" spans="1:11" x14ac:dyDescent="0.55000000000000004">
      <c r="A713" s="18" t="s">
        <v>58</v>
      </c>
      <c r="B713" t="s">
        <v>64</v>
      </c>
      <c r="C713" t="s">
        <v>59</v>
      </c>
      <c r="D713" s="18" t="s">
        <v>28</v>
      </c>
      <c r="E713" s="18" t="s">
        <v>28</v>
      </c>
      <c r="F713" t="s">
        <v>60</v>
      </c>
      <c r="G713" s="18" t="s">
        <v>8</v>
      </c>
      <c r="H713" s="18">
        <v>1</v>
      </c>
      <c r="I713" s="18" t="s">
        <v>9</v>
      </c>
      <c r="J713" s="18">
        <v>1.54838798881974</v>
      </c>
      <c r="K713" s="18" t="str">
        <f>+IF(DatosTR[[#This Row],[RC]]=1,"Acierto",IF(SUM(DatosTR[[#This Row],[RC]],DatosTR[[#This Row],[TR]])=0,"Omisión","Comisión"))</f>
        <v>Acierto</v>
      </c>
    </row>
    <row r="714" spans="1:11" x14ac:dyDescent="0.55000000000000004">
      <c r="A714" s="18" t="s">
        <v>58</v>
      </c>
      <c r="B714" t="s">
        <v>64</v>
      </c>
      <c r="C714" t="s">
        <v>59</v>
      </c>
      <c r="D714" s="18" t="s">
        <v>28</v>
      </c>
      <c r="E714" s="18" t="s">
        <v>28</v>
      </c>
      <c r="F714" t="s">
        <v>60</v>
      </c>
      <c r="G714" s="18" t="s">
        <v>8</v>
      </c>
      <c r="H714" s="18">
        <v>1</v>
      </c>
      <c r="I714" s="18" t="s">
        <v>11</v>
      </c>
      <c r="J714" s="18">
        <v>1.1873364443308601</v>
      </c>
      <c r="K714" s="18" t="str">
        <f>+IF(DatosTR[[#This Row],[RC]]=1,"Acierto",IF(SUM(DatosTR[[#This Row],[RC]],DatosTR[[#This Row],[TR]])=0,"Omisión","Comisión"))</f>
        <v>Acierto</v>
      </c>
    </row>
    <row r="715" spans="1:11" x14ac:dyDescent="0.55000000000000004">
      <c r="A715" s="18" t="s">
        <v>58</v>
      </c>
      <c r="B715" t="s">
        <v>64</v>
      </c>
      <c r="C715" t="s">
        <v>59</v>
      </c>
      <c r="D715" s="18" t="s">
        <v>28</v>
      </c>
      <c r="E715" s="18" t="s">
        <v>28</v>
      </c>
      <c r="F715" t="s">
        <v>60</v>
      </c>
      <c r="G715" s="18" t="s">
        <v>10</v>
      </c>
      <c r="H715" s="18">
        <v>1</v>
      </c>
      <c r="I715" s="18" t="s">
        <v>15</v>
      </c>
      <c r="J715" s="18">
        <v>1.73276265303138</v>
      </c>
      <c r="K715" s="18" t="str">
        <f>+IF(DatosTR[[#This Row],[RC]]=1,"Acierto",IF(SUM(DatosTR[[#This Row],[RC]],DatosTR[[#This Row],[TR]])=0,"Omisión","Comisión"))</f>
        <v>Acierto</v>
      </c>
    </row>
    <row r="716" spans="1:11" x14ac:dyDescent="0.55000000000000004">
      <c r="A716" s="18" t="s">
        <v>58</v>
      </c>
      <c r="B716" t="s">
        <v>64</v>
      </c>
      <c r="C716" t="s">
        <v>59</v>
      </c>
      <c r="D716" s="18" t="s">
        <v>28</v>
      </c>
      <c r="E716" s="18" t="s">
        <v>28</v>
      </c>
      <c r="F716" t="s">
        <v>60</v>
      </c>
      <c r="G716" s="18" t="s">
        <v>10</v>
      </c>
      <c r="H716" s="18">
        <v>1</v>
      </c>
      <c r="I716" s="18" t="s">
        <v>9</v>
      </c>
      <c r="J716" s="18">
        <v>1.54838798881974</v>
      </c>
      <c r="K716" s="18" t="str">
        <f>+IF(DatosTR[[#This Row],[RC]]=1,"Acierto",IF(SUM(DatosTR[[#This Row],[RC]],DatosTR[[#This Row],[TR]])=0,"Omisión","Comisión"))</f>
        <v>Acierto</v>
      </c>
    </row>
    <row r="717" spans="1:11" x14ac:dyDescent="0.55000000000000004">
      <c r="A717" s="18" t="s">
        <v>58</v>
      </c>
      <c r="B717" t="s">
        <v>64</v>
      </c>
      <c r="C717" t="s">
        <v>59</v>
      </c>
      <c r="D717" s="18" t="s">
        <v>28</v>
      </c>
      <c r="E717" s="18" t="s">
        <v>28</v>
      </c>
      <c r="F717" t="s">
        <v>60</v>
      </c>
      <c r="G717" s="18" t="s">
        <v>10</v>
      </c>
      <c r="H717" s="18">
        <v>1</v>
      </c>
      <c r="I717" s="18" t="s">
        <v>11</v>
      </c>
      <c r="J717" s="18">
        <v>1.1873364443308601</v>
      </c>
      <c r="K717" s="18" t="str">
        <f>+IF(DatosTR[[#This Row],[RC]]=1,"Acierto",IF(SUM(DatosTR[[#This Row],[RC]],DatosTR[[#This Row],[TR]])=0,"Omisión","Comisión"))</f>
        <v>Acierto</v>
      </c>
    </row>
    <row r="718" spans="1:11" x14ac:dyDescent="0.55000000000000004">
      <c r="A718" s="18" t="s">
        <v>58</v>
      </c>
      <c r="B718" t="s">
        <v>64</v>
      </c>
      <c r="C718" t="s">
        <v>59</v>
      </c>
      <c r="D718" s="18" t="s">
        <v>27</v>
      </c>
      <c r="E718" s="18" t="s">
        <v>28</v>
      </c>
      <c r="F718" t="s">
        <v>60</v>
      </c>
      <c r="G718" s="18" t="s">
        <v>12</v>
      </c>
      <c r="H718" s="18">
        <v>1</v>
      </c>
      <c r="I718" s="18" t="s">
        <v>13</v>
      </c>
      <c r="J718" s="18">
        <v>3.2079709297395298</v>
      </c>
      <c r="K718" s="18" t="str">
        <f>+IF(DatosTR[[#This Row],[RC]]=1,"Acierto",IF(SUM(DatosTR[[#This Row],[RC]],DatosTR[[#This Row],[TR]])=0,"Omisión","Comisión"))</f>
        <v>Acierto</v>
      </c>
    </row>
    <row r="719" spans="1:11" x14ac:dyDescent="0.55000000000000004">
      <c r="A719" s="18" t="s">
        <v>58</v>
      </c>
      <c r="B719" t="s">
        <v>64</v>
      </c>
      <c r="C719" t="s">
        <v>59</v>
      </c>
      <c r="D719" s="18" t="s">
        <v>27</v>
      </c>
      <c r="E719" s="18" t="s">
        <v>28</v>
      </c>
      <c r="F719" t="s">
        <v>60</v>
      </c>
      <c r="G719" s="18" t="s">
        <v>12</v>
      </c>
      <c r="H719" s="18">
        <v>1</v>
      </c>
      <c r="I719" s="18" t="s">
        <v>15</v>
      </c>
      <c r="J719" s="18">
        <v>1.23998833779478</v>
      </c>
      <c r="K719" s="18" t="str">
        <f>+IF(DatosTR[[#This Row],[RC]]=1,"Acierto",IF(SUM(DatosTR[[#This Row],[RC]],DatosTR[[#This Row],[TR]])=0,"Omisión","Comisión"))</f>
        <v>Acierto</v>
      </c>
    </row>
    <row r="720" spans="1:11" x14ac:dyDescent="0.55000000000000004">
      <c r="A720" s="18" t="s">
        <v>58</v>
      </c>
      <c r="B720" t="s">
        <v>64</v>
      </c>
      <c r="C720" t="s">
        <v>59</v>
      </c>
      <c r="D720" s="18" t="s">
        <v>27</v>
      </c>
      <c r="E720" s="18" t="s">
        <v>28</v>
      </c>
      <c r="F720" t="s">
        <v>60</v>
      </c>
      <c r="G720" s="18" t="s">
        <v>12</v>
      </c>
      <c r="H720" s="18">
        <v>1</v>
      </c>
      <c r="I720" s="18" t="s">
        <v>11</v>
      </c>
      <c r="J720" s="18">
        <v>1.36264878039946</v>
      </c>
      <c r="K720" s="18" t="str">
        <f>+IF(DatosTR[[#This Row],[RC]]=1,"Acierto",IF(SUM(DatosTR[[#This Row],[RC]],DatosTR[[#This Row],[TR]])=0,"Omisión","Comisión"))</f>
        <v>Acierto</v>
      </c>
    </row>
    <row r="721" spans="1:11" x14ac:dyDescent="0.55000000000000004">
      <c r="A721" s="18" t="s">
        <v>58</v>
      </c>
      <c r="B721" t="s">
        <v>64</v>
      </c>
      <c r="C721" t="s">
        <v>59</v>
      </c>
      <c r="D721" s="18" t="s">
        <v>27</v>
      </c>
      <c r="E721" s="18" t="s">
        <v>28</v>
      </c>
      <c r="F721" t="s">
        <v>60</v>
      </c>
      <c r="G721" s="18" t="s">
        <v>14</v>
      </c>
      <c r="H721" s="18">
        <v>1</v>
      </c>
      <c r="I721" s="18" t="s">
        <v>13</v>
      </c>
      <c r="J721" s="18">
        <v>3.2079709297395298</v>
      </c>
      <c r="K721" s="18" t="str">
        <f>+IF(DatosTR[[#This Row],[RC]]=1,"Acierto",IF(SUM(DatosTR[[#This Row],[RC]],DatosTR[[#This Row],[TR]])=0,"Omisión","Comisión"))</f>
        <v>Acierto</v>
      </c>
    </row>
    <row r="722" spans="1:11" x14ac:dyDescent="0.55000000000000004">
      <c r="A722" s="18" t="s">
        <v>58</v>
      </c>
      <c r="B722" t="s">
        <v>64</v>
      </c>
      <c r="C722" t="s">
        <v>59</v>
      </c>
      <c r="D722" s="18" t="s">
        <v>27</v>
      </c>
      <c r="E722" s="18" t="s">
        <v>28</v>
      </c>
      <c r="F722" t="s">
        <v>60</v>
      </c>
      <c r="G722" s="18" t="s">
        <v>14</v>
      </c>
      <c r="H722" s="18">
        <v>1</v>
      </c>
      <c r="I722" s="18" t="s">
        <v>15</v>
      </c>
      <c r="J722" s="18">
        <v>1.23998833779478</v>
      </c>
      <c r="K722" s="18" t="str">
        <f>+IF(DatosTR[[#This Row],[RC]]=1,"Acierto",IF(SUM(DatosTR[[#This Row],[RC]],DatosTR[[#This Row],[TR]])=0,"Omisión","Comisión"))</f>
        <v>Acierto</v>
      </c>
    </row>
    <row r="723" spans="1:11" x14ac:dyDescent="0.55000000000000004">
      <c r="A723" s="18" t="s">
        <v>58</v>
      </c>
      <c r="B723" t="s">
        <v>64</v>
      </c>
      <c r="C723" t="s">
        <v>59</v>
      </c>
      <c r="D723" s="18" t="s">
        <v>27</v>
      </c>
      <c r="E723" s="18" t="s">
        <v>28</v>
      </c>
      <c r="F723" t="s">
        <v>60</v>
      </c>
      <c r="G723" s="18" t="s">
        <v>14</v>
      </c>
      <c r="H723" s="18">
        <v>1</v>
      </c>
      <c r="I723" s="18" t="s">
        <v>11</v>
      </c>
      <c r="J723" s="18">
        <v>1.36264878039946</v>
      </c>
      <c r="K723" s="18" t="str">
        <f>+IF(DatosTR[[#This Row],[RC]]=1,"Acierto",IF(SUM(DatosTR[[#This Row],[RC]],DatosTR[[#This Row],[TR]])=0,"Omisión","Comisión"))</f>
        <v>Acierto</v>
      </c>
    </row>
    <row r="724" spans="1:11" x14ac:dyDescent="0.55000000000000004">
      <c r="A724" s="18" t="s">
        <v>58</v>
      </c>
      <c r="B724" t="s">
        <v>64</v>
      </c>
      <c r="C724" t="s">
        <v>59</v>
      </c>
      <c r="D724" s="18" t="s">
        <v>27</v>
      </c>
      <c r="E724" s="18" t="s">
        <v>28</v>
      </c>
      <c r="F724" t="s">
        <v>60</v>
      </c>
      <c r="G724" s="18" t="s">
        <v>8</v>
      </c>
      <c r="H724" s="18">
        <v>0</v>
      </c>
      <c r="I724" s="18" t="s">
        <v>13</v>
      </c>
      <c r="J724" s="18">
        <v>3.2079709297395298</v>
      </c>
      <c r="K724" s="18" t="str">
        <f>+IF(DatosTR[[#This Row],[RC]]=1,"Acierto",IF(SUM(DatosTR[[#This Row],[RC]],DatosTR[[#This Row],[TR]])=0,"Omisión","Comisión"))</f>
        <v>Comisión</v>
      </c>
    </row>
    <row r="725" spans="1:11" x14ac:dyDescent="0.55000000000000004">
      <c r="A725" s="18" t="s">
        <v>58</v>
      </c>
      <c r="B725" t="s">
        <v>64</v>
      </c>
      <c r="C725" t="s">
        <v>59</v>
      </c>
      <c r="D725" s="18" t="s">
        <v>27</v>
      </c>
      <c r="E725" s="18" t="s">
        <v>28</v>
      </c>
      <c r="F725" t="s">
        <v>60</v>
      </c>
      <c r="G725" s="18" t="s">
        <v>8</v>
      </c>
      <c r="H725" s="18">
        <v>0</v>
      </c>
      <c r="I725" s="18" t="s">
        <v>15</v>
      </c>
      <c r="J725" s="18">
        <v>1.23998833779478</v>
      </c>
      <c r="K725" s="18" t="str">
        <f>+IF(DatosTR[[#This Row],[RC]]=1,"Acierto",IF(SUM(DatosTR[[#This Row],[RC]],DatosTR[[#This Row],[TR]])=0,"Omisión","Comisión"))</f>
        <v>Comisión</v>
      </c>
    </row>
    <row r="726" spans="1:11" x14ac:dyDescent="0.55000000000000004">
      <c r="A726" s="18" t="s">
        <v>58</v>
      </c>
      <c r="B726" t="s">
        <v>64</v>
      </c>
      <c r="C726" t="s">
        <v>59</v>
      </c>
      <c r="D726" s="18" t="s">
        <v>27</v>
      </c>
      <c r="E726" s="18" t="s">
        <v>28</v>
      </c>
      <c r="F726" t="s">
        <v>60</v>
      </c>
      <c r="G726" s="18" t="s">
        <v>8</v>
      </c>
      <c r="H726" s="18">
        <v>0</v>
      </c>
      <c r="I726" s="18" t="s">
        <v>11</v>
      </c>
      <c r="J726" s="18">
        <v>1.36264878039946</v>
      </c>
      <c r="K726" s="18" t="str">
        <f>+IF(DatosTR[[#This Row],[RC]]=1,"Acierto",IF(SUM(DatosTR[[#This Row],[RC]],DatosTR[[#This Row],[TR]])=0,"Omisión","Comisión"))</f>
        <v>Comisión</v>
      </c>
    </row>
    <row r="727" spans="1:11" x14ac:dyDescent="0.55000000000000004">
      <c r="A727" s="18" t="s">
        <v>58</v>
      </c>
      <c r="B727" t="s">
        <v>64</v>
      </c>
      <c r="C727" t="s">
        <v>59</v>
      </c>
      <c r="D727" s="18" t="s">
        <v>27</v>
      </c>
      <c r="E727" s="18" t="s">
        <v>28</v>
      </c>
      <c r="F727" t="s">
        <v>60</v>
      </c>
      <c r="G727" s="18" t="s">
        <v>10</v>
      </c>
      <c r="H727" s="18">
        <v>1</v>
      </c>
      <c r="I727" s="18" t="s">
        <v>13</v>
      </c>
      <c r="J727" s="18">
        <v>3.2079709297395298</v>
      </c>
      <c r="K727" s="18" t="str">
        <f>+IF(DatosTR[[#This Row],[RC]]=1,"Acierto",IF(SUM(DatosTR[[#This Row],[RC]],DatosTR[[#This Row],[TR]])=0,"Omisión","Comisión"))</f>
        <v>Acierto</v>
      </c>
    </row>
    <row r="728" spans="1:11" x14ac:dyDescent="0.55000000000000004">
      <c r="A728" s="18" t="s">
        <v>58</v>
      </c>
      <c r="B728" t="s">
        <v>64</v>
      </c>
      <c r="C728" t="s">
        <v>59</v>
      </c>
      <c r="D728" s="18" t="s">
        <v>27</v>
      </c>
      <c r="E728" s="18" t="s">
        <v>28</v>
      </c>
      <c r="F728" t="s">
        <v>60</v>
      </c>
      <c r="G728" s="18" t="s">
        <v>10</v>
      </c>
      <c r="H728" s="18">
        <v>1</v>
      </c>
      <c r="I728" s="18" t="s">
        <v>15</v>
      </c>
      <c r="J728" s="18">
        <v>1.23998833779478</v>
      </c>
      <c r="K728" s="18" t="str">
        <f>+IF(DatosTR[[#This Row],[RC]]=1,"Acierto",IF(SUM(DatosTR[[#This Row],[RC]],DatosTR[[#This Row],[TR]])=0,"Omisión","Comisión"))</f>
        <v>Acierto</v>
      </c>
    </row>
    <row r="729" spans="1:11" x14ac:dyDescent="0.55000000000000004">
      <c r="A729" s="18" t="s">
        <v>58</v>
      </c>
      <c r="B729" t="s">
        <v>64</v>
      </c>
      <c r="C729" t="s">
        <v>59</v>
      </c>
      <c r="D729" s="18" t="s">
        <v>27</v>
      </c>
      <c r="E729" s="18" t="s">
        <v>28</v>
      </c>
      <c r="F729" t="s">
        <v>60</v>
      </c>
      <c r="G729" s="18" t="s">
        <v>10</v>
      </c>
      <c r="H729" s="18">
        <v>1</v>
      </c>
      <c r="I729" s="18" t="s">
        <v>11</v>
      </c>
      <c r="J729" s="18">
        <v>1.36264878039946</v>
      </c>
      <c r="K729" s="18" t="str">
        <f>+IF(DatosTR[[#This Row],[RC]]=1,"Acierto",IF(SUM(DatosTR[[#This Row],[RC]],DatosTR[[#This Row],[TR]])=0,"Omisión","Comisión"))</f>
        <v>Acierto</v>
      </c>
    </row>
    <row r="730" spans="1:11" x14ac:dyDescent="0.55000000000000004">
      <c r="A730" s="18" t="s">
        <v>58</v>
      </c>
      <c r="B730" t="s">
        <v>64</v>
      </c>
      <c r="C730" t="s">
        <v>59</v>
      </c>
      <c r="D730" s="18" t="s">
        <v>27</v>
      </c>
      <c r="E730" s="18" t="s">
        <v>27</v>
      </c>
      <c r="F730" t="s">
        <v>60</v>
      </c>
      <c r="G730" s="18" t="s">
        <v>12</v>
      </c>
      <c r="H730" s="18">
        <v>1</v>
      </c>
      <c r="I730" s="18" t="s">
        <v>13</v>
      </c>
      <c r="J730" s="18">
        <v>2.4678751351311798</v>
      </c>
      <c r="K730" s="18" t="str">
        <f>+IF(DatosTR[[#This Row],[RC]]=1,"Acierto",IF(SUM(DatosTR[[#This Row],[RC]],DatosTR[[#This Row],[TR]])=0,"Omisión","Comisión"))</f>
        <v>Acierto</v>
      </c>
    </row>
    <row r="731" spans="1:11" x14ac:dyDescent="0.55000000000000004">
      <c r="A731" s="18" t="s">
        <v>58</v>
      </c>
      <c r="B731" t="s">
        <v>64</v>
      </c>
      <c r="C731" t="s">
        <v>59</v>
      </c>
      <c r="D731" s="18" t="s">
        <v>27</v>
      </c>
      <c r="E731" s="18" t="s">
        <v>27</v>
      </c>
      <c r="F731" t="s">
        <v>60</v>
      </c>
      <c r="G731" s="18" t="s">
        <v>12</v>
      </c>
      <c r="H731" s="18">
        <v>1</v>
      </c>
      <c r="I731" s="18" t="s">
        <v>15</v>
      </c>
      <c r="J731" s="18">
        <v>1.5846392767271</v>
      </c>
      <c r="K731" s="18" t="str">
        <f>+IF(DatosTR[[#This Row],[RC]]=1,"Acierto",IF(SUM(DatosTR[[#This Row],[RC]],DatosTR[[#This Row],[TR]])=0,"Omisión","Comisión"))</f>
        <v>Acierto</v>
      </c>
    </row>
    <row r="732" spans="1:11" x14ac:dyDescent="0.55000000000000004">
      <c r="A732" s="18" t="s">
        <v>58</v>
      </c>
      <c r="B732" t="s">
        <v>64</v>
      </c>
      <c r="C732" t="s">
        <v>59</v>
      </c>
      <c r="D732" s="18" t="s">
        <v>27</v>
      </c>
      <c r="E732" s="18" t="s">
        <v>27</v>
      </c>
      <c r="F732" t="s">
        <v>60</v>
      </c>
      <c r="G732" s="18" t="s">
        <v>12</v>
      </c>
      <c r="H732" s="18">
        <v>1</v>
      </c>
      <c r="I732" s="18" t="s">
        <v>11</v>
      </c>
      <c r="J732" s="18">
        <v>0.89726609166245896</v>
      </c>
      <c r="K732" s="18" t="str">
        <f>+IF(DatosTR[[#This Row],[RC]]=1,"Acierto",IF(SUM(DatosTR[[#This Row],[RC]],DatosTR[[#This Row],[TR]])=0,"Omisión","Comisión"))</f>
        <v>Acierto</v>
      </c>
    </row>
    <row r="733" spans="1:11" x14ac:dyDescent="0.55000000000000004">
      <c r="A733" s="18" t="s">
        <v>58</v>
      </c>
      <c r="B733" t="s">
        <v>64</v>
      </c>
      <c r="C733" t="s">
        <v>59</v>
      </c>
      <c r="D733" s="18" t="s">
        <v>27</v>
      </c>
      <c r="E733" s="18" t="s">
        <v>27</v>
      </c>
      <c r="F733" t="s">
        <v>60</v>
      </c>
      <c r="G733" s="18" t="s">
        <v>14</v>
      </c>
      <c r="H733" s="18">
        <v>0</v>
      </c>
      <c r="I733" s="18" t="s">
        <v>13</v>
      </c>
      <c r="J733" s="18">
        <v>2.4678751351311798</v>
      </c>
      <c r="K733" s="18" t="str">
        <f>+IF(DatosTR[[#This Row],[RC]]=1,"Acierto",IF(SUM(DatosTR[[#This Row],[RC]],DatosTR[[#This Row],[TR]])=0,"Omisión","Comisión"))</f>
        <v>Comisión</v>
      </c>
    </row>
    <row r="734" spans="1:11" x14ac:dyDescent="0.55000000000000004">
      <c r="A734" s="18" t="s">
        <v>58</v>
      </c>
      <c r="B734" t="s">
        <v>64</v>
      </c>
      <c r="C734" t="s">
        <v>59</v>
      </c>
      <c r="D734" s="18" t="s">
        <v>27</v>
      </c>
      <c r="E734" s="18" t="s">
        <v>27</v>
      </c>
      <c r="F734" t="s">
        <v>60</v>
      </c>
      <c r="G734" s="18" t="s">
        <v>14</v>
      </c>
      <c r="H734" s="18">
        <v>0</v>
      </c>
      <c r="I734" s="18" t="s">
        <v>15</v>
      </c>
      <c r="J734" s="18">
        <v>1.5846392767271</v>
      </c>
      <c r="K734" s="18" t="str">
        <f>+IF(DatosTR[[#This Row],[RC]]=1,"Acierto",IF(SUM(DatosTR[[#This Row],[RC]],DatosTR[[#This Row],[TR]])=0,"Omisión","Comisión"))</f>
        <v>Comisión</v>
      </c>
    </row>
    <row r="735" spans="1:11" x14ac:dyDescent="0.55000000000000004">
      <c r="A735" s="18" t="s">
        <v>58</v>
      </c>
      <c r="B735" t="s">
        <v>64</v>
      </c>
      <c r="C735" t="s">
        <v>59</v>
      </c>
      <c r="D735" s="18" t="s">
        <v>27</v>
      </c>
      <c r="E735" s="18" t="s">
        <v>27</v>
      </c>
      <c r="F735" t="s">
        <v>60</v>
      </c>
      <c r="G735" s="18" t="s">
        <v>14</v>
      </c>
      <c r="H735" s="18">
        <v>0</v>
      </c>
      <c r="I735" s="18" t="s">
        <v>11</v>
      </c>
      <c r="J735" s="18">
        <v>0.89726609166245896</v>
      </c>
      <c r="K735" s="18" t="str">
        <f>+IF(DatosTR[[#This Row],[RC]]=1,"Acierto",IF(SUM(DatosTR[[#This Row],[RC]],DatosTR[[#This Row],[TR]])=0,"Omisión","Comisión"))</f>
        <v>Comisión</v>
      </c>
    </row>
    <row r="736" spans="1:11" x14ac:dyDescent="0.55000000000000004">
      <c r="A736" s="18" t="s">
        <v>58</v>
      </c>
      <c r="B736" t="s">
        <v>64</v>
      </c>
      <c r="C736" t="s">
        <v>59</v>
      </c>
      <c r="D736" s="18" t="s">
        <v>27</v>
      </c>
      <c r="E736" s="18" t="s">
        <v>27</v>
      </c>
      <c r="F736" t="s">
        <v>60</v>
      </c>
      <c r="G736" s="18" t="s">
        <v>8</v>
      </c>
      <c r="H736" s="18">
        <v>0</v>
      </c>
      <c r="I736" s="18" t="s">
        <v>13</v>
      </c>
      <c r="J736" s="18">
        <v>2.4678751351311798</v>
      </c>
      <c r="K736" s="18" t="str">
        <f>+IF(DatosTR[[#This Row],[RC]]=1,"Acierto",IF(SUM(DatosTR[[#This Row],[RC]],DatosTR[[#This Row],[TR]])=0,"Omisión","Comisión"))</f>
        <v>Comisión</v>
      </c>
    </row>
    <row r="737" spans="1:11" x14ac:dyDescent="0.55000000000000004">
      <c r="A737" s="18" t="s">
        <v>58</v>
      </c>
      <c r="B737" t="s">
        <v>64</v>
      </c>
      <c r="C737" t="s">
        <v>59</v>
      </c>
      <c r="D737" s="18" t="s">
        <v>27</v>
      </c>
      <c r="E737" s="18" t="s">
        <v>27</v>
      </c>
      <c r="F737" t="s">
        <v>60</v>
      </c>
      <c r="G737" s="18" t="s">
        <v>8</v>
      </c>
      <c r="H737" s="18">
        <v>0</v>
      </c>
      <c r="I737" s="18" t="s">
        <v>15</v>
      </c>
      <c r="J737" s="18">
        <v>1.5846392767271</v>
      </c>
      <c r="K737" s="18" t="str">
        <f>+IF(DatosTR[[#This Row],[RC]]=1,"Acierto",IF(SUM(DatosTR[[#This Row],[RC]],DatosTR[[#This Row],[TR]])=0,"Omisión","Comisión"))</f>
        <v>Comisión</v>
      </c>
    </row>
    <row r="738" spans="1:11" x14ac:dyDescent="0.55000000000000004">
      <c r="A738" s="18" t="s">
        <v>58</v>
      </c>
      <c r="B738" t="s">
        <v>64</v>
      </c>
      <c r="C738" t="s">
        <v>59</v>
      </c>
      <c r="D738" s="18" t="s">
        <v>27</v>
      </c>
      <c r="E738" s="18" t="s">
        <v>27</v>
      </c>
      <c r="F738" t="s">
        <v>60</v>
      </c>
      <c r="G738" s="18" t="s">
        <v>8</v>
      </c>
      <c r="H738" s="18">
        <v>0</v>
      </c>
      <c r="I738" s="18" t="s">
        <v>11</v>
      </c>
      <c r="J738" s="18">
        <v>0.89726609166245896</v>
      </c>
      <c r="K738" s="18" t="str">
        <f>+IF(DatosTR[[#This Row],[RC]]=1,"Acierto",IF(SUM(DatosTR[[#This Row],[RC]],DatosTR[[#This Row],[TR]])=0,"Omisión","Comisión"))</f>
        <v>Comisión</v>
      </c>
    </row>
    <row r="739" spans="1:11" x14ac:dyDescent="0.55000000000000004">
      <c r="A739" s="18" t="s">
        <v>58</v>
      </c>
      <c r="B739" t="s">
        <v>64</v>
      </c>
      <c r="C739" t="s">
        <v>59</v>
      </c>
      <c r="D739" s="18" t="s">
        <v>27</v>
      </c>
      <c r="E739" s="18" t="s">
        <v>27</v>
      </c>
      <c r="F739" t="s">
        <v>60</v>
      </c>
      <c r="G739" s="18" t="s">
        <v>10</v>
      </c>
      <c r="H739" s="18">
        <v>1</v>
      </c>
      <c r="I739" s="18" t="s">
        <v>13</v>
      </c>
      <c r="J739" s="18">
        <v>2.4678751351311798</v>
      </c>
      <c r="K739" s="18" t="str">
        <f>+IF(DatosTR[[#This Row],[RC]]=1,"Acierto",IF(SUM(DatosTR[[#This Row],[RC]],DatosTR[[#This Row],[TR]])=0,"Omisión","Comisión"))</f>
        <v>Acierto</v>
      </c>
    </row>
    <row r="740" spans="1:11" x14ac:dyDescent="0.55000000000000004">
      <c r="A740" s="18" t="s">
        <v>58</v>
      </c>
      <c r="B740" t="s">
        <v>64</v>
      </c>
      <c r="C740" t="s">
        <v>59</v>
      </c>
      <c r="D740" s="18" t="s">
        <v>27</v>
      </c>
      <c r="E740" s="18" t="s">
        <v>27</v>
      </c>
      <c r="F740" t="s">
        <v>60</v>
      </c>
      <c r="G740" s="18" t="s">
        <v>10</v>
      </c>
      <c r="H740" s="18">
        <v>1</v>
      </c>
      <c r="I740" s="18" t="s">
        <v>15</v>
      </c>
      <c r="J740" s="18">
        <v>1.5846392767271</v>
      </c>
      <c r="K740" s="18" t="str">
        <f>+IF(DatosTR[[#This Row],[RC]]=1,"Acierto",IF(SUM(DatosTR[[#This Row],[RC]],DatosTR[[#This Row],[TR]])=0,"Omisión","Comisión"))</f>
        <v>Acierto</v>
      </c>
    </row>
    <row r="741" spans="1:11" x14ac:dyDescent="0.55000000000000004">
      <c r="A741" s="18" t="s">
        <v>58</v>
      </c>
      <c r="B741" t="s">
        <v>64</v>
      </c>
      <c r="C741" t="s">
        <v>59</v>
      </c>
      <c r="D741" s="18" t="s">
        <v>27</v>
      </c>
      <c r="E741" s="18" t="s">
        <v>27</v>
      </c>
      <c r="F741" t="s">
        <v>60</v>
      </c>
      <c r="G741" s="18" t="s">
        <v>10</v>
      </c>
      <c r="H741" s="18">
        <v>1</v>
      </c>
      <c r="I741" s="18" t="s">
        <v>11</v>
      </c>
      <c r="J741" s="18">
        <v>0.89726609166245896</v>
      </c>
      <c r="K741" s="18" t="str">
        <f>+IF(DatosTR[[#This Row],[RC]]=1,"Acierto",IF(SUM(DatosTR[[#This Row],[RC]],DatosTR[[#This Row],[TR]])=0,"Omisión","Comisión"))</f>
        <v>Acierto</v>
      </c>
    </row>
    <row r="742" spans="1:11" x14ac:dyDescent="0.55000000000000004">
      <c r="A742" s="18" t="s">
        <v>58</v>
      </c>
      <c r="B742" t="s">
        <v>64</v>
      </c>
      <c r="C742" t="s">
        <v>59</v>
      </c>
      <c r="D742" s="18" t="s">
        <v>27</v>
      </c>
      <c r="E742" s="18" t="s">
        <v>28</v>
      </c>
      <c r="F742" t="s">
        <v>60</v>
      </c>
      <c r="G742" s="18" t="s">
        <v>12</v>
      </c>
      <c r="H742" s="18">
        <v>1</v>
      </c>
      <c r="I742" s="18" t="s">
        <v>13</v>
      </c>
      <c r="J742" s="18">
        <v>2.05122137378202</v>
      </c>
      <c r="K742" s="18" t="str">
        <f>+IF(DatosTR[[#This Row],[RC]]=1,"Acierto",IF(SUM(DatosTR[[#This Row],[RC]],DatosTR[[#This Row],[TR]])=0,"Omisión","Comisión"))</f>
        <v>Acierto</v>
      </c>
    </row>
    <row r="743" spans="1:11" x14ac:dyDescent="0.55000000000000004">
      <c r="A743" s="18" t="s">
        <v>58</v>
      </c>
      <c r="B743" t="s">
        <v>64</v>
      </c>
      <c r="C743" t="s">
        <v>59</v>
      </c>
      <c r="D743" s="18" t="s">
        <v>27</v>
      </c>
      <c r="E743" s="18" t="s">
        <v>28</v>
      </c>
      <c r="F743" t="s">
        <v>60</v>
      </c>
      <c r="G743" s="18" t="s">
        <v>12</v>
      </c>
      <c r="H743" s="18">
        <v>1</v>
      </c>
      <c r="I743" s="18" t="s">
        <v>15</v>
      </c>
      <c r="J743" s="18">
        <v>1.61113529768772</v>
      </c>
      <c r="K743" s="18" t="str">
        <f>+IF(DatosTR[[#This Row],[RC]]=1,"Acierto",IF(SUM(DatosTR[[#This Row],[RC]],DatosTR[[#This Row],[TR]])=0,"Omisión","Comisión"))</f>
        <v>Acierto</v>
      </c>
    </row>
    <row r="744" spans="1:11" x14ac:dyDescent="0.55000000000000004">
      <c r="A744" s="18" t="s">
        <v>58</v>
      </c>
      <c r="B744" t="s">
        <v>64</v>
      </c>
      <c r="C744" t="s">
        <v>59</v>
      </c>
      <c r="D744" s="18" t="s">
        <v>27</v>
      </c>
      <c r="E744" s="18" t="s">
        <v>28</v>
      </c>
      <c r="F744" t="s">
        <v>60</v>
      </c>
      <c r="G744" s="18" t="s">
        <v>12</v>
      </c>
      <c r="H744" s="18">
        <v>1</v>
      </c>
      <c r="I744" s="18" t="s">
        <v>9</v>
      </c>
      <c r="J744" s="18">
        <v>2.7081483125802999</v>
      </c>
      <c r="K744" s="18" t="str">
        <f>+IF(DatosTR[[#This Row],[RC]]=1,"Acierto",IF(SUM(DatosTR[[#This Row],[RC]],DatosTR[[#This Row],[TR]])=0,"Omisión","Comisión"))</f>
        <v>Acierto</v>
      </c>
    </row>
    <row r="745" spans="1:11" x14ac:dyDescent="0.55000000000000004">
      <c r="A745" s="18" t="s">
        <v>58</v>
      </c>
      <c r="B745" t="s">
        <v>64</v>
      </c>
      <c r="C745" t="s">
        <v>59</v>
      </c>
      <c r="D745" s="18" t="s">
        <v>27</v>
      </c>
      <c r="E745" s="18" t="s">
        <v>28</v>
      </c>
      <c r="F745" t="s">
        <v>60</v>
      </c>
      <c r="G745" s="18" t="s">
        <v>14</v>
      </c>
      <c r="H745" s="18">
        <v>1</v>
      </c>
      <c r="I745" s="18" t="s">
        <v>13</v>
      </c>
      <c r="J745" s="18">
        <v>2.05122137378202</v>
      </c>
      <c r="K745" s="18" t="str">
        <f>+IF(DatosTR[[#This Row],[RC]]=1,"Acierto",IF(SUM(DatosTR[[#This Row],[RC]],DatosTR[[#This Row],[TR]])=0,"Omisión","Comisión"))</f>
        <v>Acierto</v>
      </c>
    </row>
    <row r="746" spans="1:11" x14ac:dyDescent="0.55000000000000004">
      <c r="A746" s="18" t="s">
        <v>58</v>
      </c>
      <c r="B746" t="s">
        <v>64</v>
      </c>
      <c r="C746" t="s">
        <v>59</v>
      </c>
      <c r="D746" s="18" t="s">
        <v>27</v>
      </c>
      <c r="E746" s="18" t="s">
        <v>28</v>
      </c>
      <c r="F746" t="s">
        <v>60</v>
      </c>
      <c r="G746" s="18" t="s">
        <v>14</v>
      </c>
      <c r="H746" s="18">
        <v>1</v>
      </c>
      <c r="I746" s="18" t="s">
        <v>15</v>
      </c>
      <c r="J746" s="18">
        <v>1.61113529768772</v>
      </c>
      <c r="K746" s="18" t="str">
        <f>+IF(DatosTR[[#This Row],[RC]]=1,"Acierto",IF(SUM(DatosTR[[#This Row],[RC]],DatosTR[[#This Row],[TR]])=0,"Omisión","Comisión"))</f>
        <v>Acierto</v>
      </c>
    </row>
    <row r="747" spans="1:11" x14ac:dyDescent="0.55000000000000004">
      <c r="A747" s="18" t="s">
        <v>58</v>
      </c>
      <c r="B747" t="s">
        <v>64</v>
      </c>
      <c r="C747" t="s">
        <v>59</v>
      </c>
      <c r="D747" s="18" t="s">
        <v>27</v>
      </c>
      <c r="E747" s="18" t="s">
        <v>28</v>
      </c>
      <c r="F747" t="s">
        <v>60</v>
      </c>
      <c r="G747" s="18" t="s">
        <v>14</v>
      </c>
      <c r="H747" s="18">
        <v>1</v>
      </c>
      <c r="I747" s="18" t="s">
        <v>9</v>
      </c>
      <c r="J747" s="18">
        <v>2.7081483125802999</v>
      </c>
      <c r="K747" s="18" t="str">
        <f>+IF(DatosTR[[#This Row],[RC]]=1,"Acierto",IF(SUM(DatosTR[[#This Row],[RC]],DatosTR[[#This Row],[TR]])=0,"Omisión","Comisión"))</f>
        <v>Acierto</v>
      </c>
    </row>
    <row r="748" spans="1:11" x14ac:dyDescent="0.55000000000000004">
      <c r="A748" s="18" t="s">
        <v>58</v>
      </c>
      <c r="B748" t="s">
        <v>64</v>
      </c>
      <c r="C748" t="s">
        <v>59</v>
      </c>
      <c r="D748" s="18" t="s">
        <v>27</v>
      </c>
      <c r="E748" s="18" t="s">
        <v>28</v>
      </c>
      <c r="F748" t="s">
        <v>60</v>
      </c>
      <c r="G748" s="18" t="s">
        <v>8</v>
      </c>
      <c r="H748" s="18">
        <v>1</v>
      </c>
      <c r="I748" s="18" t="s">
        <v>13</v>
      </c>
      <c r="J748" s="18">
        <v>2.05122137378202</v>
      </c>
      <c r="K748" s="18" t="str">
        <f>+IF(DatosTR[[#This Row],[RC]]=1,"Acierto",IF(SUM(DatosTR[[#This Row],[RC]],DatosTR[[#This Row],[TR]])=0,"Omisión","Comisión"))</f>
        <v>Acierto</v>
      </c>
    </row>
    <row r="749" spans="1:11" x14ac:dyDescent="0.55000000000000004">
      <c r="A749" s="18" t="s">
        <v>58</v>
      </c>
      <c r="B749" t="s">
        <v>64</v>
      </c>
      <c r="C749" t="s">
        <v>59</v>
      </c>
      <c r="D749" s="18" t="s">
        <v>27</v>
      </c>
      <c r="E749" s="18" t="s">
        <v>28</v>
      </c>
      <c r="F749" t="s">
        <v>60</v>
      </c>
      <c r="G749" s="18" t="s">
        <v>8</v>
      </c>
      <c r="H749" s="18">
        <v>1</v>
      </c>
      <c r="I749" s="18" t="s">
        <v>15</v>
      </c>
      <c r="J749" s="18">
        <v>1.61113529768772</v>
      </c>
      <c r="K749" s="18" t="str">
        <f>+IF(DatosTR[[#This Row],[RC]]=1,"Acierto",IF(SUM(DatosTR[[#This Row],[RC]],DatosTR[[#This Row],[TR]])=0,"Omisión","Comisión"))</f>
        <v>Acierto</v>
      </c>
    </row>
    <row r="750" spans="1:11" x14ac:dyDescent="0.55000000000000004">
      <c r="A750" s="18" t="s">
        <v>58</v>
      </c>
      <c r="B750" t="s">
        <v>64</v>
      </c>
      <c r="C750" t="s">
        <v>59</v>
      </c>
      <c r="D750" s="18" t="s">
        <v>27</v>
      </c>
      <c r="E750" s="18" t="s">
        <v>28</v>
      </c>
      <c r="F750" t="s">
        <v>60</v>
      </c>
      <c r="G750" s="18" t="s">
        <v>8</v>
      </c>
      <c r="H750" s="18">
        <v>1</v>
      </c>
      <c r="I750" s="18" t="s">
        <v>9</v>
      </c>
      <c r="J750" s="18">
        <v>2.7081483125802999</v>
      </c>
      <c r="K750" s="18" t="str">
        <f>+IF(DatosTR[[#This Row],[RC]]=1,"Acierto",IF(SUM(DatosTR[[#This Row],[RC]],DatosTR[[#This Row],[TR]])=0,"Omisión","Comisión"))</f>
        <v>Acierto</v>
      </c>
    </row>
    <row r="751" spans="1:11" x14ac:dyDescent="0.55000000000000004">
      <c r="A751" s="18" t="s">
        <v>58</v>
      </c>
      <c r="B751" t="s">
        <v>64</v>
      </c>
      <c r="C751" t="s">
        <v>59</v>
      </c>
      <c r="D751" s="18" t="s">
        <v>27</v>
      </c>
      <c r="E751" s="18" t="s">
        <v>28</v>
      </c>
      <c r="F751" t="s">
        <v>60</v>
      </c>
      <c r="G751" s="18" t="s">
        <v>10</v>
      </c>
      <c r="H751" s="18">
        <v>0</v>
      </c>
      <c r="I751" s="18" t="s">
        <v>13</v>
      </c>
      <c r="J751" s="18">
        <v>2.05122137378202</v>
      </c>
      <c r="K751" s="18" t="str">
        <f>+IF(DatosTR[[#This Row],[RC]]=1,"Acierto",IF(SUM(DatosTR[[#This Row],[RC]],DatosTR[[#This Row],[TR]])=0,"Omisión","Comisión"))</f>
        <v>Comisión</v>
      </c>
    </row>
    <row r="752" spans="1:11" x14ac:dyDescent="0.55000000000000004">
      <c r="A752" s="18" t="s">
        <v>58</v>
      </c>
      <c r="B752" t="s">
        <v>64</v>
      </c>
      <c r="C752" t="s">
        <v>59</v>
      </c>
      <c r="D752" s="18" t="s">
        <v>27</v>
      </c>
      <c r="E752" s="18" t="s">
        <v>28</v>
      </c>
      <c r="F752" t="s">
        <v>60</v>
      </c>
      <c r="G752" s="18" t="s">
        <v>10</v>
      </c>
      <c r="H752" s="18">
        <v>0</v>
      </c>
      <c r="I752" s="18" t="s">
        <v>15</v>
      </c>
      <c r="J752" s="18">
        <v>1.61113529768772</v>
      </c>
      <c r="K752" s="18" t="str">
        <f>+IF(DatosTR[[#This Row],[RC]]=1,"Acierto",IF(SUM(DatosTR[[#This Row],[RC]],DatosTR[[#This Row],[TR]])=0,"Omisión","Comisión"))</f>
        <v>Comisión</v>
      </c>
    </row>
    <row r="753" spans="1:11" x14ac:dyDescent="0.55000000000000004">
      <c r="A753" s="18" t="s">
        <v>58</v>
      </c>
      <c r="B753" t="s">
        <v>64</v>
      </c>
      <c r="C753" t="s">
        <v>59</v>
      </c>
      <c r="D753" s="18" t="s">
        <v>27</v>
      </c>
      <c r="E753" s="18" t="s">
        <v>28</v>
      </c>
      <c r="F753" t="s">
        <v>60</v>
      </c>
      <c r="G753" s="18" t="s">
        <v>10</v>
      </c>
      <c r="H753" s="18">
        <v>0</v>
      </c>
      <c r="I753" s="18" t="s">
        <v>9</v>
      </c>
      <c r="J753" s="18">
        <v>2.7081483125802999</v>
      </c>
      <c r="K753" s="18" t="str">
        <f>+IF(DatosTR[[#This Row],[RC]]=1,"Acierto",IF(SUM(DatosTR[[#This Row],[RC]],DatosTR[[#This Row],[TR]])=0,"Omisión","Comisión"))</f>
        <v>Comisión</v>
      </c>
    </row>
    <row r="754" spans="1:11" x14ac:dyDescent="0.55000000000000004">
      <c r="A754" s="18" t="s">
        <v>58</v>
      </c>
      <c r="B754" t="s">
        <v>64</v>
      </c>
      <c r="C754" t="s">
        <v>59</v>
      </c>
      <c r="D754" s="18" t="s">
        <v>29</v>
      </c>
      <c r="E754" s="18" t="s">
        <v>29</v>
      </c>
      <c r="F754" t="s">
        <v>60</v>
      </c>
      <c r="G754" s="18" t="s">
        <v>12</v>
      </c>
      <c r="H754" s="18">
        <v>0</v>
      </c>
      <c r="I754" s="18" t="s">
        <v>13</v>
      </c>
      <c r="J754" s="18">
        <v>2.5914801710750899</v>
      </c>
      <c r="K754" s="18" t="str">
        <f>+IF(DatosTR[[#This Row],[RC]]=1,"Acierto",IF(SUM(DatosTR[[#This Row],[RC]],DatosTR[[#This Row],[TR]])=0,"Omisión","Comisión"))</f>
        <v>Comisión</v>
      </c>
    </row>
    <row r="755" spans="1:11" x14ac:dyDescent="0.55000000000000004">
      <c r="A755" s="18" t="s">
        <v>58</v>
      </c>
      <c r="B755" t="s">
        <v>64</v>
      </c>
      <c r="C755" t="s">
        <v>59</v>
      </c>
      <c r="D755" s="18" t="s">
        <v>29</v>
      </c>
      <c r="E755" s="18" t="s">
        <v>29</v>
      </c>
      <c r="F755" t="s">
        <v>60</v>
      </c>
      <c r="G755" s="18" t="s">
        <v>12</v>
      </c>
      <c r="H755" s="18">
        <v>0</v>
      </c>
      <c r="I755" s="18" t="s">
        <v>15</v>
      </c>
      <c r="J755" s="18">
        <v>1.5383581537753299</v>
      </c>
      <c r="K755" s="18" t="str">
        <f>+IF(DatosTR[[#This Row],[RC]]=1,"Acierto",IF(SUM(DatosTR[[#This Row],[RC]],DatosTR[[#This Row],[TR]])=0,"Omisión","Comisión"))</f>
        <v>Comisión</v>
      </c>
    </row>
    <row r="756" spans="1:11" x14ac:dyDescent="0.55000000000000004">
      <c r="A756" s="18" t="s">
        <v>58</v>
      </c>
      <c r="B756" t="s">
        <v>64</v>
      </c>
      <c r="C756" t="s">
        <v>59</v>
      </c>
      <c r="D756" s="18" t="s">
        <v>29</v>
      </c>
      <c r="E756" s="18" t="s">
        <v>29</v>
      </c>
      <c r="F756" t="s">
        <v>60</v>
      </c>
      <c r="G756" s="18" t="s">
        <v>12</v>
      </c>
      <c r="H756" s="18">
        <v>0</v>
      </c>
      <c r="I756" s="18" t="s">
        <v>11</v>
      </c>
      <c r="J756" s="18">
        <v>1.49696789879817</v>
      </c>
      <c r="K756" s="18" t="str">
        <f>+IF(DatosTR[[#This Row],[RC]]=1,"Acierto",IF(SUM(DatosTR[[#This Row],[RC]],DatosTR[[#This Row],[TR]])=0,"Omisión","Comisión"))</f>
        <v>Comisión</v>
      </c>
    </row>
    <row r="757" spans="1:11" x14ac:dyDescent="0.55000000000000004">
      <c r="A757" s="18" t="s">
        <v>58</v>
      </c>
      <c r="B757" t="s">
        <v>64</v>
      </c>
      <c r="C757" t="s">
        <v>59</v>
      </c>
      <c r="D757" s="18" t="s">
        <v>29</v>
      </c>
      <c r="E757" s="18" t="s">
        <v>29</v>
      </c>
      <c r="F757" t="s">
        <v>60</v>
      </c>
      <c r="G757" s="18" t="s">
        <v>14</v>
      </c>
      <c r="H757" s="18">
        <v>1</v>
      </c>
      <c r="I757" s="18" t="s">
        <v>13</v>
      </c>
      <c r="J757" s="18">
        <v>2.5914801710750899</v>
      </c>
      <c r="K757" s="18" t="str">
        <f>+IF(DatosTR[[#This Row],[RC]]=1,"Acierto",IF(SUM(DatosTR[[#This Row],[RC]],DatosTR[[#This Row],[TR]])=0,"Omisión","Comisión"))</f>
        <v>Acierto</v>
      </c>
    </row>
    <row r="758" spans="1:11" x14ac:dyDescent="0.55000000000000004">
      <c r="A758" s="18" t="s">
        <v>58</v>
      </c>
      <c r="B758" t="s">
        <v>64</v>
      </c>
      <c r="C758" t="s">
        <v>59</v>
      </c>
      <c r="D758" s="18" t="s">
        <v>29</v>
      </c>
      <c r="E758" s="18" t="s">
        <v>29</v>
      </c>
      <c r="F758" t="s">
        <v>60</v>
      </c>
      <c r="G758" s="18" t="s">
        <v>14</v>
      </c>
      <c r="H758" s="18">
        <v>1</v>
      </c>
      <c r="I758" s="18" t="s">
        <v>15</v>
      </c>
      <c r="J758" s="18">
        <v>1.5383581537753299</v>
      </c>
      <c r="K758" s="18" t="str">
        <f>+IF(DatosTR[[#This Row],[RC]]=1,"Acierto",IF(SUM(DatosTR[[#This Row],[RC]],DatosTR[[#This Row],[TR]])=0,"Omisión","Comisión"))</f>
        <v>Acierto</v>
      </c>
    </row>
    <row r="759" spans="1:11" x14ac:dyDescent="0.55000000000000004">
      <c r="A759" s="18" t="s">
        <v>58</v>
      </c>
      <c r="B759" t="s">
        <v>64</v>
      </c>
      <c r="C759" t="s">
        <v>59</v>
      </c>
      <c r="D759" s="18" t="s">
        <v>29</v>
      </c>
      <c r="E759" s="18" t="s">
        <v>29</v>
      </c>
      <c r="F759" t="s">
        <v>60</v>
      </c>
      <c r="G759" s="18" t="s">
        <v>14</v>
      </c>
      <c r="H759" s="18">
        <v>1</v>
      </c>
      <c r="I759" s="18" t="s">
        <v>11</v>
      </c>
      <c r="J759" s="18">
        <v>1.49696789879817</v>
      </c>
      <c r="K759" s="18" t="str">
        <f>+IF(DatosTR[[#This Row],[RC]]=1,"Acierto",IF(SUM(DatosTR[[#This Row],[RC]],DatosTR[[#This Row],[TR]])=0,"Omisión","Comisión"))</f>
        <v>Acierto</v>
      </c>
    </row>
    <row r="760" spans="1:11" x14ac:dyDescent="0.55000000000000004">
      <c r="A760" s="18" t="s">
        <v>58</v>
      </c>
      <c r="B760" t="s">
        <v>64</v>
      </c>
      <c r="C760" t="s">
        <v>59</v>
      </c>
      <c r="D760" s="18" t="s">
        <v>29</v>
      </c>
      <c r="E760" s="18" t="s">
        <v>29</v>
      </c>
      <c r="F760" t="s">
        <v>60</v>
      </c>
      <c r="G760" s="18" t="s">
        <v>8</v>
      </c>
      <c r="H760" s="18">
        <v>0</v>
      </c>
      <c r="I760" s="18" t="s">
        <v>13</v>
      </c>
      <c r="J760" s="18">
        <v>2.5914801710750899</v>
      </c>
      <c r="K760" s="18" t="str">
        <f>+IF(DatosTR[[#This Row],[RC]]=1,"Acierto",IF(SUM(DatosTR[[#This Row],[RC]],DatosTR[[#This Row],[TR]])=0,"Omisión","Comisión"))</f>
        <v>Comisión</v>
      </c>
    </row>
    <row r="761" spans="1:11" x14ac:dyDescent="0.55000000000000004">
      <c r="A761" s="18" t="s">
        <v>58</v>
      </c>
      <c r="B761" t="s">
        <v>64</v>
      </c>
      <c r="C761" t="s">
        <v>59</v>
      </c>
      <c r="D761" s="18" t="s">
        <v>29</v>
      </c>
      <c r="E761" s="18" t="s">
        <v>29</v>
      </c>
      <c r="F761" t="s">
        <v>60</v>
      </c>
      <c r="G761" s="18" t="s">
        <v>8</v>
      </c>
      <c r="H761" s="18">
        <v>0</v>
      </c>
      <c r="I761" s="18" t="s">
        <v>15</v>
      </c>
      <c r="J761" s="18">
        <v>1.5383581537753299</v>
      </c>
      <c r="K761" s="18" t="str">
        <f>+IF(DatosTR[[#This Row],[RC]]=1,"Acierto",IF(SUM(DatosTR[[#This Row],[RC]],DatosTR[[#This Row],[TR]])=0,"Omisión","Comisión"))</f>
        <v>Comisión</v>
      </c>
    </row>
    <row r="762" spans="1:11" x14ac:dyDescent="0.55000000000000004">
      <c r="A762" s="18" t="s">
        <v>58</v>
      </c>
      <c r="B762" t="s">
        <v>64</v>
      </c>
      <c r="C762" t="s">
        <v>59</v>
      </c>
      <c r="D762" s="18" t="s">
        <v>29</v>
      </c>
      <c r="E762" s="18" t="s">
        <v>29</v>
      </c>
      <c r="F762" t="s">
        <v>60</v>
      </c>
      <c r="G762" s="18" t="s">
        <v>8</v>
      </c>
      <c r="H762" s="18">
        <v>0</v>
      </c>
      <c r="I762" s="18" t="s">
        <v>11</v>
      </c>
      <c r="J762" s="18">
        <v>1.49696789879817</v>
      </c>
      <c r="K762" s="18" t="str">
        <f>+IF(DatosTR[[#This Row],[RC]]=1,"Acierto",IF(SUM(DatosTR[[#This Row],[RC]],DatosTR[[#This Row],[TR]])=0,"Omisión","Comisión"))</f>
        <v>Comisión</v>
      </c>
    </row>
    <row r="763" spans="1:11" x14ac:dyDescent="0.55000000000000004">
      <c r="A763" s="18" t="s">
        <v>58</v>
      </c>
      <c r="B763" t="s">
        <v>64</v>
      </c>
      <c r="C763" t="s">
        <v>59</v>
      </c>
      <c r="D763" s="18" t="s">
        <v>29</v>
      </c>
      <c r="E763" s="18" t="s">
        <v>29</v>
      </c>
      <c r="F763" t="s">
        <v>60</v>
      </c>
      <c r="G763" s="18" t="s">
        <v>10</v>
      </c>
      <c r="H763" s="18">
        <v>1</v>
      </c>
      <c r="I763" s="18" t="s">
        <v>13</v>
      </c>
      <c r="J763" s="18">
        <v>2.5914801710750899</v>
      </c>
      <c r="K763" s="18" t="str">
        <f>+IF(DatosTR[[#This Row],[RC]]=1,"Acierto",IF(SUM(DatosTR[[#This Row],[RC]],DatosTR[[#This Row],[TR]])=0,"Omisión","Comisión"))</f>
        <v>Acierto</v>
      </c>
    </row>
    <row r="764" spans="1:11" x14ac:dyDescent="0.55000000000000004">
      <c r="A764" s="18" t="s">
        <v>58</v>
      </c>
      <c r="B764" t="s">
        <v>64</v>
      </c>
      <c r="C764" t="s">
        <v>59</v>
      </c>
      <c r="D764" s="18" t="s">
        <v>29</v>
      </c>
      <c r="E764" s="18" t="s">
        <v>29</v>
      </c>
      <c r="F764" t="s">
        <v>60</v>
      </c>
      <c r="G764" s="18" t="s">
        <v>10</v>
      </c>
      <c r="H764" s="18">
        <v>1</v>
      </c>
      <c r="I764" s="18" t="s">
        <v>15</v>
      </c>
      <c r="J764" s="18">
        <v>1.5383581537753299</v>
      </c>
      <c r="K764" s="18" t="str">
        <f>+IF(DatosTR[[#This Row],[RC]]=1,"Acierto",IF(SUM(DatosTR[[#This Row],[RC]],DatosTR[[#This Row],[TR]])=0,"Omisión","Comisión"))</f>
        <v>Acierto</v>
      </c>
    </row>
    <row r="765" spans="1:11" x14ac:dyDescent="0.55000000000000004">
      <c r="A765" s="18" t="s">
        <v>58</v>
      </c>
      <c r="B765" t="s">
        <v>64</v>
      </c>
      <c r="C765" t="s">
        <v>59</v>
      </c>
      <c r="D765" s="18" t="s">
        <v>29</v>
      </c>
      <c r="E765" s="18" t="s">
        <v>29</v>
      </c>
      <c r="F765" t="s">
        <v>60</v>
      </c>
      <c r="G765" s="18" t="s">
        <v>10</v>
      </c>
      <c r="H765" s="18">
        <v>1</v>
      </c>
      <c r="I765" s="18" t="s">
        <v>11</v>
      </c>
      <c r="J765" s="18">
        <v>1.49696789879817</v>
      </c>
      <c r="K765" s="18" t="str">
        <f>+IF(DatosTR[[#This Row],[RC]]=1,"Acierto",IF(SUM(DatosTR[[#This Row],[RC]],DatosTR[[#This Row],[TR]])=0,"Omisión","Comisión"))</f>
        <v>Acierto</v>
      </c>
    </row>
    <row r="766" spans="1:11" x14ac:dyDescent="0.55000000000000004">
      <c r="A766" s="18" t="s">
        <v>58</v>
      </c>
      <c r="B766" t="s">
        <v>64</v>
      </c>
      <c r="C766" t="s">
        <v>59</v>
      </c>
      <c r="D766" s="18" t="s">
        <v>28</v>
      </c>
      <c r="E766" s="18" t="s">
        <v>27</v>
      </c>
      <c r="F766" t="s">
        <v>60</v>
      </c>
      <c r="G766" s="18" t="s">
        <v>12</v>
      </c>
      <c r="H766" s="18">
        <v>0</v>
      </c>
      <c r="I766" s="18" t="s">
        <v>15</v>
      </c>
      <c r="J766" s="18">
        <v>1.8025144118582801</v>
      </c>
      <c r="K766" s="18" t="str">
        <f>+IF(DatosTR[[#This Row],[RC]]=1,"Acierto",IF(SUM(DatosTR[[#This Row],[RC]],DatosTR[[#This Row],[TR]])=0,"Omisión","Comisión"))</f>
        <v>Comisión</v>
      </c>
    </row>
    <row r="767" spans="1:11" x14ac:dyDescent="0.55000000000000004">
      <c r="A767" s="18" t="s">
        <v>58</v>
      </c>
      <c r="B767" t="s">
        <v>64</v>
      </c>
      <c r="C767" t="s">
        <v>59</v>
      </c>
      <c r="D767" s="18" t="s">
        <v>28</v>
      </c>
      <c r="E767" s="18" t="s">
        <v>27</v>
      </c>
      <c r="F767" t="s">
        <v>60</v>
      </c>
      <c r="G767" s="18" t="s">
        <v>12</v>
      </c>
      <c r="H767" s="18">
        <v>0</v>
      </c>
      <c r="I767" s="18" t="s">
        <v>9</v>
      </c>
      <c r="J767" s="18">
        <v>2.3764739764737799</v>
      </c>
      <c r="K767" s="18" t="str">
        <f>+IF(DatosTR[[#This Row],[RC]]=1,"Acierto",IF(SUM(DatosTR[[#This Row],[RC]],DatosTR[[#This Row],[TR]])=0,"Omisión","Comisión"))</f>
        <v>Comisión</v>
      </c>
    </row>
    <row r="768" spans="1:11" x14ac:dyDescent="0.55000000000000004">
      <c r="A768" s="18" t="s">
        <v>58</v>
      </c>
      <c r="B768" t="s">
        <v>64</v>
      </c>
      <c r="C768" t="s">
        <v>59</v>
      </c>
      <c r="D768" s="18" t="s">
        <v>28</v>
      </c>
      <c r="E768" s="18" t="s">
        <v>27</v>
      </c>
      <c r="F768" t="s">
        <v>60</v>
      </c>
      <c r="G768" s="18" t="s">
        <v>12</v>
      </c>
      <c r="H768" s="18">
        <v>0</v>
      </c>
      <c r="I768" s="18" t="s">
        <v>11</v>
      </c>
      <c r="J768" s="18">
        <v>0.72357192973140605</v>
      </c>
      <c r="K768" s="18" t="str">
        <f>+IF(DatosTR[[#This Row],[RC]]=1,"Acierto",IF(SUM(DatosTR[[#This Row],[RC]],DatosTR[[#This Row],[TR]])=0,"Omisión","Comisión"))</f>
        <v>Comisión</v>
      </c>
    </row>
    <row r="769" spans="1:11" x14ac:dyDescent="0.55000000000000004">
      <c r="A769" s="18" t="s">
        <v>58</v>
      </c>
      <c r="B769" t="s">
        <v>64</v>
      </c>
      <c r="C769" t="s">
        <v>59</v>
      </c>
      <c r="D769" s="18" t="s">
        <v>28</v>
      </c>
      <c r="E769" s="18" t="s">
        <v>27</v>
      </c>
      <c r="F769" t="s">
        <v>60</v>
      </c>
      <c r="G769" s="18" t="s">
        <v>14</v>
      </c>
      <c r="H769" s="18">
        <v>1</v>
      </c>
      <c r="I769" s="18" t="s">
        <v>15</v>
      </c>
      <c r="J769" s="18">
        <v>1.8025144118582801</v>
      </c>
      <c r="K769" s="18" t="str">
        <f>+IF(DatosTR[[#This Row],[RC]]=1,"Acierto",IF(SUM(DatosTR[[#This Row],[RC]],DatosTR[[#This Row],[TR]])=0,"Omisión","Comisión"))</f>
        <v>Acierto</v>
      </c>
    </row>
    <row r="770" spans="1:11" x14ac:dyDescent="0.55000000000000004">
      <c r="A770" s="18" t="s">
        <v>58</v>
      </c>
      <c r="B770" t="s">
        <v>64</v>
      </c>
      <c r="C770" t="s">
        <v>59</v>
      </c>
      <c r="D770" s="18" t="s">
        <v>28</v>
      </c>
      <c r="E770" s="18" t="s">
        <v>27</v>
      </c>
      <c r="F770" t="s">
        <v>60</v>
      </c>
      <c r="G770" s="18" t="s">
        <v>14</v>
      </c>
      <c r="H770" s="18">
        <v>1</v>
      </c>
      <c r="I770" s="18" t="s">
        <v>9</v>
      </c>
      <c r="J770" s="18">
        <v>2.3764739764737799</v>
      </c>
      <c r="K770" s="18" t="str">
        <f>+IF(DatosTR[[#This Row],[RC]]=1,"Acierto",IF(SUM(DatosTR[[#This Row],[RC]],DatosTR[[#This Row],[TR]])=0,"Omisión","Comisión"))</f>
        <v>Acierto</v>
      </c>
    </row>
    <row r="771" spans="1:11" x14ac:dyDescent="0.55000000000000004">
      <c r="A771" s="18" t="s">
        <v>58</v>
      </c>
      <c r="B771" t="s">
        <v>64</v>
      </c>
      <c r="C771" t="s">
        <v>59</v>
      </c>
      <c r="D771" s="18" t="s">
        <v>28</v>
      </c>
      <c r="E771" s="18" t="s">
        <v>27</v>
      </c>
      <c r="F771" t="s">
        <v>60</v>
      </c>
      <c r="G771" s="18" t="s">
        <v>14</v>
      </c>
      <c r="H771" s="18">
        <v>1</v>
      </c>
      <c r="I771" s="18" t="s">
        <v>11</v>
      </c>
      <c r="J771" s="18">
        <v>0.72357192973140605</v>
      </c>
      <c r="K771" s="18" t="str">
        <f>+IF(DatosTR[[#This Row],[RC]]=1,"Acierto",IF(SUM(DatosTR[[#This Row],[RC]],DatosTR[[#This Row],[TR]])=0,"Omisión","Comisión"))</f>
        <v>Acierto</v>
      </c>
    </row>
    <row r="772" spans="1:11" x14ac:dyDescent="0.55000000000000004">
      <c r="A772" s="18" t="s">
        <v>58</v>
      </c>
      <c r="B772" t="s">
        <v>64</v>
      </c>
      <c r="C772" t="s">
        <v>59</v>
      </c>
      <c r="D772" s="18" t="s">
        <v>28</v>
      </c>
      <c r="E772" s="18" t="s">
        <v>27</v>
      </c>
      <c r="F772" t="s">
        <v>60</v>
      </c>
      <c r="G772" s="18" t="s">
        <v>8</v>
      </c>
      <c r="H772" s="18">
        <v>1</v>
      </c>
      <c r="I772" s="18" t="s">
        <v>15</v>
      </c>
      <c r="J772" s="18">
        <v>1.8025144118582801</v>
      </c>
      <c r="K772" s="18" t="str">
        <f>+IF(DatosTR[[#This Row],[RC]]=1,"Acierto",IF(SUM(DatosTR[[#This Row],[RC]],DatosTR[[#This Row],[TR]])=0,"Omisión","Comisión"))</f>
        <v>Acierto</v>
      </c>
    </row>
    <row r="773" spans="1:11" x14ac:dyDescent="0.55000000000000004">
      <c r="A773" s="18" t="s">
        <v>58</v>
      </c>
      <c r="B773" t="s">
        <v>64</v>
      </c>
      <c r="C773" t="s">
        <v>59</v>
      </c>
      <c r="D773" s="18" t="s">
        <v>28</v>
      </c>
      <c r="E773" s="18" t="s">
        <v>27</v>
      </c>
      <c r="F773" t="s">
        <v>60</v>
      </c>
      <c r="G773" s="18" t="s">
        <v>8</v>
      </c>
      <c r="H773" s="18">
        <v>1</v>
      </c>
      <c r="I773" s="18" t="s">
        <v>9</v>
      </c>
      <c r="J773" s="18">
        <v>2.3764739764737799</v>
      </c>
      <c r="K773" s="18" t="str">
        <f>+IF(DatosTR[[#This Row],[RC]]=1,"Acierto",IF(SUM(DatosTR[[#This Row],[RC]],DatosTR[[#This Row],[TR]])=0,"Omisión","Comisión"))</f>
        <v>Acierto</v>
      </c>
    </row>
    <row r="774" spans="1:11" x14ac:dyDescent="0.55000000000000004">
      <c r="A774" s="18" t="s">
        <v>58</v>
      </c>
      <c r="B774" t="s">
        <v>64</v>
      </c>
      <c r="C774" t="s">
        <v>59</v>
      </c>
      <c r="D774" s="18" t="s">
        <v>28</v>
      </c>
      <c r="E774" s="18" t="s">
        <v>27</v>
      </c>
      <c r="F774" t="s">
        <v>60</v>
      </c>
      <c r="G774" s="18" t="s">
        <v>8</v>
      </c>
      <c r="H774" s="18">
        <v>1</v>
      </c>
      <c r="I774" s="18" t="s">
        <v>11</v>
      </c>
      <c r="J774" s="18">
        <v>0.72357192973140605</v>
      </c>
      <c r="K774" s="18" t="str">
        <f>+IF(DatosTR[[#This Row],[RC]]=1,"Acierto",IF(SUM(DatosTR[[#This Row],[RC]],DatosTR[[#This Row],[TR]])=0,"Omisión","Comisión"))</f>
        <v>Acierto</v>
      </c>
    </row>
    <row r="775" spans="1:11" x14ac:dyDescent="0.55000000000000004">
      <c r="A775" s="18" t="s">
        <v>58</v>
      </c>
      <c r="B775" t="s">
        <v>64</v>
      </c>
      <c r="C775" t="s">
        <v>59</v>
      </c>
      <c r="D775" s="18" t="s">
        <v>28</v>
      </c>
      <c r="E775" s="18" t="s">
        <v>27</v>
      </c>
      <c r="F775" t="s">
        <v>60</v>
      </c>
      <c r="G775" s="18" t="s">
        <v>10</v>
      </c>
      <c r="H775" s="18">
        <v>1</v>
      </c>
      <c r="I775" s="18" t="s">
        <v>15</v>
      </c>
      <c r="J775" s="18">
        <v>1.8025144118582801</v>
      </c>
      <c r="K775" s="18" t="str">
        <f>+IF(DatosTR[[#This Row],[RC]]=1,"Acierto",IF(SUM(DatosTR[[#This Row],[RC]],DatosTR[[#This Row],[TR]])=0,"Omisión","Comisión"))</f>
        <v>Acierto</v>
      </c>
    </row>
    <row r="776" spans="1:11" x14ac:dyDescent="0.55000000000000004">
      <c r="A776" s="18" t="s">
        <v>58</v>
      </c>
      <c r="B776" t="s">
        <v>64</v>
      </c>
      <c r="C776" t="s">
        <v>59</v>
      </c>
      <c r="D776" s="18" t="s">
        <v>28</v>
      </c>
      <c r="E776" s="18" t="s">
        <v>27</v>
      </c>
      <c r="F776" t="s">
        <v>60</v>
      </c>
      <c r="G776" s="18" t="s">
        <v>10</v>
      </c>
      <c r="H776" s="18">
        <v>1</v>
      </c>
      <c r="I776" s="18" t="s">
        <v>9</v>
      </c>
      <c r="J776" s="18">
        <v>2.3764739764737799</v>
      </c>
      <c r="K776" s="18" t="str">
        <f>+IF(DatosTR[[#This Row],[RC]]=1,"Acierto",IF(SUM(DatosTR[[#This Row],[RC]],DatosTR[[#This Row],[TR]])=0,"Omisión","Comisión"))</f>
        <v>Acierto</v>
      </c>
    </row>
    <row r="777" spans="1:11" x14ac:dyDescent="0.55000000000000004">
      <c r="A777" s="18" t="s">
        <v>58</v>
      </c>
      <c r="B777" t="s">
        <v>64</v>
      </c>
      <c r="C777" t="s">
        <v>59</v>
      </c>
      <c r="D777" s="18" t="s">
        <v>28</v>
      </c>
      <c r="E777" s="18" t="s">
        <v>27</v>
      </c>
      <c r="F777" t="s">
        <v>60</v>
      </c>
      <c r="G777" s="18" t="s">
        <v>10</v>
      </c>
      <c r="H777" s="18">
        <v>1</v>
      </c>
      <c r="I777" s="18" t="s">
        <v>11</v>
      </c>
      <c r="J777" s="18">
        <v>0.72357192973140605</v>
      </c>
      <c r="K777" s="18" t="str">
        <f>+IF(DatosTR[[#This Row],[RC]]=1,"Acierto",IF(SUM(DatosTR[[#This Row],[RC]],DatosTR[[#This Row],[TR]])=0,"Omisión","Comisión"))</f>
        <v>Acierto</v>
      </c>
    </row>
    <row r="778" spans="1:11" x14ac:dyDescent="0.55000000000000004">
      <c r="A778" s="18" t="s">
        <v>58</v>
      </c>
      <c r="B778" t="s">
        <v>64</v>
      </c>
      <c r="C778" t="s">
        <v>59</v>
      </c>
      <c r="D778" s="18" t="s">
        <v>29</v>
      </c>
      <c r="E778" s="18" t="s">
        <v>27</v>
      </c>
      <c r="F778" t="s">
        <v>60</v>
      </c>
      <c r="G778" s="18" t="s">
        <v>12</v>
      </c>
      <c r="H778" s="18">
        <v>0</v>
      </c>
      <c r="I778" s="18" t="s">
        <v>15</v>
      </c>
      <c r="J778" s="18">
        <v>1.2606595639954301</v>
      </c>
      <c r="K778" s="18" t="str">
        <f>+IF(DatosTR[[#This Row],[RC]]=1,"Acierto",IF(SUM(DatosTR[[#This Row],[RC]],DatosTR[[#This Row],[TR]])=0,"Omisión","Comisión"))</f>
        <v>Comisión</v>
      </c>
    </row>
    <row r="779" spans="1:11" x14ac:dyDescent="0.55000000000000004">
      <c r="A779" s="18" t="s">
        <v>58</v>
      </c>
      <c r="B779" t="s">
        <v>64</v>
      </c>
      <c r="C779" t="s">
        <v>59</v>
      </c>
      <c r="D779" s="18" t="s">
        <v>29</v>
      </c>
      <c r="E779" s="18" t="s">
        <v>27</v>
      </c>
      <c r="F779" t="s">
        <v>60</v>
      </c>
      <c r="G779" s="18" t="s">
        <v>12</v>
      </c>
      <c r="H779" s="18">
        <v>0</v>
      </c>
      <c r="I779" s="18" t="s">
        <v>9</v>
      </c>
      <c r="J779" s="18">
        <v>1.8567746029002501</v>
      </c>
      <c r="K779" s="18" t="str">
        <f>+IF(DatosTR[[#This Row],[RC]]=1,"Acierto",IF(SUM(DatosTR[[#This Row],[RC]],DatosTR[[#This Row],[TR]])=0,"Omisión","Comisión"))</f>
        <v>Comisión</v>
      </c>
    </row>
    <row r="780" spans="1:11" x14ac:dyDescent="0.55000000000000004">
      <c r="A780" s="18" t="s">
        <v>58</v>
      </c>
      <c r="B780" t="s">
        <v>64</v>
      </c>
      <c r="C780" t="s">
        <v>59</v>
      </c>
      <c r="D780" s="18" t="s">
        <v>29</v>
      </c>
      <c r="E780" s="18" t="s">
        <v>27</v>
      </c>
      <c r="F780" t="s">
        <v>60</v>
      </c>
      <c r="G780" s="18" t="s">
        <v>12</v>
      </c>
      <c r="H780" s="18">
        <v>0</v>
      </c>
      <c r="I780" s="18" t="s">
        <v>11</v>
      </c>
      <c r="J780" s="18">
        <v>1.2947526279604</v>
      </c>
      <c r="K780" s="18" t="str">
        <f>+IF(DatosTR[[#This Row],[RC]]=1,"Acierto",IF(SUM(DatosTR[[#This Row],[RC]],DatosTR[[#This Row],[TR]])=0,"Omisión","Comisión"))</f>
        <v>Comisión</v>
      </c>
    </row>
    <row r="781" spans="1:11" x14ac:dyDescent="0.55000000000000004">
      <c r="A781" s="18" t="s">
        <v>58</v>
      </c>
      <c r="B781" t="s">
        <v>64</v>
      </c>
      <c r="C781" t="s">
        <v>59</v>
      </c>
      <c r="D781" s="18" t="s">
        <v>29</v>
      </c>
      <c r="E781" s="18" t="s">
        <v>27</v>
      </c>
      <c r="F781" t="s">
        <v>60</v>
      </c>
      <c r="G781" s="18" t="s">
        <v>14</v>
      </c>
      <c r="H781" s="18">
        <v>1</v>
      </c>
      <c r="I781" s="18" t="s">
        <v>15</v>
      </c>
      <c r="J781" s="18">
        <v>1.2606595639954301</v>
      </c>
      <c r="K781" s="18" t="str">
        <f>+IF(DatosTR[[#This Row],[RC]]=1,"Acierto",IF(SUM(DatosTR[[#This Row],[RC]],DatosTR[[#This Row],[TR]])=0,"Omisión","Comisión"))</f>
        <v>Acierto</v>
      </c>
    </row>
    <row r="782" spans="1:11" x14ac:dyDescent="0.55000000000000004">
      <c r="A782" s="18" t="s">
        <v>58</v>
      </c>
      <c r="B782" t="s">
        <v>64</v>
      </c>
      <c r="C782" t="s">
        <v>59</v>
      </c>
      <c r="D782" s="18" t="s">
        <v>29</v>
      </c>
      <c r="E782" s="18" t="s">
        <v>27</v>
      </c>
      <c r="F782" t="s">
        <v>60</v>
      </c>
      <c r="G782" s="18" t="s">
        <v>14</v>
      </c>
      <c r="H782" s="18">
        <v>1</v>
      </c>
      <c r="I782" s="18" t="s">
        <v>9</v>
      </c>
      <c r="J782" s="18">
        <v>1.8567746029002501</v>
      </c>
      <c r="K782" s="18" t="str">
        <f>+IF(DatosTR[[#This Row],[RC]]=1,"Acierto",IF(SUM(DatosTR[[#This Row],[RC]],DatosTR[[#This Row],[TR]])=0,"Omisión","Comisión"))</f>
        <v>Acierto</v>
      </c>
    </row>
    <row r="783" spans="1:11" x14ac:dyDescent="0.55000000000000004">
      <c r="A783" s="18" t="s">
        <v>58</v>
      </c>
      <c r="B783" t="s">
        <v>64</v>
      </c>
      <c r="C783" t="s">
        <v>59</v>
      </c>
      <c r="D783" s="18" t="s">
        <v>29</v>
      </c>
      <c r="E783" s="18" t="s">
        <v>27</v>
      </c>
      <c r="F783" t="s">
        <v>60</v>
      </c>
      <c r="G783" s="18" t="s">
        <v>14</v>
      </c>
      <c r="H783" s="18">
        <v>1</v>
      </c>
      <c r="I783" s="18" t="s">
        <v>11</v>
      </c>
      <c r="J783" s="18">
        <v>1.2947526279604</v>
      </c>
      <c r="K783" s="18" t="str">
        <f>+IF(DatosTR[[#This Row],[RC]]=1,"Acierto",IF(SUM(DatosTR[[#This Row],[RC]],DatosTR[[#This Row],[TR]])=0,"Omisión","Comisión"))</f>
        <v>Acierto</v>
      </c>
    </row>
    <row r="784" spans="1:11" x14ac:dyDescent="0.55000000000000004">
      <c r="A784" s="18" t="s">
        <v>58</v>
      </c>
      <c r="B784" t="s">
        <v>64</v>
      </c>
      <c r="C784" t="s">
        <v>59</v>
      </c>
      <c r="D784" s="18" t="s">
        <v>29</v>
      </c>
      <c r="E784" s="18" t="s">
        <v>27</v>
      </c>
      <c r="F784" t="s">
        <v>60</v>
      </c>
      <c r="G784" s="18" t="s">
        <v>8</v>
      </c>
      <c r="H784" s="18">
        <v>1</v>
      </c>
      <c r="I784" s="18" t="s">
        <v>15</v>
      </c>
      <c r="J784" s="18">
        <v>1.2606595639954301</v>
      </c>
      <c r="K784" s="18" t="str">
        <f>+IF(DatosTR[[#This Row],[RC]]=1,"Acierto",IF(SUM(DatosTR[[#This Row],[RC]],DatosTR[[#This Row],[TR]])=0,"Omisión","Comisión"))</f>
        <v>Acierto</v>
      </c>
    </row>
    <row r="785" spans="1:11" x14ac:dyDescent="0.55000000000000004">
      <c r="A785" s="18" t="s">
        <v>58</v>
      </c>
      <c r="B785" t="s">
        <v>64</v>
      </c>
      <c r="C785" t="s">
        <v>59</v>
      </c>
      <c r="D785" s="18" t="s">
        <v>29</v>
      </c>
      <c r="E785" s="18" t="s">
        <v>27</v>
      </c>
      <c r="F785" t="s">
        <v>60</v>
      </c>
      <c r="G785" s="18" t="s">
        <v>8</v>
      </c>
      <c r="H785" s="18">
        <v>1</v>
      </c>
      <c r="I785" s="18" t="s">
        <v>9</v>
      </c>
      <c r="J785" s="18">
        <v>1.8567746029002501</v>
      </c>
      <c r="K785" s="18" t="str">
        <f>+IF(DatosTR[[#This Row],[RC]]=1,"Acierto",IF(SUM(DatosTR[[#This Row],[RC]],DatosTR[[#This Row],[TR]])=0,"Omisión","Comisión"))</f>
        <v>Acierto</v>
      </c>
    </row>
    <row r="786" spans="1:11" x14ac:dyDescent="0.55000000000000004">
      <c r="A786" s="18" t="s">
        <v>58</v>
      </c>
      <c r="B786" t="s">
        <v>64</v>
      </c>
      <c r="C786" t="s">
        <v>59</v>
      </c>
      <c r="D786" s="18" t="s">
        <v>29</v>
      </c>
      <c r="E786" s="18" t="s">
        <v>27</v>
      </c>
      <c r="F786" t="s">
        <v>60</v>
      </c>
      <c r="G786" s="18" t="s">
        <v>8</v>
      </c>
      <c r="H786" s="18">
        <v>1</v>
      </c>
      <c r="I786" s="18" t="s">
        <v>11</v>
      </c>
      <c r="J786" s="18">
        <v>1.2947526279604</v>
      </c>
      <c r="K786" s="18" t="str">
        <f>+IF(DatosTR[[#This Row],[RC]]=1,"Acierto",IF(SUM(DatosTR[[#This Row],[RC]],DatosTR[[#This Row],[TR]])=0,"Omisión","Comisión"))</f>
        <v>Acierto</v>
      </c>
    </row>
    <row r="787" spans="1:11" x14ac:dyDescent="0.55000000000000004">
      <c r="A787" s="18" t="s">
        <v>58</v>
      </c>
      <c r="B787" t="s">
        <v>64</v>
      </c>
      <c r="C787" t="s">
        <v>59</v>
      </c>
      <c r="D787" s="18" t="s">
        <v>29</v>
      </c>
      <c r="E787" s="18" t="s">
        <v>27</v>
      </c>
      <c r="F787" t="s">
        <v>60</v>
      </c>
      <c r="G787" s="18" t="s">
        <v>10</v>
      </c>
      <c r="H787" s="18">
        <v>1</v>
      </c>
      <c r="I787" s="18" t="s">
        <v>15</v>
      </c>
      <c r="J787" s="18">
        <v>1.2606595639954301</v>
      </c>
      <c r="K787" s="18" t="str">
        <f>+IF(DatosTR[[#This Row],[RC]]=1,"Acierto",IF(SUM(DatosTR[[#This Row],[RC]],DatosTR[[#This Row],[TR]])=0,"Omisión","Comisión"))</f>
        <v>Acierto</v>
      </c>
    </row>
    <row r="788" spans="1:11" x14ac:dyDescent="0.55000000000000004">
      <c r="A788" s="18" t="s">
        <v>58</v>
      </c>
      <c r="B788" t="s">
        <v>64</v>
      </c>
      <c r="C788" t="s">
        <v>59</v>
      </c>
      <c r="D788" s="18" t="s">
        <v>29</v>
      </c>
      <c r="E788" s="18" t="s">
        <v>27</v>
      </c>
      <c r="F788" t="s">
        <v>60</v>
      </c>
      <c r="G788" s="18" t="s">
        <v>10</v>
      </c>
      <c r="H788" s="18">
        <v>1</v>
      </c>
      <c r="I788" s="18" t="s">
        <v>9</v>
      </c>
      <c r="J788" s="18">
        <v>1.8567746029002501</v>
      </c>
      <c r="K788" s="18" t="str">
        <f>+IF(DatosTR[[#This Row],[RC]]=1,"Acierto",IF(SUM(DatosTR[[#This Row],[RC]],DatosTR[[#This Row],[TR]])=0,"Omisión","Comisión"))</f>
        <v>Acierto</v>
      </c>
    </row>
    <row r="789" spans="1:11" x14ac:dyDescent="0.55000000000000004">
      <c r="A789" s="18" t="s">
        <v>58</v>
      </c>
      <c r="B789" t="s">
        <v>64</v>
      </c>
      <c r="C789" t="s">
        <v>59</v>
      </c>
      <c r="D789" s="18" t="s">
        <v>29</v>
      </c>
      <c r="E789" s="18" t="s">
        <v>27</v>
      </c>
      <c r="F789" t="s">
        <v>60</v>
      </c>
      <c r="G789" s="18" t="s">
        <v>10</v>
      </c>
      <c r="H789" s="18">
        <v>1</v>
      </c>
      <c r="I789" s="18" t="s">
        <v>11</v>
      </c>
      <c r="J789" s="18">
        <v>1.2947526279604</v>
      </c>
      <c r="K789" s="18" t="str">
        <f>+IF(DatosTR[[#This Row],[RC]]=1,"Acierto",IF(SUM(DatosTR[[#This Row],[RC]],DatosTR[[#This Row],[TR]])=0,"Omisión","Comisión"))</f>
        <v>Acierto</v>
      </c>
    </row>
    <row r="790" spans="1:11" x14ac:dyDescent="0.55000000000000004">
      <c r="A790" s="18" t="s">
        <v>58</v>
      </c>
      <c r="B790" t="s">
        <v>64</v>
      </c>
      <c r="C790" t="s">
        <v>59</v>
      </c>
      <c r="D790" s="18" t="s">
        <v>27</v>
      </c>
      <c r="E790" s="18" t="s">
        <v>28</v>
      </c>
      <c r="F790" t="s">
        <v>60</v>
      </c>
      <c r="G790" s="18" t="s">
        <v>12</v>
      </c>
      <c r="H790" s="18">
        <v>1</v>
      </c>
      <c r="I790" s="18" t="s">
        <v>13</v>
      </c>
      <c r="J790" s="18">
        <v>2.9066334076924201</v>
      </c>
      <c r="K790" s="18" t="str">
        <f>+IF(DatosTR[[#This Row],[RC]]=1,"Acierto",IF(SUM(DatosTR[[#This Row],[RC]],DatosTR[[#This Row],[TR]])=0,"Omisión","Comisión"))</f>
        <v>Acierto</v>
      </c>
    </row>
    <row r="791" spans="1:11" x14ac:dyDescent="0.55000000000000004">
      <c r="A791" s="18" t="s">
        <v>58</v>
      </c>
      <c r="B791" t="s">
        <v>64</v>
      </c>
      <c r="C791" t="s">
        <v>59</v>
      </c>
      <c r="D791" s="18" t="s">
        <v>27</v>
      </c>
      <c r="E791" s="18" t="s">
        <v>28</v>
      </c>
      <c r="F791" t="s">
        <v>60</v>
      </c>
      <c r="G791" s="18" t="s">
        <v>12</v>
      </c>
      <c r="H791" s="18">
        <v>1</v>
      </c>
      <c r="I791" s="18" t="s">
        <v>9</v>
      </c>
      <c r="J791" s="18">
        <v>1.52025799133116</v>
      </c>
      <c r="K791" s="18" t="str">
        <f>+IF(DatosTR[[#This Row],[RC]]=1,"Acierto",IF(SUM(DatosTR[[#This Row],[RC]],DatosTR[[#This Row],[TR]])=0,"Omisión","Comisión"))</f>
        <v>Acierto</v>
      </c>
    </row>
    <row r="792" spans="1:11" x14ac:dyDescent="0.55000000000000004">
      <c r="A792" s="18" t="s">
        <v>58</v>
      </c>
      <c r="B792" t="s">
        <v>64</v>
      </c>
      <c r="C792" t="s">
        <v>59</v>
      </c>
      <c r="D792" s="18" t="s">
        <v>27</v>
      </c>
      <c r="E792" s="18" t="s">
        <v>28</v>
      </c>
      <c r="F792" t="s">
        <v>60</v>
      </c>
      <c r="G792" s="18" t="s">
        <v>12</v>
      </c>
      <c r="H792" s="18">
        <v>1</v>
      </c>
      <c r="I792" s="18" t="s">
        <v>11</v>
      </c>
      <c r="J792" s="18">
        <v>1.0193841140717199</v>
      </c>
      <c r="K792" s="18" t="str">
        <f>+IF(DatosTR[[#This Row],[RC]]=1,"Acierto",IF(SUM(DatosTR[[#This Row],[RC]],DatosTR[[#This Row],[TR]])=0,"Omisión","Comisión"))</f>
        <v>Acierto</v>
      </c>
    </row>
    <row r="793" spans="1:11" x14ac:dyDescent="0.55000000000000004">
      <c r="A793" s="18" t="s">
        <v>58</v>
      </c>
      <c r="B793" t="s">
        <v>64</v>
      </c>
      <c r="C793" t="s">
        <v>59</v>
      </c>
      <c r="D793" s="18" t="s">
        <v>27</v>
      </c>
      <c r="E793" s="18" t="s">
        <v>28</v>
      </c>
      <c r="F793" t="s">
        <v>60</v>
      </c>
      <c r="G793" s="18" t="s">
        <v>14</v>
      </c>
      <c r="H793" s="18">
        <v>0</v>
      </c>
      <c r="I793" s="18" t="s">
        <v>13</v>
      </c>
      <c r="J793" s="18">
        <v>2.9066334076924201</v>
      </c>
      <c r="K793" s="18" t="str">
        <f>+IF(DatosTR[[#This Row],[RC]]=1,"Acierto",IF(SUM(DatosTR[[#This Row],[RC]],DatosTR[[#This Row],[TR]])=0,"Omisión","Comisión"))</f>
        <v>Comisión</v>
      </c>
    </row>
    <row r="794" spans="1:11" x14ac:dyDescent="0.55000000000000004">
      <c r="A794" s="18" t="s">
        <v>58</v>
      </c>
      <c r="B794" t="s">
        <v>64</v>
      </c>
      <c r="C794" t="s">
        <v>59</v>
      </c>
      <c r="D794" s="18" t="s">
        <v>27</v>
      </c>
      <c r="E794" s="18" t="s">
        <v>28</v>
      </c>
      <c r="F794" t="s">
        <v>60</v>
      </c>
      <c r="G794" s="18" t="s">
        <v>14</v>
      </c>
      <c r="H794" s="18">
        <v>0</v>
      </c>
      <c r="I794" s="18" t="s">
        <v>9</v>
      </c>
      <c r="J794" s="18">
        <v>1.52025799133116</v>
      </c>
      <c r="K794" s="18" t="str">
        <f>+IF(DatosTR[[#This Row],[RC]]=1,"Acierto",IF(SUM(DatosTR[[#This Row],[RC]],DatosTR[[#This Row],[TR]])=0,"Omisión","Comisión"))</f>
        <v>Comisión</v>
      </c>
    </row>
    <row r="795" spans="1:11" x14ac:dyDescent="0.55000000000000004">
      <c r="A795" s="18" t="s">
        <v>58</v>
      </c>
      <c r="B795" t="s">
        <v>64</v>
      </c>
      <c r="C795" t="s">
        <v>59</v>
      </c>
      <c r="D795" s="18" t="s">
        <v>27</v>
      </c>
      <c r="E795" s="18" t="s">
        <v>28</v>
      </c>
      <c r="F795" t="s">
        <v>60</v>
      </c>
      <c r="G795" s="18" t="s">
        <v>14</v>
      </c>
      <c r="H795" s="18">
        <v>0</v>
      </c>
      <c r="I795" s="18" t="s">
        <v>11</v>
      </c>
      <c r="J795" s="18">
        <v>1.0193841140717199</v>
      </c>
      <c r="K795" s="18" t="str">
        <f>+IF(DatosTR[[#This Row],[RC]]=1,"Acierto",IF(SUM(DatosTR[[#This Row],[RC]],DatosTR[[#This Row],[TR]])=0,"Omisión","Comisión"))</f>
        <v>Comisión</v>
      </c>
    </row>
    <row r="796" spans="1:11" x14ac:dyDescent="0.55000000000000004">
      <c r="A796" s="18" t="s">
        <v>58</v>
      </c>
      <c r="B796" t="s">
        <v>64</v>
      </c>
      <c r="C796" t="s">
        <v>59</v>
      </c>
      <c r="D796" s="18" t="s">
        <v>27</v>
      </c>
      <c r="E796" s="18" t="s">
        <v>28</v>
      </c>
      <c r="F796" t="s">
        <v>60</v>
      </c>
      <c r="G796" s="18" t="s">
        <v>8</v>
      </c>
      <c r="H796" s="18">
        <v>1</v>
      </c>
      <c r="I796" s="18" t="s">
        <v>13</v>
      </c>
      <c r="J796" s="18">
        <v>2.9066334076924201</v>
      </c>
      <c r="K796" s="18" t="str">
        <f>+IF(DatosTR[[#This Row],[RC]]=1,"Acierto",IF(SUM(DatosTR[[#This Row],[RC]],DatosTR[[#This Row],[TR]])=0,"Omisión","Comisión"))</f>
        <v>Acierto</v>
      </c>
    </row>
    <row r="797" spans="1:11" x14ac:dyDescent="0.55000000000000004">
      <c r="A797" s="18" t="s">
        <v>58</v>
      </c>
      <c r="B797" t="s">
        <v>64</v>
      </c>
      <c r="C797" t="s">
        <v>59</v>
      </c>
      <c r="D797" s="18" t="s">
        <v>27</v>
      </c>
      <c r="E797" s="18" t="s">
        <v>28</v>
      </c>
      <c r="F797" t="s">
        <v>60</v>
      </c>
      <c r="G797" s="18" t="s">
        <v>8</v>
      </c>
      <c r="H797" s="18">
        <v>1</v>
      </c>
      <c r="I797" s="18" t="s">
        <v>9</v>
      </c>
      <c r="J797" s="18">
        <v>1.52025799133116</v>
      </c>
      <c r="K797" s="18" t="str">
        <f>+IF(DatosTR[[#This Row],[RC]]=1,"Acierto",IF(SUM(DatosTR[[#This Row],[RC]],DatosTR[[#This Row],[TR]])=0,"Omisión","Comisión"))</f>
        <v>Acierto</v>
      </c>
    </row>
    <row r="798" spans="1:11" x14ac:dyDescent="0.55000000000000004">
      <c r="A798" s="18" t="s">
        <v>58</v>
      </c>
      <c r="B798" t="s">
        <v>64</v>
      </c>
      <c r="C798" t="s">
        <v>59</v>
      </c>
      <c r="D798" s="18" t="s">
        <v>27</v>
      </c>
      <c r="E798" s="18" t="s">
        <v>28</v>
      </c>
      <c r="F798" t="s">
        <v>60</v>
      </c>
      <c r="G798" s="18" t="s">
        <v>8</v>
      </c>
      <c r="H798" s="18">
        <v>1</v>
      </c>
      <c r="I798" s="18" t="s">
        <v>11</v>
      </c>
      <c r="J798" s="18">
        <v>1.0193841140717199</v>
      </c>
      <c r="K798" s="18" t="str">
        <f>+IF(DatosTR[[#This Row],[RC]]=1,"Acierto",IF(SUM(DatosTR[[#This Row],[RC]],DatosTR[[#This Row],[TR]])=0,"Omisión","Comisión"))</f>
        <v>Acierto</v>
      </c>
    </row>
    <row r="799" spans="1:11" x14ac:dyDescent="0.55000000000000004">
      <c r="A799" s="18" t="s">
        <v>58</v>
      </c>
      <c r="B799" t="s">
        <v>64</v>
      </c>
      <c r="C799" t="s">
        <v>59</v>
      </c>
      <c r="D799" s="18" t="s">
        <v>27</v>
      </c>
      <c r="E799" s="18" t="s">
        <v>28</v>
      </c>
      <c r="F799" t="s">
        <v>60</v>
      </c>
      <c r="G799" s="18" t="s">
        <v>10</v>
      </c>
      <c r="H799" s="18">
        <v>1</v>
      </c>
      <c r="I799" s="18" t="s">
        <v>13</v>
      </c>
      <c r="J799" s="18">
        <v>2.9066334076924201</v>
      </c>
      <c r="K799" s="18" t="str">
        <f>+IF(DatosTR[[#This Row],[RC]]=1,"Acierto",IF(SUM(DatosTR[[#This Row],[RC]],DatosTR[[#This Row],[TR]])=0,"Omisión","Comisión"))</f>
        <v>Acierto</v>
      </c>
    </row>
    <row r="800" spans="1:11" x14ac:dyDescent="0.55000000000000004">
      <c r="A800" s="18" t="s">
        <v>58</v>
      </c>
      <c r="B800" t="s">
        <v>64</v>
      </c>
      <c r="C800" t="s">
        <v>59</v>
      </c>
      <c r="D800" s="18" t="s">
        <v>27</v>
      </c>
      <c r="E800" s="18" t="s">
        <v>28</v>
      </c>
      <c r="F800" t="s">
        <v>60</v>
      </c>
      <c r="G800" s="18" t="s">
        <v>10</v>
      </c>
      <c r="H800" s="18">
        <v>1</v>
      </c>
      <c r="I800" s="18" t="s">
        <v>9</v>
      </c>
      <c r="J800" s="18">
        <v>1.52025799133116</v>
      </c>
      <c r="K800" s="18" t="str">
        <f>+IF(DatosTR[[#This Row],[RC]]=1,"Acierto",IF(SUM(DatosTR[[#This Row],[RC]],DatosTR[[#This Row],[TR]])=0,"Omisión","Comisión"))</f>
        <v>Acierto</v>
      </c>
    </row>
    <row r="801" spans="1:11" x14ac:dyDescent="0.55000000000000004">
      <c r="A801" s="18" t="s">
        <v>58</v>
      </c>
      <c r="B801" t="s">
        <v>64</v>
      </c>
      <c r="C801" t="s">
        <v>59</v>
      </c>
      <c r="D801" s="18" t="s">
        <v>27</v>
      </c>
      <c r="E801" s="18" t="s">
        <v>28</v>
      </c>
      <c r="F801" t="s">
        <v>60</v>
      </c>
      <c r="G801" s="18" t="s">
        <v>10</v>
      </c>
      <c r="H801" s="18">
        <v>1</v>
      </c>
      <c r="I801" s="18" t="s">
        <v>11</v>
      </c>
      <c r="J801" s="18">
        <v>1.0193841140717199</v>
      </c>
      <c r="K801" s="18" t="str">
        <f>+IF(DatosTR[[#This Row],[RC]]=1,"Acierto",IF(SUM(DatosTR[[#This Row],[RC]],DatosTR[[#This Row],[TR]])=0,"Omisión","Comisión"))</f>
        <v>Acierto</v>
      </c>
    </row>
    <row r="802" spans="1:11" x14ac:dyDescent="0.55000000000000004">
      <c r="A802" s="18" t="s">
        <v>58</v>
      </c>
      <c r="B802" t="s">
        <v>64</v>
      </c>
      <c r="C802" t="s">
        <v>59</v>
      </c>
      <c r="D802" s="18" t="s">
        <v>29</v>
      </c>
      <c r="E802" s="18" t="s">
        <v>27</v>
      </c>
      <c r="F802" t="s">
        <v>60</v>
      </c>
      <c r="G802" s="18" t="s">
        <v>12</v>
      </c>
      <c r="H802" s="18">
        <v>1</v>
      </c>
      <c r="I802" s="18" t="s">
        <v>13</v>
      </c>
      <c r="J802" s="18">
        <v>3.5910649608704199</v>
      </c>
      <c r="K802" s="18" t="str">
        <f>+IF(DatosTR[[#This Row],[RC]]=1,"Acierto",IF(SUM(DatosTR[[#This Row],[RC]],DatosTR[[#This Row],[TR]])=0,"Omisión","Comisión"))</f>
        <v>Acierto</v>
      </c>
    </row>
    <row r="803" spans="1:11" x14ac:dyDescent="0.55000000000000004">
      <c r="A803" s="18" t="s">
        <v>58</v>
      </c>
      <c r="B803" t="s">
        <v>64</v>
      </c>
      <c r="C803" t="s">
        <v>59</v>
      </c>
      <c r="D803" s="18" t="s">
        <v>29</v>
      </c>
      <c r="E803" s="18" t="s">
        <v>27</v>
      </c>
      <c r="F803" t="s">
        <v>60</v>
      </c>
      <c r="G803" s="18" t="s">
        <v>12</v>
      </c>
      <c r="H803" s="18">
        <v>1</v>
      </c>
      <c r="I803" s="18" t="s">
        <v>15</v>
      </c>
      <c r="J803" s="18">
        <v>1.11326112650567</v>
      </c>
      <c r="K803" s="18" t="str">
        <f>+IF(DatosTR[[#This Row],[RC]]=1,"Acierto",IF(SUM(DatosTR[[#This Row],[RC]],DatosTR[[#This Row],[TR]])=0,"Omisión","Comisión"))</f>
        <v>Acierto</v>
      </c>
    </row>
    <row r="804" spans="1:11" x14ac:dyDescent="0.55000000000000004">
      <c r="A804" s="18" t="s">
        <v>58</v>
      </c>
      <c r="B804" t="s">
        <v>64</v>
      </c>
      <c r="C804" t="s">
        <v>59</v>
      </c>
      <c r="D804" s="18" t="s">
        <v>29</v>
      </c>
      <c r="E804" s="18" t="s">
        <v>27</v>
      </c>
      <c r="F804" t="s">
        <v>60</v>
      </c>
      <c r="G804" s="18" t="s">
        <v>12</v>
      </c>
      <c r="H804" s="18">
        <v>1</v>
      </c>
      <c r="I804" s="18" t="s">
        <v>9</v>
      </c>
      <c r="J804" s="18">
        <v>1.7450656751170699</v>
      </c>
      <c r="K804" s="18" t="str">
        <f>+IF(DatosTR[[#This Row],[RC]]=1,"Acierto",IF(SUM(DatosTR[[#This Row],[RC]],DatosTR[[#This Row],[TR]])=0,"Omisión","Comisión"))</f>
        <v>Acierto</v>
      </c>
    </row>
    <row r="805" spans="1:11" x14ac:dyDescent="0.55000000000000004">
      <c r="A805" s="18" t="s">
        <v>58</v>
      </c>
      <c r="B805" t="s">
        <v>64</v>
      </c>
      <c r="C805" t="s">
        <v>59</v>
      </c>
      <c r="D805" s="18" t="s">
        <v>29</v>
      </c>
      <c r="E805" s="18" t="s">
        <v>27</v>
      </c>
      <c r="F805" t="s">
        <v>60</v>
      </c>
      <c r="G805" s="18" t="s">
        <v>12</v>
      </c>
      <c r="H805" s="18">
        <v>1</v>
      </c>
      <c r="I805" s="18" t="s">
        <v>11</v>
      </c>
      <c r="J805" s="18">
        <v>0.86518705397611395</v>
      </c>
      <c r="K805" s="18" t="str">
        <f>+IF(DatosTR[[#This Row],[RC]]=1,"Acierto",IF(SUM(DatosTR[[#This Row],[RC]],DatosTR[[#This Row],[TR]])=0,"Omisión","Comisión"))</f>
        <v>Acierto</v>
      </c>
    </row>
    <row r="806" spans="1:11" x14ac:dyDescent="0.55000000000000004">
      <c r="A806" s="18" t="s">
        <v>58</v>
      </c>
      <c r="B806" t="s">
        <v>64</v>
      </c>
      <c r="C806" t="s">
        <v>59</v>
      </c>
      <c r="D806" s="18" t="s">
        <v>29</v>
      </c>
      <c r="E806" s="18" t="s">
        <v>27</v>
      </c>
      <c r="F806" t="s">
        <v>60</v>
      </c>
      <c r="G806" s="18" t="s">
        <v>14</v>
      </c>
      <c r="H806" s="18">
        <v>1</v>
      </c>
      <c r="I806" s="18" t="s">
        <v>13</v>
      </c>
      <c r="J806" s="18">
        <v>3.5910649608704199</v>
      </c>
      <c r="K806" s="18" t="str">
        <f>+IF(DatosTR[[#This Row],[RC]]=1,"Acierto",IF(SUM(DatosTR[[#This Row],[RC]],DatosTR[[#This Row],[TR]])=0,"Omisión","Comisión"))</f>
        <v>Acierto</v>
      </c>
    </row>
    <row r="807" spans="1:11" x14ac:dyDescent="0.55000000000000004">
      <c r="A807" s="18" t="s">
        <v>58</v>
      </c>
      <c r="B807" t="s">
        <v>64</v>
      </c>
      <c r="C807" t="s">
        <v>59</v>
      </c>
      <c r="D807" s="18" t="s">
        <v>29</v>
      </c>
      <c r="E807" s="18" t="s">
        <v>27</v>
      </c>
      <c r="F807" t="s">
        <v>60</v>
      </c>
      <c r="G807" s="18" t="s">
        <v>14</v>
      </c>
      <c r="H807" s="18">
        <v>1</v>
      </c>
      <c r="I807" s="18" t="s">
        <v>15</v>
      </c>
      <c r="J807" s="18">
        <v>1.11326112650567</v>
      </c>
      <c r="K807" s="18" t="str">
        <f>+IF(DatosTR[[#This Row],[RC]]=1,"Acierto",IF(SUM(DatosTR[[#This Row],[RC]],DatosTR[[#This Row],[TR]])=0,"Omisión","Comisión"))</f>
        <v>Acierto</v>
      </c>
    </row>
    <row r="808" spans="1:11" x14ac:dyDescent="0.55000000000000004">
      <c r="A808" s="18" t="s">
        <v>58</v>
      </c>
      <c r="B808" t="s">
        <v>64</v>
      </c>
      <c r="C808" t="s">
        <v>59</v>
      </c>
      <c r="D808" s="18" t="s">
        <v>29</v>
      </c>
      <c r="E808" s="18" t="s">
        <v>27</v>
      </c>
      <c r="F808" t="s">
        <v>60</v>
      </c>
      <c r="G808" s="18" t="s">
        <v>14</v>
      </c>
      <c r="H808" s="18">
        <v>1</v>
      </c>
      <c r="I808" s="18" t="s">
        <v>9</v>
      </c>
      <c r="J808" s="18">
        <v>1.7450656751170699</v>
      </c>
      <c r="K808" s="18" t="str">
        <f>+IF(DatosTR[[#This Row],[RC]]=1,"Acierto",IF(SUM(DatosTR[[#This Row],[RC]],DatosTR[[#This Row],[TR]])=0,"Omisión","Comisión"))</f>
        <v>Acierto</v>
      </c>
    </row>
    <row r="809" spans="1:11" x14ac:dyDescent="0.55000000000000004">
      <c r="A809" s="18" t="s">
        <v>58</v>
      </c>
      <c r="B809" t="s">
        <v>64</v>
      </c>
      <c r="C809" t="s">
        <v>59</v>
      </c>
      <c r="D809" s="18" t="s">
        <v>29</v>
      </c>
      <c r="E809" s="18" t="s">
        <v>27</v>
      </c>
      <c r="F809" t="s">
        <v>60</v>
      </c>
      <c r="G809" s="18" t="s">
        <v>14</v>
      </c>
      <c r="H809" s="18">
        <v>1</v>
      </c>
      <c r="I809" s="18" t="s">
        <v>11</v>
      </c>
      <c r="J809" s="18">
        <v>0.86518705397611395</v>
      </c>
      <c r="K809" s="18" t="str">
        <f>+IF(DatosTR[[#This Row],[RC]]=1,"Acierto",IF(SUM(DatosTR[[#This Row],[RC]],DatosTR[[#This Row],[TR]])=0,"Omisión","Comisión"))</f>
        <v>Acierto</v>
      </c>
    </row>
    <row r="810" spans="1:11" x14ac:dyDescent="0.55000000000000004">
      <c r="A810" s="18" t="s">
        <v>58</v>
      </c>
      <c r="B810" t="s">
        <v>64</v>
      </c>
      <c r="C810" t="s">
        <v>59</v>
      </c>
      <c r="D810" s="18" t="s">
        <v>29</v>
      </c>
      <c r="E810" s="18" t="s">
        <v>27</v>
      </c>
      <c r="F810" t="s">
        <v>60</v>
      </c>
      <c r="G810" s="18" t="s">
        <v>8</v>
      </c>
      <c r="H810" s="18">
        <v>1</v>
      </c>
      <c r="I810" s="18" t="s">
        <v>13</v>
      </c>
      <c r="J810" s="18">
        <v>3.5910649608704199</v>
      </c>
      <c r="K810" s="18" t="str">
        <f>+IF(DatosTR[[#This Row],[RC]]=1,"Acierto",IF(SUM(DatosTR[[#This Row],[RC]],DatosTR[[#This Row],[TR]])=0,"Omisión","Comisión"))</f>
        <v>Acierto</v>
      </c>
    </row>
    <row r="811" spans="1:11" x14ac:dyDescent="0.55000000000000004">
      <c r="A811" s="18" t="s">
        <v>58</v>
      </c>
      <c r="B811" t="s">
        <v>64</v>
      </c>
      <c r="C811" t="s">
        <v>59</v>
      </c>
      <c r="D811" s="18" t="s">
        <v>29</v>
      </c>
      <c r="E811" s="18" t="s">
        <v>27</v>
      </c>
      <c r="F811" t="s">
        <v>60</v>
      </c>
      <c r="G811" s="18" t="s">
        <v>8</v>
      </c>
      <c r="H811" s="18">
        <v>1</v>
      </c>
      <c r="I811" s="18" t="s">
        <v>15</v>
      </c>
      <c r="J811" s="18">
        <v>1.11326112650567</v>
      </c>
      <c r="K811" s="18" t="str">
        <f>+IF(DatosTR[[#This Row],[RC]]=1,"Acierto",IF(SUM(DatosTR[[#This Row],[RC]],DatosTR[[#This Row],[TR]])=0,"Omisión","Comisión"))</f>
        <v>Acierto</v>
      </c>
    </row>
    <row r="812" spans="1:11" x14ac:dyDescent="0.55000000000000004">
      <c r="A812" s="18" t="s">
        <v>58</v>
      </c>
      <c r="B812" t="s">
        <v>64</v>
      </c>
      <c r="C812" t="s">
        <v>59</v>
      </c>
      <c r="D812" s="18" t="s">
        <v>29</v>
      </c>
      <c r="E812" s="18" t="s">
        <v>27</v>
      </c>
      <c r="F812" t="s">
        <v>60</v>
      </c>
      <c r="G812" s="18" t="s">
        <v>8</v>
      </c>
      <c r="H812" s="18">
        <v>1</v>
      </c>
      <c r="I812" s="18" t="s">
        <v>9</v>
      </c>
      <c r="J812" s="18">
        <v>1.7450656751170699</v>
      </c>
      <c r="K812" s="18" t="str">
        <f>+IF(DatosTR[[#This Row],[RC]]=1,"Acierto",IF(SUM(DatosTR[[#This Row],[RC]],DatosTR[[#This Row],[TR]])=0,"Omisión","Comisión"))</f>
        <v>Acierto</v>
      </c>
    </row>
    <row r="813" spans="1:11" x14ac:dyDescent="0.55000000000000004">
      <c r="A813" s="18" t="s">
        <v>58</v>
      </c>
      <c r="B813" t="s">
        <v>64</v>
      </c>
      <c r="C813" t="s">
        <v>59</v>
      </c>
      <c r="D813" s="18" t="s">
        <v>29</v>
      </c>
      <c r="E813" s="18" t="s">
        <v>27</v>
      </c>
      <c r="F813" t="s">
        <v>60</v>
      </c>
      <c r="G813" s="18" t="s">
        <v>8</v>
      </c>
      <c r="H813" s="18">
        <v>1</v>
      </c>
      <c r="I813" s="18" t="s">
        <v>11</v>
      </c>
      <c r="J813" s="18">
        <v>0.86518705397611395</v>
      </c>
      <c r="K813" s="18" t="str">
        <f>+IF(DatosTR[[#This Row],[RC]]=1,"Acierto",IF(SUM(DatosTR[[#This Row],[RC]],DatosTR[[#This Row],[TR]])=0,"Omisión","Comisión"))</f>
        <v>Acierto</v>
      </c>
    </row>
    <row r="814" spans="1:11" x14ac:dyDescent="0.55000000000000004">
      <c r="A814" s="18" t="s">
        <v>58</v>
      </c>
      <c r="B814" t="s">
        <v>64</v>
      </c>
      <c r="C814" t="s">
        <v>59</v>
      </c>
      <c r="D814" s="18" t="s">
        <v>29</v>
      </c>
      <c r="E814" s="18" t="s">
        <v>27</v>
      </c>
      <c r="F814" t="s">
        <v>60</v>
      </c>
      <c r="G814" s="18" t="s">
        <v>10</v>
      </c>
      <c r="H814" s="18">
        <v>1</v>
      </c>
      <c r="I814" s="18" t="s">
        <v>13</v>
      </c>
      <c r="J814" s="18">
        <v>3.5910649608704199</v>
      </c>
      <c r="K814" s="18" t="str">
        <f>+IF(DatosTR[[#This Row],[RC]]=1,"Acierto",IF(SUM(DatosTR[[#This Row],[RC]],DatosTR[[#This Row],[TR]])=0,"Omisión","Comisión"))</f>
        <v>Acierto</v>
      </c>
    </row>
    <row r="815" spans="1:11" x14ac:dyDescent="0.55000000000000004">
      <c r="A815" s="18" t="s">
        <v>58</v>
      </c>
      <c r="B815" t="s">
        <v>64</v>
      </c>
      <c r="C815" t="s">
        <v>59</v>
      </c>
      <c r="D815" s="18" t="s">
        <v>29</v>
      </c>
      <c r="E815" s="18" t="s">
        <v>27</v>
      </c>
      <c r="F815" t="s">
        <v>60</v>
      </c>
      <c r="G815" s="18" t="s">
        <v>10</v>
      </c>
      <c r="H815" s="18">
        <v>1</v>
      </c>
      <c r="I815" s="18" t="s">
        <v>15</v>
      </c>
      <c r="J815" s="18">
        <v>1.11326112650567</v>
      </c>
      <c r="K815" s="18" t="str">
        <f>+IF(DatosTR[[#This Row],[RC]]=1,"Acierto",IF(SUM(DatosTR[[#This Row],[RC]],DatosTR[[#This Row],[TR]])=0,"Omisión","Comisión"))</f>
        <v>Acierto</v>
      </c>
    </row>
    <row r="816" spans="1:11" x14ac:dyDescent="0.55000000000000004">
      <c r="A816" s="18" t="s">
        <v>58</v>
      </c>
      <c r="B816" t="s">
        <v>64</v>
      </c>
      <c r="C816" t="s">
        <v>59</v>
      </c>
      <c r="D816" s="18" t="s">
        <v>29</v>
      </c>
      <c r="E816" s="18" t="s">
        <v>27</v>
      </c>
      <c r="F816" t="s">
        <v>60</v>
      </c>
      <c r="G816" s="18" t="s">
        <v>10</v>
      </c>
      <c r="H816" s="18">
        <v>1</v>
      </c>
      <c r="I816" s="18" t="s">
        <v>9</v>
      </c>
      <c r="J816" s="18">
        <v>1.7450656751170699</v>
      </c>
      <c r="K816" s="18" t="str">
        <f>+IF(DatosTR[[#This Row],[RC]]=1,"Acierto",IF(SUM(DatosTR[[#This Row],[RC]],DatosTR[[#This Row],[TR]])=0,"Omisión","Comisión"))</f>
        <v>Acierto</v>
      </c>
    </row>
    <row r="817" spans="1:11" x14ac:dyDescent="0.55000000000000004">
      <c r="A817" s="18" t="s">
        <v>58</v>
      </c>
      <c r="B817" t="s">
        <v>64</v>
      </c>
      <c r="C817" t="s">
        <v>59</v>
      </c>
      <c r="D817" s="18" t="s">
        <v>29</v>
      </c>
      <c r="E817" s="18" t="s">
        <v>27</v>
      </c>
      <c r="F817" t="s">
        <v>60</v>
      </c>
      <c r="G817" s="18" t="s">
        <v>10</v>
      </c>
      <c r="H817" s="18">
        <v>1</v>
      </c>
      <c r="I817" s="18" t="s">
        <v>11</v>
      </c>
      <c r="J817" s="18">
        <v>0.86518705397611395</v>
      </c>
      <c r="K817" s="18" t="str">
        <f>+IF(DatosTR[[#This Row],[RC]]=1,"Acierto",IF(SUM(DatosTR[[#This Row],[RC]],DatosTR[[#This Row],[TR]])=0,"Omisión","Comisión"))</f>
        <v>Acierto</v>
      </c>
    </row>
    <row r="818" spans="1:11" x14ac:dyDescent="0.55000000000000004">
      <c r="A818" s="18" t="s">
        <v>58</v>
      </c>
      <c r="B818" t="s">
        <v>64</v>
      </c>
      <c r="C818" t="s">
        <v>59</v>
      </c>
      <c r="D818" s="18" t="s">
        <v>27</v>
      </c>
      <c r="E818" s="18" t="s">
        <v>28</v>
      </c>
      <c r="F818" t="s">
        <v>60</v>
      </c>
      <c r="G818" s="18" t="s">
        <v>12</v>
      </c>
      <c r="H818" s="18">
        <v>1</v>
      </c>
      <c r="I818" s="18" t="s">
        <v>13</v>
      </c>
      <c r="J818" s="18">
        <v>2.6307193131651698</v>
      </c>
      <c r="K818" s="18" t="str">
        <f>+IF(DatosTR[[#This Row],[RC]]=1,"Acierto",IF(SUM(DatosTR[[#This Row],[RC]],DatosTR[[#This Row],[TR]])=0,"Omisión","Comisión"))</f>
        <v>Acierto</v>
      </c>
    </row>
    <row r="819" spans="1:11" x14ac:dyDescent="0.55000000000000004">
      <c r="A819" s="18" t="s">
        <v>58</v>
      </c>
      <c r="B819" t="s">
        <v>64</v>
      </c>
      <c r="C819" t="s">
        <v>59</v>
      </c>
      <c r="D819" s="18" t="s">
        <v>27</v>
      </c>
      <c r="E819" s="18" t="s">
        <v>28</v>
      </c>
      <c r="F819" t="s">
        <v>60</v>
      </c>
      <c r="G819" s="18" t="s">
        <v>12</v>
      </c>
      <c r="H819" s="18">
        <v>1</v>
      </c>
      <c r="I819" s="18" t="s">
        <v>15</v>
      </c>
      <c r="J819" s="18">
        <v>1.6101938648498599</v>
      </c>
      <c r="K819" s="18" t="str">
        <f>+IF(DatosTR[[#This Row],[RC]]=1,"Acierto",IF(SUM(DatosTR[[#This Row],[RC]],DatosTR[[#This Row],[TR]])=0,"Omisión","Comisión"))</f>
        <v>Acierto</v>
      </c>
    </row>
    <row r="820" spans="1:11" x14ac:dyDescent="0.55000000000000004">
      <c r="A820" s="18" t="s">
        <v>58</v>
      </c>
      <c r="B820" t="s">
        <v>64</v>
      </c>
      <c r="C820" t="s">
        <v>59</v>
      </c>
      <c r="D820" s="18" t="s">
        <v>27</v>
      </c>
      <c r="E820" s="18" t="s">
        <v>28</v>
      </c>
      <c r="F820" t="s">
        <v>60</v>
      </c>
      <c r="G820" s="18" t="s">
        <v>12</v>
      </c>
      <c r="H820" s="18">
        <v>1</v>
      </c>
      <c r="I820" s="18" t="s">
        <v>9</v>
      </c>
      <c r="J820" s="18">
        <v>2.0345224963966699</v>
      </c>
      <c r="K820" s="18" t="str">
        <f>+IF(DatosTR[[#This Row],[RC]]=1,"Acierto",IF(SUM(DatosTR[[#This Row],[RC]],DatosTR[[#This Row],[TR]])=0,"Omisión","Comisión"))</f>
        <v>Acierto</v>
      </c>
    </row>
    <row r="821" spans="1:11" x14ac:dyDescent="0.55000000000000004">
      <c r="A821" s="18" t="s">
        <v>58</v>
      </c>
      <c r="B821" t="s">
        <v>64</v>
      </c>
      <c r="C821" t="s">
        <v>59</v>
      </c>
      <c r="D821" s="18" t="s">
        <v>27</v>
      </c>
      <c r="E821" s="18" t="s">
        <v>28</v>
      </c>
      <c r="F821" t="s">
        <v>60</v>
      </c>
      <c r="G821" s="18" t="s">
        <v>12</v>
      </c>
      <c r="H821" s="18">
        <v>1</v>
      </c>
      <c r="I821" s="18" t="s">
        <v>11</v>
      </c>
      <c r="J821" s="18">
        <v>0.88706954044755504</v>
      </c>
      <c r="K821" s="18" t="str">
        <f>+IF(DatosTR[[#This Row],[RC]]=1,"Acierto",IF(SUM(DatosTR[[#This Row],[RC]],DatosTR[[#This Row],[TR]])=0,"Omisión","Comisión"))</f>
        <v>Acierto</v>
      </c>
    </row>
    <row r="822" spans="1:11" x14ac:dyDescent="0.55000000000000004">
      <c r="A822" s="18" t="s">
        <v>58</v>
      </c>
      <c r="B822" t="s">
        <v>64</v>
      </c>
      <c r="C822" t="s">
        <v>59</v>
      </c>
      <c r="D822" s="18" t="s">
        <v>27</v>
      </c>
      <c r="E822" s="18" t="s">
        <v>28</v>
      </c>
      <c r="F822" t="s">
        <v>60</v>
      </c>
      <c r="G822" s="18" t="s">
        <v>14</v>
      </c>
      <c r="H822" s="18">
        <v>0</v>
      </c>
      <c r="I822" s="18" t="s">
        <v>13</v>
      </c>
      <c r="J822" s="18">
        <v>2.6307193131651698</v>
      </c>
      <c r="K822" s="18" t="str">
        <f>+IF(DatosTR[[#This Row],[RC]]=1,"Acierto",IF(SUM(DatosTR[[#This Row],[RC]],DatosTR[[#This Row],[TR]])=0,"Omisión","Comisión"))</f>
        <v>Comisión</v>
      </c>
    </row>
    <row r="823" spans="1:11" x14ac:dyDescent="0.55000000000000004">
      <c r="A823" s="18" t="s">
        <v>58</v>
      </c>
      <c r="B823" t="s">
        <v>64</v>
      </c>
      <c r="C823" t="s">
        <v>59</v>
      </c>
      <c r="D823" s="18" t="s">
        <v>27</v>
      </c>
      <c r="E823" s="18" t="s">
        <v>28</v>
      </c>
      <c r="F823" t="s">
        <v>60</v>
      </c>
      <c r="G823" s="18" t="s">
        <v>14</v>
      </c>
      <c r="H823" s="18">
        <v>0</v>
      </c>
      <c r="I823" s="18" t="s">
        <v>15</v>
      </c>
      <c r="J823" s="18">
        <v>1.6101938648498599</v>
      </c>
      <c r="K823" s="18" t="str">
        <f>+IF(DatosTR[[#This Row],[RC]]=1,"Acierto",IF(SUM(DatosTR[[#This Row],[RC]],DatosTR[[#This Row],[TR]])=0,"Omisión","Comisión"))</f>
        <v>Comisión</v>
      </c>
    </row>
    <row r="824" spans="1:11" x14ac:dyDescent="0.55000000000000004">
      <c r="A824" s="18" t="s">
        <v>58</v>
      </c>
      <c r="B824" t="s">
        <v>64</v>
      </c>
      <c r="C824" t="s">
        <v>59</v>
      </c>
      <c r="D824" s="18" t="s">
        <v>27</v>
      </c>
      <c r="E824" s="18" t="s">
        <v>28</v>
      </c>
      <c r="F824" t="s">
        <v>60</v>
      </c>
      <c r="G824" s="18" t="s">
        <v>14</v>
      </c>
      <c r="H824" s="18">
        <v>0</v>
      </c>
      <c r="I824" s="18" t="s">
        <v>9</v>
      </c>
      <c r="J824" s="18">
        <v>2.0345224963966699</v>
      </c>
      <c r="K824" s="18" t="str">
        <f>+IF(DatosTR[[#This Row],[RC]]=1,"Acierto",IF(SUM(DatosTR[[#This Row],[RC]],DatosTR[[#This Row],[TR]])=0,"Omisión","Comisión"))</f>
        <v>Comisión</v>
      </c>
    </row>
    <row r="825" spans="1:11" x14ac:dyDescent="0.55000000000000004">
      <c r="A825" s="18" t="s">
        <v>58</v>
      </c>
      <c r="B825" t="s">
        <v>64</v>
      </c>
      <c r="C825" t="s">
        <v>59</v>
      </c>
      <c r="D825" s="18" t="s">
        <v>27</v>
      </c>
      <c r="E825" s="18" t="s">
        <v>28</v>
      </c>
      <c r="F825" t="s">
        <v>60</v>
      </c>
      <c r="G825" s="18" t="s">
        <v>14</v>
      </c>
      <c r="H825" s="18">
        <v>0</v>
      </c>
      <c r="I825" s="18" t="s">
        <v>11</v>
      </c>
      <c r="J825" s="18">
        <v>0.88706954044755504</v>
      </c>
      <c r="K825" s="18" t="str">
        <f>+IF(DatosTR[[#This Row],[RC]]=1,"Acierto",IF(SUM(DatosTR[[#This Row],[RC]],DatosTR[[#This Row],[TR]])=0,"Omisión","Comisión"))</f>
        <v>Comisión</v>
      </c>
    </row>
    <row r="826" spans="1:11" x14ac:dyDescent="0.55000000000000004">
      <c r="A826" s="18" t="s">
        <v>58</v>
      </c>
      <c r="B826" t="s">
        <v>64</v>
      </c>
      <c r="C826" t="s">
        <v>59</v>
      </c>
      <c r="D826" s="18" t="s">
        <v>27</v>
      </c>
      <c r="E826" s="18" t="s">
        <v>28</v>
      </c>
      <c r="F826" t="s">
        <v>60</v>
      </c>
      <c r="G826" s="18" t="s">
        <v>8</v>
      </c>
      <c r="H826" s="18">
        <v>1</v>
      </c>
      <c r="I826" s="18" t="s">
        <v>13</v>
      </c>
      <c r="J826" s="18">
        <v>2.6307193131651698</v>
      </c>
      <c r="K826" s="18" t="str">
        <f>+IF(DatosTR[[#This Row],[RC]]=1,"Acierto",IF(SUM(DatosTR[[#This Row],[RC]],DatosTR[[#This Row],[TR]])=0,"Omisión","Comisión"))</f>
        <v>Acierto</v>
      </c>
    </row>
    <row r="827" spans="1:11" x14ac:dyDescent="0.55000000000000004">
      <c r="A827" s="18" t="s">
        <v>58</v>
      </c>
      <c r="B827" t="s">
        <v>64</v>
      </c>
      <c r="C827" t="s">
        <v>59</v>
      </c>
      <c r="D827" s="18" t="s">
        <v>27</v>
      </c>
      <c r="E827" s="18" t="s">
        <v>28</v>
      </c>
      <c r="F827" t="s">
        <v>60</v>
      </c>
      <c r="G827" s="18" t="s">
        <v>8</v>
      </c>
      <c r="H827" s="18">
        <v>1</v>
      </c>
      <c r="I827" s="18" t="s">
        <v>15</v>
      </c>
      <c r="J827" s="18">
        <v>1.6101938648498599</v>
      </c>
      <c r="K827" s="18" t="str">
        <f>+IF(DatosTR[[#This Row],[RC]]=1,"Acierto",IF(SUM(DatosTR[[#This Row],[RC]],DatosTR[[#This Row],[TR]])=0,"Omisión","Comisión"))</f>
        <v>Acierto</v>
      </c>
    </row>
    <row r="828" spans="1:11" x14ac:dyDescent="0.55000000000000004">
      <c r="A828" s="18" t="s">
        <v>58</v>
      </c>
      <c r="B828" t="s">
        <v>64</v>
      </c>
      <c r="C828" t="s">
        <v>59</v>
      </c>
      <c r="D828" s="18" t="s">
        <v>27</v>
      </c>
      <c r="E828" s="18" t="s">
        <v>28</v>
      </c>
      <c r="F828" t="s">
        <v>60</v>
      </c>
      <c r="G828" s="18" t="s">
        <v>8</v>
      </c>
      <c r="H828" s="18">
        <v>1</v>
      </c>
      <c r="I828" s="18" t="s">
        <v>9</v>
      </c>
      <c r="J828" s="18">
        <v>2.0345224963966699</v>
      </c>
      <c r="K828" s="18" t="str">
        <f>+IF(DatosTR[[#This Row],[RC]]=1,"Acierto",IF(SUM(DatosTR[[#This Row],[RC]],DatosTR[[#This Row],[TR]])=0,"Omisión","Comisión"))</f>
        <v>Acierto</v>
      </c>
    </row>
    <row r="829" spans="1:11" x14ac:dyDescent="0.55000000000000004">
      <c r="A829" s="18" t="s">
        <v>58</v>
      </c>
      <c r="B829" t="s">
        <v>64</v>
      </c>
      <c r="C829" t="s">
        <v>59</v>
      </c>
      <c r="D829" s="18" t="s">
        <v>27</v>
      </c>
      <c r="E829" s="18" t="s">
        <v>28</v>
      </c>
      <c r="F829" t="s">
        <v>60</v>
      </c>
      <c r="G829" s="18" t="s">
        <v>8</v>
      </c>
      <c r="H829" s="18">
        <v>1</v>
      </c>
      <c r="I829" s="18" t="s">
        <v>11</v>
      </c>
      <c r="J829" s="18">
        <v>0.88706954044755504</v>
      </c>
      <c r="K829" s="18" t="str">
        <f>+IF(DatosTR[[#This Row],[RC]]=1,"Acierto",IF(SUM(DatosTR[[#This Row],[RC]],DatosTR[[#This Row],[TR]])=0,"Omisión","Comisión"))</f>
        <v>Acierto</v>
      </c>
    </row>
    <row r="830" spans="1:11" x14ac:dyDescent="0.55000000000000004">
      <c r="A830" s="18" t="s">
        <v>58</v>
      </c>
      <c r="B830" t="s">
        <v>64</v>
      </c>
      <c r="C830" t="s">
        <v>59</v>
      </c>
      <c r="D830" s="18" t="s">
        <v>27</v>
      </c>
      <c r="E830" s="18" t="s">
        <v>28</v>
      </c>
      <c r="F830" t="s">
        <v>60</v>
      </c>
      <c r="G830" s="18" t="s">
        <v>10</v>
      </c>
      <c r="H830" s="18">
        <v>1</v>
      </c>
      <c r="I830" s="18" t="s">
        <v>13</v>
      </c>
      <c r="J830" s="18">
        <v>2.6307193131651698</v>
      </c>
      <c r="K830" s="18" t="str">
        <f>+IF(DatosTR[[#This Row],[RC]]=1,"Acierto",IF(SUM(DatosTR[[#This Row],[RC]],DatosTR[[#This Row],[TR]])=0,"Omisión","Comisión"))</f>
        <v>Acierto</v>
      </c>
    </row>
    <row r="831" spans="1:11" x14ac:dyDescent="0.55000000000000004">
      <c r="A831" s="18" t="s">
        <v>58</v>
      </c>
      <c r="B831" t="s">
        <v>64</v>
      </c>
      <c r="C831" t="s">
        <v>59</v>
      </c>
      <c r="D831" s="18" t="s">
        <v>27</v>
      </c>
      <c r="E831" s="18" t="s">
        <v>28</v>
      </c>
      <c r="F831" t="s">
        <v>60</v>
      </c>
      <c r="G831" s="18" t="s">
        <v>10</v>
      </c>
      <c r="H831" s="18">
        <v>1</v>
      </c>
      <c r="I831" s="18" t="s">
        <v>15</v>
      </c>
      <c r="J831" s="18">
        <v>1.6101938648498599</v>
      </c>
      <c r="K831" s="18" t="str">
        <f>+IF(DatosTR[[#This Row],[RC]]=1,"Acierto",IF(SUM(DatosTR[[#This Row],[RC]],DatosTR[[#This Row],[TR]])=0,"Omisión","Comisión"))</f>
        <v>Acierto</v>
      </c>
    </row>
    <row r="832" spans="1:11" x14ac:dyDescent="0.55000000000000004">
      <c r="A832" s="18" t="s">
        <v>58</v>
      </c>
      <c r="B832" t="s">
        <v>64</v>
      </c>
      <c r="C832" t="s">
        <v>59</v>
      </c>
      <c r="D832" s="18" t="s">
        <v>27</v>
      </c>
      <c r="E832" s="18" t="s">
        <v>28</v>
      </c>
      <c r="F832" t="s">
        <v>60</v>
      </c>
      <c r="G832" s="18" t="s">
        <v>10</v>
      </c>
      <c r="H832" s="18">
        <v>1</v>
      </c>
      <c r="I832" s="18" t="s">
        <v>9</v>
      </c>
      <c r="J832" s="18">
        <v>2.0345224963966699</v>
      </c>
      <c r="K832" s="18" t="str">
        <f>+IF(DatosTR[[#This Row],[RC]]=1,"Acierto",IF(SUM(DatosTR[[#This Row],[RC]],DatosTR[[#This Row],[TR]])=0,"Omisión","Comisión"))</f>
        <v>Acierto</v>
      </c>
    </row>
    <row r="833" spans="1:11" x14ac:dyDescent="0.55000000000000004">
      <c r="A833" s="18" t="s">
        <v>58</v>
      </c>
      <c r="B833" t="s">
        <v>64</v>
      </c>
      <c r="C833" t="s">
        <v>59</v>
      </c>
      <c r="D833" s="18" t="s">
        <v>27</v>
      </c>
      <c r="E833" s="18" t="s">
        <v>28</v>
      </c>
      <c r="F833" t="s">
        <v>60</v>
      </c>
      <c r="G833" s="18" t="s">
        <v>10</v>
      </c>
      <c r="H833" s="18">
        <v>1</v>
      </c>
      <c r="I833" s="18" t="s">
        <v>11</v>
      </c>
      <c r="J833" s="18">
        <v>0.88706954044755504</v>
      </c>
      <c r="K833" s="18" t="str">
        <f>+IF(DatosTR[[#This Row],[RC]]=1,"Acierto",IF(SUM(DatosTR[[#This Row],[RC]],DatosTR[[#This Row],[TR]])=0,"Omisión","Comisión"))</f>
        <v>Acierto</v>
      </c>
    </row>
    <row r="834" spans="1:11" x14ac:dyDescent="0.55000000000000004">
      <c r="A834" s="18" t="s">
        <v>58</v>
      </c>
      <c r="B834" t="s">
        <v>64</v>
      </c>
      <c r="C834" t="s">
        <v>59</v>
      </c>
      <c r="D834" s="18" t="s">
        <v>28</v>
      </c>
      <c r="E834" s="18" t="s">
        <v>29</v>
      </c>
      <c r="F834" t="s">
        <v>60</v>
      </c>
      <c r="G834" s="18" t="s">
        <v>12</v>
      </c>
      <c r="H834" s="18">
        <v>1</v>
      </c>
      <c r="I834" s="18" t="s">
        <v>13</v>
      </c>
      <c r="J834" s="18">
        <v>1.6495187354157601</v>
      </c>
      <c r="K834" s="18" t="str">
        <f>+IF(DatosTR[[#This Row],[RC]]=1,"Acierto",IF(SUM(DatosTR[[#This Row],[RC]],DatosTR[[#This Row],[TR]])=0,"Omisión","Comisión"))</f>
        <v>Acierto</v>
      </c>
    </row>
    <row r="835" spans="1:11" x14ac:dyDescent="0.55000000000000004">
      <c r="A835" s="18" t="s">
        <v>58</v>
      </c>
      <c r="B835" t="s">
        <v>64</v>
      </c>
      <c r="C835" t="s">
        <v>59</v>
      </c>
      <c r="D835" s="18" t="s">
        <v>28</v>
      </c>
      <c r="E835" s="18" t="s">
        <v>29</v>
      </c>
      <c r="F835" t="s">
        <v>60</v>
      </c>
      <c r="G835" s="18" t="s">
        <v>12</v>
      </c>
      <c r="H835" s="18">
        <v>1</v>
      </c>
      <c r="I835" s="18" t="s">
        <v>15</v>
      </c>
      <c r="J835" s="18">
        <v>1.3861597125651299</v>
      </c>
      <c r="K835" s="18" t="str">
        <f>+IF(DatosTR[[#This Row],[RC]]=1,"Acierto",IF(SUM(DatosTR[[#This Row],[RC]],DatosTR[[#This Row],[TR]])=0,"Omisión","Comisión"))</f>
        <v>Acierto</v>
      </c>
    </row>
    <row r="836" spans="1:11" x14ac:dyDescent="0.55000000000000004">
      <c r="A836" s="18" t="s">
        <v>58</v>
      </c>
      <c r="B836" t="s">
        <v>64</v>
      </c>
      <c r="C836" t="s">
        <v>59</v>
      </c>
      <c r="D836" s="18" t="s">
        <v>28</v>
      </c>
      <c r="E836" s="18" t="s">
        <v>29</v>
      </c>
      <c r="F836" t="s">
        <v>60</v>
      </c>
      <c r="G836" s="18" t="s">
        <v>12</v>
      </c>
      <c r="H836" s="18">
        <v>1</v>
      </c>
      <c r="I836" s="18" t="s">
        <v>9</v>
      </c>
      <c r="J836" s="18">
        <v>2.0301151842577299</v>
      </c>
      <c r="K836" s="18" t="str">
        <f>+IF(DatosTR[[#This Row],[RC]]=1,"Acierto",IF(SUM(DatosTR[[#This Row],[RC]],DatosTR[[#This Row],[TR]])=0,"Omisión","Comisión"))</f>
        <v>Acierto</v>
      </c>
    </row>
    <row r="837" spans="1:11" x14ac:dyDescent="0.55000000000000004">
      <c r="A837" s="18" t="s">
        <v>58</v>
      </c>
      <c r="B837" t="s">
        <v>64</v>
      </c>
      <c r="C837" t="s">
        <v>59</v>
      </c>
      <c r="D837" s="18" t="s">
        <v>28</v>
      </c>
      <c r="E837" s="18" t="s">
        <v>29</v>
      </c>
      <c r="F837" t="s">
        <v>60</v>
      </c>
      <c r="G837" s="18" t="s">
        <v>12</v>
      </c>
      <c r="H837" s="18">
        <v>1</v>
      </c>
      <c r="I837" s="18" t="s">
        <v>11</v>
      </c>
      <c r="J837" s="18">
        <v>0.62761412555119001</v>
      </c>
      <c r="K837" s="18" t="str">
        <f>+IF(DatosTR[[#This Row],[RC]]=1,"Acierto",IF(SUM(DatosTR[[#This Row],[RC]],DatosTR[[#This Row],[TR]])=0,"Omisión","Comisión"))</f>
        <v>Acierto</v>
      </c>
    </row>
    <row r="838" spans="1:11" x14ac:dyDescent="0.55000000000000004">
      <c r="A838" s="18" t="s">
        <v>58</v>
      </c>
      <c r="B838" t="s">
        <v>64</v>
      </c>
      <c r="C838" t="s">
        <v>59</v>
      </c>
      <c r="D838" s="18" t="s">
        <v>28</v>
      </c>
      <c r="E838" s="18" t="s">
        <v>29</v>
      </c>
      <c r="F838" t="s">
        <v>60</v>
      </c>
      <c r="G838" s="18" t="s">
        <v>14</v>
      </c>
      <c r="H838" s="18">
        <v>1</v>
      </c>
      <c r="I838" s="18" t="s">
        <v>13</v>
      </c>
      <c r="J838" s="18">
        <v>1.6495187354157601</v>
      </c>
      <c r="K838" s="18" t="str">
        <f>+IF(DatosTR[[#This Row],[RC]]=1,"Acierto",IF(SUM(DatosTR[[#This Row],[RC]],DatosTR[[#This Row],[TR]])=0,"Omisión","Comisión"))</f>
        <v>Acierto</v>
      </c>
    </row>
    <row r="839" spans="1:11" x14ac:dyDescent="0.55000000000000004">
      <c r="A839" s="18" t="s">
        <v>58</v>
      </c>
      <c r="B839" t="s">
        <v>64</v>
      </c>
      <c r="C839" t="s">
        <v>59</v>
      </c>
      <c r="D839" s="18" t="s">
        <v>28</v>
      </c>
      <c r="E839" s="18" t="s">
        <v>29</v>
      </c>
      <c r="F839" t="s">
        <v>60</v>
      </c>
      <c r="G839" s="18" t="s">
        <v>14</v>
      </c>
      <c r="H839" s="18">
        <v>1</v>
      </c>
      <c r="I839" s="18" t="s">
        <v>15</v>
      </c>
      <c r="J839" s="18">
        <v>1.3861597125651299</v>
      </c>
      <c r="K839" s="18" t="str">
        <f>+IF(DatosTR[[#This Row],[RC]]=1,"Acierto",IF(SUM(DatosTR[[#This Row],[RC]],DatosTR[[#This Row],[TR]])=0,"Omisión","Comisión"))</f>
        <v>Acierto</v>
      </c>
    </row>
    <row r="840" spans="1:11" x14ac:dyDescent="0.55000000000000004">
      <c r="A840" s="18" t="s">
        <v>58</v>
      </c>
      <c r="B840" t="s">
        <v>64</v>
      </c>
      <c r="C840" t="s">
        <v>59</v>
      </c>
      <c r="D840" s="18" t="s">
        <v>28</v>
      </c>
      <c r="E840" s="18" t="s">
        <v>29</v>
      </c>
      <c r="F840" t="s">
        <v>60</v>
      </c>
      <c r="G840" s="18" t="s">
        <v>14</v>
      </c>
      <c r="H840" s="18">
        <v>1</v>
      </c>
      <c r="I840" s="18" t="s">
        <v>9</v>
      </c>
      <c r="J840" s="18">
        <v>2.0301151842577299</v>
      </c>
      <c r="K840" s="18" t="str">
        <f>+IF(DatosTR[[#This Row],[RC]]=1,"Acierto",IF(SUM(DatosTR[[#This Row],[RC]],DatosTR[[#This Row],[TR]])=0,"Omisión","Comisión"))</f>
        <v>Acierto</v>
      </c>
    </row>
    <row r="841" spans="1:11" x14ac:dyDescent="0.55000000000000004">
      <c r="A841" s="18" t="s">
        <v>58</v>
      </c>
      <c r="B841" t="s">
        <v>64</v>
      </c>
      <c r="C841" t="s">
        <v>59</v>
      </c>
      <c r="D841" s="18" t="s">
        <v>28</v>
      </c>
      <c r="E841" s="18" t="s">
        <v>29</v>
      </c>
      <c r="F841" t="s">
        <v>60</v>
      </c>
      <c r="G841" s="18" t="s">
        <v>14</v>
      </c>
      <c r="H841" s="18">
        <v>1</v>
      </c>
      <c r="I841" s="18" t="s">
        <v>11</v>
      </c>
      <c r="J841" s="18">
        <v>0.62761412555119001</v>
      </c>
      <c r="K841" s="18" t="str">
        <f>+IF(DatosTR[[#This Row],[RC]]=1,"Acierto",IF(SUM(DatosTR[[#This Row],[RC]],DatosTR[[#This Row],[TR]])=0,"Omisión","Comisión"))</f>
        <v>Acierto</v>
      </c>
    </row>
    <row r="842" spans="1:11" x14ac:dyDescent="0.55000000000000004">
      <c r="A842" s="18" t="s">
        <v>58</v>
      </c>
      <c r="B842" t="s">
        <v>64</v>
      </c>
      <c r="C842" t="s">
        <v>59</v>
      </c>
      <c r="D842" s="18" t="s">
        <v>28</v>
      </c>
      <c r="E842" s="18" t="s">
        <v>29</v>
      </c>
      <c r="F842" t="s">
        <v>60</v>
      </c>
      <c r="G842" s="18" t="s">
        <v>8</v>
      </c>
      <c r="H842" s="18">
        <v>1</v>
      </c>
      <c r="I842" s="18" t="s">
        <v>13</v>
      </c>
      <c r="J842" s="18">
        <v>1.6495187354157601</v>
      </c>
      <c r="K842" s="18" t="str">
        <f>+IF(DatosTR[[#This Row],[RC]]=1,"Acierto",IF(SUM(DatosTR[[#This Row],[RC]],DatosTR[[#This Row],[TR]])=0,"Omisión","Comisión"))</f>
        <v>Acierto</v>
      </c>
    </row>
    <row r="843" spans="1:11" x14ac:dyDescent="0.55000000000000004">
      <c r="A843" s="18" t="s">
        <v>58</v>
      </c>
      <c r="B843" t="s">
        <v>64</v>
      </c>
      <c r="C843" t="s">
        <v>59</v>
      </c>
      <c r="D843" s="18" t="s">
        <v>28</v>
      </c>
      <c r="E843" s="18" t="s">
        <v>29</v>
      </c>
      <c r="F843" t="s">
        <v>60</v>
      </c>
      <c r="G843" s="18" t="s">
        <v>8</v>
      </c>
      <c r="H843" s="18">
        <v>1</v>
      </c>
      <c r="I843" s="18" t="s">
        <v>15</v>
      </c>
      <c r="J843" s="18">
        <v>1.3861597125651299</v>
      </c>
      <c r="K843" s="18" t="str">
        <f>+IF(DatosTR[[#This Row],[RC]]=1,"Acierto",IF(SUM(DatosTR[[#This Row],[RC]],DatosTR[[#This Row],[TR]])=0,"Omisión","Comisión"))</f>
        <v>Acierto</v>
      </c>
    </row>
    <row r="844" spans="1:11" x14ac:dyDescent="0.55000000000000004">
      <c r="A844" s="18" t="s">
        <v>58</v>
      </c>
      <c r="B844" t="s">
        <v>64</v>
      </c>
      <c r="C844" t="s">
        <v>59</v>
      </c>
      <c r="D844" s="18" t="s">
        <v>28</v>
      </c>
      <c r="E844" s="18" t="s">
        <v>29</v>
      </c>
      <c r="F844" t="s">
        <v>60</v>
      </c>
      <c r="G844" s="18" t="s">
        <v>8</v>
      </c>
      <c r="H844" s="18">
        <v>1</v>
      </c>
      <c r="I844" s="18" t="s">
        <v>9</v>
      </c>
      <c r="J844" s="18">
        <v>2.0301151842577299</v>
      </c>
      <c r="K844" s="18" t="str">
        <f>+IF(DatosTR[[#This Row],[RC]]=1,"Acierto",IF(SUM(DatosTR[[#This Row],[RC]],DatosTR[[#This Row],[TR]])=0,"Omisión","Comisión"))</f>
        <v>Acierto</v>
      </c>
    </row>
    <row r="845" spans="1:11" x14ac:dyDescent="0.55000000000000004">
      <c r="A845" s="18" t="s">
        <v>58</v>
      </c>
      <c r="B845" t="s">
        <v>64</v>
      </c>
      <c r="C845" t="s">
        <v>59</v>
      </c>
      <c r="D845" s="18" t="s">
        <v>28</v>
      </c>
      <c r="E845" s="18" t="s">
        <v>29</v>
      </c>
      <c r="F845" t="s">
        <v>60</v>
      </c>
      <c r="G845" s="18" t="s">
        <v>8</v>
      </c>
      <c r="H845" s="18">
        <v>1</v>
      </c>
      <c r="I845" s="18" t="s">
        <v>11</v>
      </c>
      <c r="J845" s="18">
        <v>0.62761412555119001</v>
      </c>
      <c r="K845" s="18" t="str">
        <f>+IF(DatosTR[[#This Row],[RC]]=1,"Acierto",IF(SUM(DatosTR[[#This Row],[RC]],DatosTR[[#This Row],[TR]])=0,"Omisión","Comisión"))</f>
        <v>Acierto</v>
      </c>
    </row>
    <row r="846" spans="1:11" x14ac:dyDescent="0.55000000000000004">
      <c r="A846" s="18" t="s">
        <v>58</v>
      </c>
      <c r="B846" t="s">
        <v>64</v>
      </c>
      <c r="C846" t="s">
        <v>59</v>
      </c>
      <c r="D846" s="18" t="s">
        <v>28</v>
      </c>
      <c r="E846" s="18" t="s">
        <v>29</v>
      </c>
      <c r="F846" t="s">
        <v>60</v>
      </c>
      <c r="G846" s="18" t="s">
        <v>10</v>
      </c>
      <c r="H846" s="18">
        <v>0</v>
      </c>
      <c r="I846" s="18" t="s">
        <v>13</v>
      </c>
      <c r="J846" s="18">
        <v>1.6495187354157601</v>
      </c>
      <c r="K846" s="18" t="str">
        <f>+IF(DatosTR[[#This Row],[RC]]=1,"Acierto",IF(SUM(DatosTR[[#This Row],[RC]],DatosTR[[#This Row],[TR]])=0,"Omisión","Comisión"))</f>
        <v>Comisión</v>
      </c>
    </row>
    <row r="847" spans="1:11" x14ac:dyDescent="0.55000000000000004">
      <c r="A847" s="18" t="s">
        <v>58</v>
      </c>
      <c r="B847" t="s">
        <v>64</v>
      </c>
      <c r="C847" t="s">
        <v>59</v>
      </c>
      <c r="D847" s="18" t="s">
        <v>28</v>
      </c>
      <c r="E847" s="18" t="s">
        <v>29</v>
      </c>
      <c r="F847" t="s">
        <v>60</v>
      </c>
      <c r="G847" s="18" t="s">
        <v>10</v>
      </c>
      <c r="H847" s="18">
        <v>0</v>
      </c>
      <c r="I847" s="18" t="s">
        <v>15</v>
      </c>
      <c r="J847" s="18">
        <v>1.3861597125651299</v>
      </c>
      <c r="K847" s="18" t="str">
        <f>+IF(DatosTR[[#This Row],[RC]]=1,"Acierto",IF(SUM(DatosTR[[#This Row],[RC]],DatosTR[[#This Row],[TR]])=0,"Omisión","Comisión"))</f>
        <v>Comisión</v>
      </c>
    </row>
    <row r="848" spans="1:11" x14ac:dyDescent="0.55000000000000004">
      <c r="A848" s="18" t="s">
        <v>58</v>
      </c>
      <c r="B848" t="s">
        <v>64</v>
      </c>
      <c r="C848" t="s">
        <v>59</v>
      </c>
      <c r="D848" s="18" t="s">
        <v>28</v>
      </c>
      <c r="E848" s="18" t="s">
        <v>29</v>
      </c>
      <c r="F848" t="s">
        <v>60</v>
      </c>
      <c r="G848" s="18" t="s">
        <v>10</v>
      </c>
      <c r="H848" s="18">
        <v>0</v>
      </c>
      <c r="I848" s="18" t="s">
        <v>9</v>
      </c>
      <c r="J848" s="18">
        <v>2.0301151842577299</v>
      </c>
      <c r="K848" s="18" t="str">
        <f>+IF(DatosTR[[#This Row],[RC]]=1,"Acierto",IF(SUM(DatosTR[[#This Row],[RC]],DatosTR[[#This Row],[TR]])=0,"Omisión","Comisión"))</f>
        <v>Comisión</v>
      </c>
    </row>
    <row r="849" spans="1:11" x14ac:dyDescent="0.55000000000000004">
      <c r="A849" s="18" t="s">
        <v>58</v>
      </c>
      <c r="B849" t="s">
        <v>64</v>
      </c>
      <c r="C849" t="s">
        <v>59</v>
      </c>
      <c r="D849" s="18" t="s">
        <v>28</v>
      </c>
      <c r="E849" s="18" t="s">
        <v>29</v>
      </c>
      <c r="F849" t="s">
        <v>60</v>
      </c>
      <c r="G849" s="18" t="s">
        <v>10</v>
      </c>
      <c r="H849" s="18">
        <v>0</v>
      </c>
      <c r="I849" s="18" t="s">
        <v>11</v>
      </c>
      <c r="J849" s="18">
        <v>0.62761412555119001</v>
      </c>
      <c r="K849" s="18" t="str">
        <f>+IF(DatosTR[[#This Row],[RC]]=1,"Acierto",IF(SUM(DatosTR[[#This Row],[RC]],DatosTR[[#This Row],[TR]])=0,"Omisión","Comisión"))</f>
        <v>Comisión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B31E-3929-4A92-83D3-1B509AFF5F8B}">
  <dimension ref="A3:AK9"/>
  <sheetViews>
    <sheetView workbookViewId="0">
      <selection activeCell="C14" sqref="C14"/>
    </sheetView>
  </sheetViews>
  <sheetFormatPr baseColWidth="10" defaultRowHeight="14.4" x14ac:dyDescent="0.55000000000000004"/>
  <cols>
    <col min="1" max="1" width="15.9453125" bestFit="1" customWidth="1"/>
    <col min="2" max="2" width="36.3125" bestFit="1" customWidth="1"/>
    <col min="3" max="3" width="37.3671875" bestFit="1" customWidth="1"/>
    <col min="4" max="4" width="29.89453125" bestFit="1" customWidth="1"/>
    <col min="5" max="5" width="30.68359375" bestFit="1" customWidth="1"/>
    <col min="6" max="6" width="36.3125" bestFit="1" customWidth="1"/>
    <col min="7" max="7" width="37.3671875" bestFit="1" customWidth="1"/>
    <col min="8" max="8" width="29.89453125" bestFit="1" customWidth="1"/>
    <col min="9" max="9" width="30.68359375" bestFit="1" customWidth="1"/>
    <col min="10" max="10" width="36.3125" bestFit="1" customWidth="1"/>
    <col min="11" max="11" width="37.3671875" bestFit="1" customWidth="1"/>
    <col min="12" max="12" width="29.89453125" bestFit="1" customWidth="1"/>
    <col min="13" max="13" width="30.68359375" bestFit="1" customWidth="1"/>
    <col min="14" max="14" width="39.47265625" bestFit="1" customWidth="1"/>
    <col min="15" max="15" width="39.3671875" bestFit="1" customWidth="1"/>
    <col min="16" max="16" width="33.1015625" bestFit="1" customWidth="1"/>
    <col min="17" max="17" width="33.89453125" bestFit="1" customWidth="1"/>
    <col min="18" max="18" width="36.3125" bestFit="1" customWidth="1"/>
    <col min="19" max="19" width="37.3671875" bestFit="1" customWidth="1"/>
    <col min="20" max="20" width="29.89453125" bestFit="1" customWidth="1"/>
    <col min="21" max="21" width="30.68359375" bestFit="1" customWidth="1"/>
    <col min="22" max="22" width="36.3125" bestFit="1" customWidth="1"/>
    <col min="23" max="23" width="37.3671875" bestFit="1" customWidth="1"/>
    <col min="24" max="24" width="29.89453125" bestFit="1" customWidth="1"/>
    <col min="25" max="25" width="30.68359375" bestFit="1" customWidth="1"/>
    <col min="26" max="26" width="36.3125" bestFit="1" customWidth="1"/>
    <col min="27" max="27" width="37.3671875" bestFit="1" customWidth="1"/>
    <col min="28" max="28" width="29.89453125" bestFit="1" customWidth="1"/>
    <col min="29" max="29" width="30.68359375" bestFit="1" customWidth="1"/>
    <col min="30" max="30" width="40.3125" bestFit="1" customWidth="1"/>
    <col min="31" max="31" width="40.20703125" bestFit="1" customWidth="1"/>
    <col min="32" max="32" width="33.9453125" bestFit="1" customWidth="1"/>
    <col min="33" max="33" width="34.734375" bestFit="1" customWidth="1"/>
    <col min="34" max="34" width="40.83984375" bestFit="1" customWidth="1"/>
    <col min="35" max="35" width="40.734375" bestFit="1" customWidth="1"/>
    <col min="36" max="36" width="34.47265625" bestFit="1" customWidth="1"/>
    <col min="37" max="37" width="35.26171875" bestFit="1" customWidth="1"/>
  </cols>
  <sheetData>
    <row r="3" spans="1:37" x14ac:dyDescent="0.55000000000000004">
      <c r="B3" s="1" t="s">
        <v>61</v>
      </c>
    </row>
    <row r="4" spans="1:37" x14ac:dyDescent="0.55000000000000004">
      <c r="B4" t="s">
        <v>25</v>
      </c>
      <c r="N4" t="s">
        <v>67</v>
      </c>
      <c r="O4" t="s">
        <v>70</v>
      </c>
      <c r="P4" t="s">
        <v>80</v>
      </c>
      <c r="Q4" t="s">
        <v>84</v>
      </c>
      <c r="R4" t="s">
        <v>60</v>
      </c>
      <c r="AD4" t="s">
        <v>68</v>
      </c>
      <c r="AE4" t="s">
        <v>71</v>
      </c>
      <c r="AF4" t="s">
        <v>81</v>
      </c>
      <c r="AG4" t="s">
        <v>85</v>
      </c>
      <c r="AH4" t="s">
        <v>69</v>
      </c>
      <c r="AI4" t="s">
        <v>72</v>
      </c>
      <c r="AJ4" t="s">
        <v>82</v>
      </c>
      <c r="AK4" t="s">
        <v>86</v>
      </c>
    </row>
    <row r="5" spans="1:37" x14ac:dyDescent="0.55000000000000004">
      <c r="B5" t="s">
        <v>29</v>
      </c>
      <c r="F5" t="s">
        <v>27</v>
      </c>
      <c r="J5" t="s">
        <v>28</v>
      </c>
      <c r="R5" t="s">
        <v>29</v>
      </c>
      <c r="V5" t="s">
        <v>27</v>
      </c>
      <c r="Z5" t="s">
        <v>28</v>
      </c>
    </row>
    <row r="6" spans="1:37" x14ac:dyDescent="0.55000000000000004">
      <c r="A6" s="1" t="s">
        <v>62</v>
      </c>
      <c r="B6" t="s">
        <v>66</v>
      </c>
      <c r="C6" s="19" t="s">
        <v>73</v>
      </c>
      <c r="D6" t="s">
        <v>83</v>
      </c>
      <c r="E6" t="s">
        <v>87</v>
      </c>
      <c r="F6" t="s">
        <v>66</v>
      </c>
      <c r="G6" s="19" t="s">
        <v>73</v>
      </c>
      <c r="H6" t="s">
        <v>83</v>
      </c>
      <c r="I6" t="s">
        <v>87</v>
      </c>
      <c r="J6" t="s">
        <v>66</v>
      </c>
      <c r="K6" s="19" t="s">
        <v>73</v>
      </c>
      <c r="L6" t="s">
        <v>83</v>
      </c>
      <c r="M6" t="s">
        <v>87</v>
      </c>
      <c r="R6" t="s">
        <v>66</v>
      </c>
      <c r="S6" s="19" t="s">
        <v>73</v>
      </c>
      <c r="T6" t="s">
        <v>83</v>
      </c>
      <c r="U6" t="s">
        <v>87</v>
      </c>
      <c r="V6" t="s">
        <v>66</v>
      </c>
      <c r="W6" s="19" t="s">
        <v>73</v>
      </c>
      <c r="X6" t="s">
        <v>83</v>
      </c>
      <c r="Y6" t="s">
        <v>87</v>
      </c>
      <c r="Z6" t="s">
        <v>66</v>
      </c>
      <c r="AA6" s="19" t="s">
        <v>73</v>
      </c>
      <c r="AB6" t="s">
        <v>83</v>
      </c>
      <c r="AC6" t="s">
        <v>87</v>
      </c>
    </row>
    <row r="7" spans="1:37" x14ac:dyDescent="0.55000000000000004">
      <c r="A7" s="2" t="s">
        <v>64</v>
      </c>
      <c r="B7" s="21">
        <v>0.8</v>
      </c>
      <c r="C7" s="19">
        <v>2.4527311604924709</v>
      </c>
      <c r="D7" s="21">
        <v>0.2</v>
      </c>
      <c r="E7" s="21">
        <v>0</v>
      </c>
      <c r="F7" s="21">
        <v>0.8</v>
      </c>
      <c r="G7" s="19">
        <v>2.6219840000008401</v>
      </c>
      <c r="H7" s="21">
        <v>0.1</v>
      </c>
      <c r="I7" s="21">
        <v>0.1</v>
      </c>
      <c r="J7" s="21">
        <v>0.3</v>
      </c>
      <c r="K7" s="19">
        <v>2.9788622222226331</v>
      </c>
      <c r="L7" s="21">
        <v>0.1</v>
      </c>
      <c r="M7" s="21">
        <v>0.6</v>
      </c>
      <c r="N7" s="21">
        <v>0.6333333333333333</v>
      </c>
      <c r="O7" s="19">
        <v>2.6934409724596557</v>
      </c>
      <c r="P7" s="21">
        <v>0.13333333333333333</v>
      </c>
      <c r="Q7" s="21">
        <v>0.23333333333333334</v>
      </c>
      <c r="R7" s="21">
        <v>0.8</v>
      </c>
      <c r="S7" s="19">
        <v>2.8394769870145709</v>
      </c>
      <c r="T7" s="21">
        <v>0.1</v>
      </c>
      <c r="U7" s="21">
        <v>0.1</v>
      </c>
      <c r="V7" s="21">
        <v>1</v>
      </c>
      <c r="W7" s="19">
        <v>2.8197476501751195</v>
      </c>
      <c r="X7" s="21">
        <v>0</v>
      </c>
      <c r="Y7" s="21">
        <v>0</v>
      </c>
      <c r="Z7" s="21">
        <v>0.6</v>
      </c>
      <c r="AA7" s="19">
        <v>2.4571231266163465</v>
      </c>
      <c r="AB7" s="21">
        <v>0.2</v>
      </c>
      <c r="AC7" s="21">
        <v>0.2</v>
      </c>
      <c r="AD7" s="21">
        <v>0.8</v>
      </c>
      <c r="AE7" s="19">
        <v>2.7188797925115957</v>
      </c>
      <c r="AF7" s="21">
        <v>0.1</v>
      </c>
      <c r="AG7" s="21">
        <v>0.1</v>
      </c>
      <c r="AH7" s="21">
        <v>0.71666666666666667</v>
      </c>
      <c r="AI7" s="19">
        <v>2.7064003713540421</v>
      </c>
      <c r="AJ7" s="21">
        <v>0.11666666666666667</v>
      </c>
      <c r="AK7" s="21">
        <v>0.16666666666666666</v>
      </c>
    </row>
    <row r="8" spans="1:37" x14ac:dyDescent="0.55000000000000004">
      <c r="A8" s="6" t="s">
        <v>58</v>
      </c>
      <c r="B8" s="21">
        <v>0.8</v>
      </c>
      <c r="C8" s="19">
        <v>2.4527311604924709</v>
      </c>
      <c r="D8" s="21">
        <v>0.2</v>
      </c>
      <c r="E8" s="21">
        <v>0</v>
      </c>
      <c r="F8" s="21">
        <v>0.8</v>
      </c>
      <c r="G8" s="19">
        <v>2.6219840000008401</v>
      </c>
      <c r="H8" s="21">
        <v>0.1</v>
      </c>
      <c r="I8" s="21">
        <v>0.1</v>
      </c>
      <c r="J8" s="21">
        <v>0.3</v>
      </c>
      <c r="K8" s="19">
        <v>2.9788622222226331</v>
      </c>
      <c r="L8" s="21">
        <v>0.1</v>
      </c>
      <c r="M8" s="21">
        <v>0.6</v>
      </c>
      <c r="N8" s="21">
        <v>0.6333333333333333</v>
      </c>
      <c r="O8" s="19">
        <v>2.6934409724596557</v>
      </c>
      <c r="P8" s="21">
        <v>0.13333333333333333</v>
      </c>
      <c r="Q8" s="21">
        <v>0.23333333333333334</v>
      </c>
      <c r="R8" s="21">
        <v>0.8</v>
      </c>
      <c r="S8" s="19">
        <v>2.8394769870145709</v>
      </c>
      <c r="T8" s="21">
        <v>0.1</v>
      </c>
      <c r="U8" s="21">
        <v>0.1</v>
      </c>
      <c r="V8" s="21">
        <v>1</v>
      </c>
      <c r="W8" s="19">
        <v>2.8197476501751195</v>
      </c>
      <c r="X8" s="21">
        <v>0</v>
      </c>
      <c r="Y8" s="21">
        <v>0</v>
      </c>
      <c r="Z8" s="21">
        <v>0.6</v>
      </c>
      <c r="AA8" s="19">
        <v>2.4571231266163465</v>
      </c>
      <c r="AB8" s="21">
        <v>0.2</v>
      </c>
      <c r="AC8" s="21">
        <v>0.2</v>
      </c>
      <c r="AD8" s="21">
        <v>0.8</v>
      </c>
      <c r="AE8" s="19">
        <v>2.7188797925115957</v>
      </c>
      <c r="AF8" s="21">
        <v>0.1</v>
      </c>
      <c r="AG8" s="21">
        <v>0.1</v>
      </c>
      <c r="AH8" s="21">
        <v>0.71666666666666667</v>
      </c>
      <c r="AI8" s="19">
        <v>2.7064003713540421</v>
      </c>
      <c r="AJ8" s="21">
        <v>0.11666666666666667</v>
      </c>
      <c r="AK8" s="21">
        <v>0.16666666666666666</v>
      </c>
    </row>
    <row r="9" spans="1:37" x14ac:dyDescent="0.55000000000000004">
      <c r="A9" s="2" t="s">
        <v>65</v>
      </c>
      <c r="B9" s="21">
        <v>0.8</v>
      </c>
      <c r="C9" s="19">
        <v>2.4527311604924709</v>
      </c>
      <c r="D9" s="21">
        <v>0.2</v>
      </c>
      <c r="E9" s="21">
        <v>0</v>
      </c>
      <c r="F9" s="21">
        <v>0.8</v>
      </c>
      <c r="G9" s="19">
        <v>2.6219840000008401</v>
      </c>
      <c r="H9" s="21">
        <v>0.1</v>
      </c>
      <c r="I9" s="21">
        <v>0.1</v>
      </c>
      <c r="J9" s="21">
        <v>0.3</v>
      </c>
      <c r="K9" s="19">
        <v>2.9788622222226331</v>
      </c>
      <c r="L9" s="21">
        <v>0.1</v>
      </c>
      <c r="M9" s="21">
        <v>0.6</v>
      </c>
      <c r="N9" s="21">
        <v>0.6333333333333333</v>
      </c>
      <c r="O9" s="19">
        <v>2.6934409724596557</v>
      </c>
      <c r="P9" s="21">
        <v>0.13333333333333333</v>
      </c>
      <c r="Q9" s="21">
        <v>0.23333333333333334</v>
      </c>
      <c r="R9" s="21">
        <v>0.8</v>
      </c>
      <c r="S9" s="19">
        <v>2.8394769870145709</v>
      </c>
      <c r="T9" s="21">
        <v>0.1</v>
      </c>
      <c r="U9" s="21">
        <v>0.1</v>
      </c>
      <c r="V9" s="21">
        <v>1</v>
      </c>
      <c r="W9" s="19">
        <v>2.8197476501751195</v>
      </c>
      <c r="X9" s="21">
        <v>0</v>
      </c>
      <c r="Y9" s="21">
        <v>0</v>
      </c>
      <c r="Z9" s="21">
        <v>0.6</v>
      </c>
      <c r="AA9" s="19">
        <v>2.4571231266163465</v>
      </c>
      <c r="AB9" s="21">
        <v>0.2</v>
      </c>
      <c r="AC9" s="21">
        <v>0.2</v>
      </c>
      <c r="AD9" s="21">
        <v>0.8</v>
      </c>
      <c r="AE9" s="19">
        <v>2.7188797925115957</v>
      </c>
      <c r="AF9" s="21">
        <v>0.1</v>
      </c>
      <c r="AG9" s="21">
        <v>0.1</v>
      </c>
      <c r="AH9" s="21">
        <v>0.71666666666666667</v>
      </c>
      <c r="AI9" s="19">
        <v>2.7064003713540421</v>
      </c>
      <c r="AJ9" s="21">
        <v>0.11666666666666667</v>
      </c>
      <c r="AK9" s="21">
        <v>0.16666666666666666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0E39-6D9D-4E0B-B390-6AA8694B4433}">
  <dimension ref="A3:AK9"/>
  <sheetViews>
    <sheetView zoomScaleNormal="100" workbookViewId="0">
      <selection activeCell="C7" sqref="C7"/>
    </sheetView>
  </sheetViews>
  <sheetFormatPr baseColWidth="10" defaultRowHeight="14.4" x14ac:dyDescent="0.55000000000000004"/>
  <cols>
    <col min="1" max="1" width="17.41796875" bestFit="1" customWidth="1"/>
    <col min="2" max="2" width="30.20703125" bestFit="1" customWidth="1"/>
    <col min="3" max="3" width="30.15625" bestFit="1" customWidth="1"/>
    <col min="4" max="4" width="30.47265625" bestFit="1" customWidth="1"/>
    <col min="5" max="5" width="31.26171875" bestFit="1" customWidth="1"/>
    <col min="6" max="6" width="30.20703125" bestFit="1" customWidth="1"/>
    <col min="7" max="7" width="30.15625" bestFit="1" customWidth="1"/>
    <col min="8" max="8" width="30.47265625" bestFit="1" customWidth="1"/>
    <col min="9" max="9" width="31.26171875" bestFit="1" customWidth="1"/>
    <col min="10" max="10" width="30.20703125" bestFit="1" customWidth="1"/>
    <col min="11" max="11" width="30.15625" bestFit="1" customWidth="1"/>
    <col min="12" max="12" width="30.47265625" bestFit="1" customWidth="1"/>
    <col min="13" max="13" width="31.26171875" bestFit="1" customWidth="1"/>
    <col min="14" max="14" width="33.3671875" bestFit="1" customWidth="1"/>
    <col min="15" max="15" width="33.3125" bestFit="1" customWidth="1"/>
    <col min="16" max="16" width="33.62890625" bestFit="1" customWidth="1"/>
    <col min="17" max="17" width="34.41796875" bestFit="1" customWidth="1"/>
    <col min="18" max="18" width="30.20703125" bestFit="1" customWidth="1"/>
    <col min="19" max="19" width="30.15625" bestFit="1" customWidth="1"/>
    <col min="20" max="20" width="30.47265625" bestFit="1" customWidth="1"/>
    <col min="21" max="21" width="31.26171875" bestFit="1" customWidth="1"/>
    <col min="22" max="22" width="30.20703125" bestFit="1" customWidth="1"/>
    <col min="23" max="23" width="30.15625" bestFit="1" customWidth="1"/>
    <col min="24" max="24" width="30.47265625" bestFit="1" customWidth="1"/>
    <col min="25" max="25" width="31.26171875" bestFit="1" customWidth="1"/>
    <col min="26" max="26" width="30.20703125" bestFit="1" customWidth="1"/>
    <col min="27" max="27" width="30.15625" bestFit="1" customWidth="1"/>
    <col min="28" max="28" width="30.47265625" bestFit="1" customWidth="1"/>
    <col min="29" max="29" width="31.26171875" bestFit="1" customWidth="1"/>
    <col min="30" max="30" width="34.26171875" bestFit="1" customWidth="1"/>
    <col min="31" max="31" width="34.15625" bestFit="1" customWidth="1"/>
    <col min="32" max="32" width="34.5234375" bestFit="1" customWidth="1"/>
    <col min="33" max="33" width="35.41796875" bestFit="1" customWidth="1"/>
    <col min="34" max="34" width="34.7890625" bestFit="1" customWidth="1"/>
    <col min="35" max="35" width="34.68359375" bestFit="1" customWidth="1"/>
    <col min="36" max="36" width="35.15625" bestFit="1" customWidth="1"/>
    <col min="37" max="37" width="35.9453125" bestFit="1" customWidth="1"/>
    <col min="38" max="38" width="34.1015625" bestFit="1" customWidth="1"/>
    <col min="39" max="39" width="33.9453125" bestFit="1" customWidth="1"/>
    <col min="40" max="40" width="34.47265625" bestFit="1" customWidth="1"/>
    <col min="41" max="41" width="35.26171875" bestFit="1" customWidth="1"/>
    <col min="42" max="42" width="34.734375" bestFit="1" customWidth="1"/>
    <col min="43" max="43" width="34.62890625" bestFit="1" customWidth="1"/>
    <col min="44" max="44" width="34.47265625" bestFit="1" customWidth="1"/>
    <col min="45" max="45" width="35" bestFit="1" customWidth="1"/>
    <col min="46" max="46" width="35.7890625" bestFit="1" customWidth="1"/>
    <col min="47" max="47" width="42.734375" bestFit="1" customWidth="1"/>
    <col min="48" max="48" width="36.47265625" bestFit="1" customWidth="1"/>
    <col min="49" max="49" width="37.26171875" bestFit="1" customWidth="1"/>
    <col min="50" max="50" width="39.47265625" bestFit="1" customWidth="1"/>
    <col min="51" max="51" width="39.3671875" bestFit="1" customWidth="1"/>
    <col min="52" max="52" width="33.1015625" bestFit="1" customWidth="1"/>
    <col min="53" max="53" width="33.89453125" bestFit="1" customWidth="1"/>
    <col min="54" max="54" width="36.3125" bestFit="1" customWidth="1"/>
    <col min="55" max="55" width="37.3671875" bestFit="1" customWidth="1"/>
    <col min="56" max="56" width="29.89453125" bestFit="1" customWidth="1"/>
    <col min="57" max="57" width="30.68359375" bestFit="1" customWidth="1"/>
    <col min="58" max="58" width="36.3125" bestFit="1" customWidth="1"/>
    <col min="59" max="59" width="37.3671875" bestFit="1" customWidth="1"/>
    <col min="60" max="60" width="29.89453125" bestFit="1" customWidth="1"/>
    <col min="61" max="61" width="30.68359375" bestFit="1" customWidth="1"/>
    <col min="62" max="62" width="36.3125" bestFit="1" customWidth="1"/>
    <col min="63" max="63" width="37.3671875" bestFit="1" customWidth="1"/>
    <col min="64" max="64" width="29.89453125" bestFit="1" customWidth="1"/>
    <col min="65" max="65" width="30.68359375" bestFit="1" customWidth="1"/>
    <col min="66" max="66" width="42.26171875" bestFit="1" customWidth="1"/>
    <col min="67" max="67" width="42.15625" bestFit="1" customWidth="1"/>
    <col min="68" max="68" width="35.83984375" bestFit="1" customWidth="1"/>
    <col min="69" max="69" width="36.68359375" bestFit="1" customWidth="1"/>
    <col min="70" max="70" width="36.3125" bestFit="1" customWidth="1"/>
    <col min="71" max="71" width="37.3671875" bestFit="1" customWidth="1"/>
    <col min="72" max="72" width="29.89453125" bestFit="1" customWidth="1"/>
    <col min="73" max="73" width="30.68359375" bestFit="1" customWidth="1"/>
    <col min="74" max="74" width="36.3125" bestFit="1" customWidth="1"/>
    <col min="75" max="75" width="37.3671875" bestFit="1" customWidth="1"/>
    <col min="76" max="76" width="29.89453125" bestFit="1" customWidth="1"/>
    <col min="77" max="77" width="30.68359375" bestFit="1" customWidth="1"/>
    <col min="78" max="78" width="36.3125" bestFit="1" customWidth="1"/>
    <col min="79" max="79" width="37.3671875" bestFit="1" customWidth="1"/>
    <col min="80" max="80" width="29.89453125" bestFit="1" customWidth="1"/>
    <col min="81" max="81" width="30.68359375" bestFit="1" customWidth="1"/>
    <col min="82" max="82" width="41.41796875" bestFit="1" customWidth="1"/>
    <col min="83" max="83" width="41.3125" bestFit="1" customWidth="1"/>
    <col min="84" max="84" width="35" bestFit="1" customWidth="1"/>
    <col min="85" max="85" width="35.7890625" bestFit="1" customWidth="1"/>
    <col min="86" max="86" width="36.3125" bestFit="1" customWidth="1"/>
    <col min="87" max="87" width="37.3671875" bestFit="1" customWidth="1"/>
    <col min="88" max="88" width="29.89453125" bestFit="1" customWidth="1"/>
    <col min="89" max="89" width="30.68359375" bestFit="1" customWidth="1"/>
    <col min="90" max="90" width="36.3125" bestFit="1" customWidth="1"/>
    <col min="91" max="91" width="37.3671875" bestFit="1" customWidth="1"/>
    <col min="92" max="92" width="29.89453125" bestFit="1" customWidth="1"/>
    <col min="93" max="93" width="30.68359375" bestFit="1" customWidth="1"/>
    <col min="94" max="94" width="36.3125" bestFit="1" customWidth="1"/>
    <col min="95" max="95" width="37.3671875" bestFit="1" customWidth="1"/>
    <col min="96" max="96" width="29.89453125" bestFit="1" customWidth="1"/>
    <col min="97" max="97" width="30.68359375" bestFit="1" customWidth="1"/>
    <col min="98" max="98" width="42.83984375" bestFit="1" customWidth="1"/>
    <col min="99" max="99" width="42.734375" bestFit="1" customWidth="1"/>
    <col min="100" max="100" width="36.47265625" bestFit="1" customWidth="1"/>
    <col min="101" max="101" width="37.26171875" bestFit="1" customWidth="1"/>
    <col min="102" max="102" width="40.3125" bestFit="1" customWidth="1"/>
    <col min="103" max="103" width="40.20703125" bestFit="1" customWidth="1"/>
    <col min="104" max="104" width="33.9453125" bestFit="1" customWidth="1"/>
    <col min="105" max="105" width="34.734375" bestFit="1" customWidth="1"/>
    <col min="106" max="106" width="40.83984375" bestFit="1" customWidth="1"/>
    <col min="107" max="107" width="40.734375" bestFit="1" customWidth="1"/>
    <col min="108" max="108" width="34.47265625" bestFit="1" customWidth="1"/>
    <col min="109" max="109" width="35.26171875" bestFit="1" customWidth="1"/>
  </cols>
  <sheetData>
    <row r="3" spans="1:37" x14ac:dyDescent="0.55000000000000004">
      <c r="B3" s="1" t="s">
        <v>61</v>
      </c>
    </row>
    <row r="4" spans="1:37" x14ac:dyDescent="0.55000000000000004">
      <c r="B4" t="s">
        <v>25</v>
      </c>
      <c r="N4" t="s">
        <v>88</v>
      </c>
      <c r="O4" t="s">
        <v>92</v>
      </c>
      <c r="P4" t="s">
        <v>102</v>
      </c>
      <c r="Q4" t="s">
        <v>98</v>
      </c>
      <c r="R4" t="s">
        <v>60</v>
      </c>
      <c r="AD4" t="s">
        <v>89</v>
      </c>
      <c r="AE4" t="s">
        <v>93</v>
      </c>
      <c r="AF4" t="s">
        <v>103</v>
      </c>
      <c r="AG4" t="s">
        <v>99</v>
      </c>
      <c r="AH4" t="s">
        <v>90</v>
      </c>
      <c r="AI4" t="s">
        <v>94</v>
      </c>
      <c r="AJ4" t="s">
        <v>104</v>
      </c>
      <c r="AK4" t="s">
        <v>100</v>
      </c>
    </row>
    <row r="5" spans="1:37" x14ac:dyDescent="0.55000000000000004">
      <c r="B5" t="s">
        <v>29</v>
      </c>
      <c r="F5" t="s">
        <v>27</v>
      </c>
      <c r="J5" t="s">
        <v>28</v>
      </c>
      <c r="R5" t="s">
        <v>29</v>
      </c>
      <c r="V5" t="s">
        <v>27</v>
      </c>
      <c r="Z5" t="s">
        <v>28</v>
      </c>
    </row>
    <row r="6" spans="1:37" x14ac:dyDescent="0.55000000000000004">
      <c r="A6" s="1" t="s">
        <v>62</v>
      </c>
      <c r="B6" t="s">
        <v>91</v>
      </c>
      <c r="C6" s="19" t="s">
        <v>95</v>
      </c>
      <c r="D6" t="s">
        <v>105</v>
      </c>
      <c r="E6" t="s">
        <v>101</v>
      </c>
      <c r="F6" t="s">
        <v>91</v>
      </c>
      <c r="G6" s="19" t="s">
        <v>95</v>
      </c>
      <c r="H6" t="s">
        <v>105</v>
      </c>
      <c r="I6" t="s">
        <v>101</v>
      </c>
      <c r="J6" t="s">
        <v>91</v>
      </c>
      <c r="K6" s="19" t="s">
        <v>95</v>
      </c>
      <c r="L6" t="s">
        <v>105</v>
      </c>
      <c r="M6" t="s">
        <v>101</v>
      </c>
      <c r="R6" t="s">
        <v>91</v>
      </c>
      <c r="S6" s="19" t="s">
        <v>95</v>
      </c>
      <c r="T6" t="s">
        <v>105</v>
      </c>
      <c r="U6" t="s">
        <v>101</v>
      </c>
      <c r="V6" t="s">
        <v>91</v>
      </c>
      <c r="W6" s="19" t="s">
        <v>95</v>
      </c>
      <c r="X6" t="s">
        <v>105</v>
      </c>
      <c r="Y6" t="s">
        <v>101</v>
      </c>
      <c r="Z6" t="s">
        <v>91</v>
      </c>
      <c r="AA6" s="19" t="s">
        <v>95</v>
      </c>
      <c r="AB6" t="s">
        <v>105</v>
      </c>
      <c r="AC6" t="s">
        <v>101</v>
      </c>
    </row>
    <row r="7" spans="1:37" x14ac:dyDescent="0.55000000000000004">
      <c r="A7" s="2" t="s">
        <v>64</v>
      </c>
      <c r="B7" s="21">
        <v>0.7</v>
      </c>
      <c r="C7" s="19">
        <v>1.3565760000001279</v>
      </c>
      <c r="D7" s="21">
        <v>0.2</v>
      </c>
      <c r="E7" s="21">
        <v>0.1</v>
      </c>
      <c r="F7" s="21">
        <v>0.7</v>
      </c>
      <c r="G7" s="19">
        <v>1.3509245290998813</v>
      </c>
      <c r="H7" s="21">
        <v>0.3</v>
      </c>
      <c r="I7" s="21">
        <v>0</v>
      </c>
      <c r="J7" s="21">
        <v>0.6</v>
      </c>
      <c r="K7" s="19">
        <v>1.3720240493821583</v>
      </c>
      <c r="L7" s="21">
        <v>0.2</v>
      </c>
      <c r="M7" s="21">
        <v>0.2</v>
      </c>
      <c r="N7" s="21">
        <v>0.66666666666666663</v>
      </c>
      <c r="O7" s="19">
        <v>1.3602292216851068</v>
      </c>
      <c r="P7" s="21">
        <v>0.23333333333333334</v>
      </c>
      <c r="Q7" s="21">
        <v>0.1</v>
      </c>
      <c r="R7" s="21">
        <v>0.7</v>
      </c>
      <c r="S7" s="19">
        <v>1.1725057659350531</v>
      </c>
      <c r="T7" s="21">
        <v>0.2</v>
      </c>
      <c r="U7" s="21">
        <v>0.1</v>
      </c>
      <c r="V7" s="21">
        <v>0.7</v>
      </c>
      <c r="W7" s="19">
        <v>1.4817616975180656</v>
      </c>
      <c r="X7" s="21">
        <v>0.1</v>
      </c>
      <c r="Y7" s="21">
        <v>0.2</v>
      </c>
      <c r="Z7" s="21">
        <v>0.6</v>
      </c>
      <c r="AA7" s="19">
        <v>1.4510581835493166</v>
      </c>
      <c r="AB7" s="21">
        <v>0.2</v>
      </c>
      <c r="AC7" s="21">
        <v>0.2</v>
      </c>
      <c r="AD7" s="21">
        <v>0.66666666666666663</v>
      </c>
      <c r="AE7" s="19">
        <v>1.3729746749415019</v>
      </c>
      <c r="AF7" s="21">
        <v>0.16666666666666666</v>
      </c>
      <c r="AG7" s="21">
        <v>0.16666666666666666</v>
      </c>
      <c r="AH7" s="21">
        <v>0.66666666666666663</v>
      </c>
      <c r="AI7" s="19">
        <v>1.3668674785894792</v>
      </c>
      <c r="AJ7" s="21">
        <v>0.2</v>
      </c>
      <c r="AK7" s="21">
        <v>0.13333333333333333</v>
      </c>
    </row>
    <row r="8" spans="1:37" x14ac:dyDescent="0.55000000000000004">
      <c r="A8" s="6" t="s">
        <v>58</v>
      </c>
      <c r="B8" s="21">
        <v>0.7</v>
      </c>
      <c r="C8" s="19">
        <v>1.3565760000001279</v>
      </c>
      <c r="D8" s="21">
        <v>0.2</v>
      </c>
      <c r="E8" s="21">
        <v>0.1</v>
      </c>
      <c r="F8" s="21">
        <v>0.7</v>
      </c>
      <c r="G8" s="19">
        <v>1.3509245290998813</v>
      </c>
      <c r="H8" s="21">
        <v>0.3</v>
      </c>
      <c r="I8" s="21">
        <v>0</v>
      </c>
      <c r="J8" s="21">
        <v>0.6</v>
      </c>
      <c r="K8" s="19">
        <v>1.3720240493821583</v>
      </c>
      <c r="L8" s="21">
        <v>0.2</v>
      </c>
      <c r="M8" s="21">
        <v>0.2</v>
      </c>
      <c r="N8" s="21">
        <v>0.66666666666666663</v>
      </c>
      <c r="O8" s="19">
        <v>1.3602292216851068</v>
      </c>
      <c r="P8" s="21">
        <v>0.23333333333333334</v>
      </c>
      <c r="Q8" s="21">
        <v>0.1</v>
      </c>
      <c r="R8" s="21">
        <v>0.7</v>
      </c>
      <c r="S8" s="19">
        <v>1.1725057659350531</v>
      </c>
      <c r="T8" s="21">
        <v>0.2</v>
      </c>
      <c r="U8" s="21">
        <v>0.1</v>
      </c>
      <c r="V8" s="21">
        <v>0.7</v>
      </c>
      <c r="W8" s="19">
        <v>1.4817616975180656</v>
      </c>
      <c r="X8" s="21">
        <v>0.1</v>
      </c>
      <c r="Y8" s="21">
        <v>0.2</v>
      </c>
      <c r="Z8" s="21">
        <v>0.6</v>
      </c>
      <c r="AA8" s="19">
        <v>1.4510581835493166</v>
      </c>
      <c r="AB8" s="21">
        <v>0.2</v>
      </c>
      <c r="AC8" s="21">
        <v>0.2</v>
      </c>
      <c r="AD8" s="21">
        <v>0.66666666666666663</v>
      </c>
      <c r="AE8" s="19">
        <v>1.3729746749415019</v>
      </c>
      <c r="AF8" s="21">
        <v>0.16666666666666666</v>
      </c>
      <c r="AG8" s="21">
        <v>0.16666666666666666</v>
      </c>
      <c r="AH8" s="21">
        <v>0.66666666666666663</v>
      </c>
      <c r="AI8" s="19">
        <v>1.3668674785894792</v>
      </c>
      <c r="AJ8" s="21">
        <v>0.2</v>
      </c>
      <c r="AK8" s="21">
        <v>0.13333333333333333</v>
      </c>
    </row>
    <row r="9" spans="1:37" x14ac:dyDescent="0.55000000000000004">
      <c r="A9" s="2" t="s">
        <v>65</v>
      </c>
      <c r="B9" s="21">
        <v>0.7</v>
      </c>
      <c r="C9" s="19">
        <v>1.3565760000001279</v>
      </c>
      <c r="D9" s="21">
        <v>0.2</v>
      </c>
      <c r="E9" s="21">
        <v>0.1</v>
      </c>
      <c r="F9" s="21">
        <v>0.7</v>
      </c>
      <c r="G9" s="19">
        <v>1.3509245290998813</v>
      </c>
      <c r="H9" s="21">
        <v>0.3</v>
      </c>
      <c r="I9" s="21">
        <v>0</v>
      </c>
      <c r="J9" s="21">
        <v>0.6</v>
      </c>
      <c r="K9" s="19">
        <v>1.3720240493821583</v>
      </c>
      <c r="L9" s="21">
        <v>0.2</v>
      </c>
      <c r="M9" s="21">
        <v>0.2</v>
      </c>
      <c r="N9" s="21">
        <v>0.66666666666666663</v>
      </c>
      <c r="O9" s="19">
        <v>1.3602292216851068</v>
      </c>
      <c r="P9" s="21">
        <v>0.23333333333333334</v>
      </c>
      <c r="Q9" s="21">
        <v>0.1</v>
      </c>
      <c r="R9" s="21">
        <v>0.7</v>
      </c>
      <c r="S9" s="19">
        <v>1.1725057659350531</v>
      </c>
      <c r="T9" s="21">
        <v>0.2</v>
      </c>
      <c r="U9" s="21">
        <v>0.1</v>
      </c>
      <c r="V9" s="21">
        <v>0.7</v>
      </c>
      <c r="W9" s="19">
        <v>1.4817616975180656</v>
      </c>
      <c r="X9" s="21">
        <v>0.1</v>
      </c>
      <c r="Y9" s="21">
        <v>0.2</v>
      </c>
      <c r="Z9" s="21">
        <v>0.6</v>
      </c>
      <c r="AA9" s="19">
        <v>1.4510581835493166</v>
      </c>
      <c r="AB9" s="21">
        <v>0.2</v>
      </c>
      <c r="AC9" s="21">
        <v>0.2</v>
      </c>
      <c r="AD9" s="21">
        <v>0.66666666666666663</v>
      </c>
      <c r="AE9" s="19">
        <v>1.3729746749415019</v>
      </c>
      <c r="AF9" s="21">
        <v>0.16666666666666666</v>
      </c>
      <c r="AG9" s="21">
        <v>0.16666666666666666</v>
      </c>
      <c r="AH9" s="21">
        <v>0.66666666666666663</v>
      </c>
      <c r="AI9" s="19">
        <v>1.3668674785894792</v>
      </c>
      <c r="AJ9" s="21">
        <v>0.2</v>
      </c>
      <c r="AK9" s="21">
        <v>0.13333333333333333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09C2-754B-4561-B129-552C5C1398FD}">
  <dimension ref="A3:M8"/>
  <sheetViews>
    <sheetView workbookViewId="0">
      <selection activeCell="C6" sqref="C6"/>
    </sheetView>
  </sheetViews>
  <sheetFormatPr baseColWidth="10" defaultRowHeight="14.4" x14ac:dyDescent="0.55000000000000004"/>
  <cols>
    <col min="1" max="1" width="15.9453125" bestFit="1" customWidth="1"/>
    <col min="2" max="2" width="37.1015625" bestFit="1" customWidth="1"/>
    <col min="3" max="3" width="38.15625" bestFit="1" customWidth="1"/>
    <col min="4" max="4" width="30.68359375" bestFit="1" customWidth="1"/>
    <col min="5" max="5" width="31.5234375" bestFit="1" customWidth="1"/>
    <col min="6" max="6" width="37.1015625" bestFit="1" customWidth="1"/>
    <col min="7" max="7" width="38.15625" bestFit="1" customWidth="1"/>
    <col min="8" max="8" width="30.68359375" bestFit="1" customWidth="1"/>
    <col min="9" max="9" width="31.5234375" bestFit="1" customWidth="1"/>
    <col min="10" max="10" width="41.68359375" bestFit="1" customWidth="1"/>
    <col min="11" max="11" width="41.578125" bestFit="1" customWidth="1"/>
    <col min="12" max="12" width="35.26171875" bestFit="1" customWidth="1"/>
    <col min="13" max="13" width="36.1015625" bestFit="1" customWidth="1"/>
    <col min="14" max="14" width="40.26171875" bestFit="1" customWidth="1"/>
    <col min="15" max="15" width="40.15625" bestFit="1" customWidth="1"/>
    <col min="16" max="16" width="33.89453125" bestFit="1" customWidth="1"/>
    <col min="17" max="17" width="34.68359375" bestFit="1" customWidth="1"/>
    <col min="18" max="18" width="37.1015625" bestFit="1" customWidth="1"/>
    <col min="19" max="19" width="38.15625" bestFit="1" customWidth="1"/>
    <col min="20" max="20" width="30.68359375" bestFit="1" customWidth="1"/>
    <col min="21" max="21" width="31.5234375" bestFit="1" customWidth="1"/>
    <col min="22" max="22" width="37.1015625" bestFit="1" customWidth="1"/>
    <col min="23" max="23" width="38.15625" bestFit="1" customWidth="1"/>
    <col min="24" max="24" width="30.68359375" bestFit="1" customWidth="1"/>
    <col min="25" max="25" width="31.5234375" bestFit="1" customWidth="1"/>
    <col min="26" max="26" width="37.1015625" bestFit="1" customWidth="1"/>
    <col min="27" max="27" width="38.15625" bestFit="1" customWidth="1"/>
    <col min="28" max="28" width="30.68359375" bestFit="1" customWidth="1"/>
    <col min="29" max="29" width="31.5234375" bestFit="1" customWidth="1"/>
    <col min="30" max="30" width="41.15625" bestFit="1" customWidth="1"/>
    <col min="31" max="31" width="41.05078125" bestFit="1" customWidth="1"/>
    <col min="32" max="32" width="34.734375" bestFit="1" customWidth="1"/>
    <col min="33" max="33" width="35.5234375" bestFit="1" customWidth="1"/>
    <col min="34" max="34" width="41.68359375" bestFit="1" customWidth="1"/>
    <col min="35" max="35" width="41.578125" bestFit="1" customWidth="1"/>
    <col min="36" max="36" width="35.26171875" bestFit="1" customWidth="1"/>
    <col min="37" max="37" width="36.1015625" bestFit="1" customWidth="1"/>
  </cols>
  <sheetData>
    <row r="3" spans="1:13" x14ac:dyDescent="0.55000000000000004">
      <c r="B3" s="1" t="s">
        <v>61</v>
      </c>
    </row>
    <row r="4" spans="1:13" x14ac:dyDescent="0.55000000000000004">
      <c r="B4" t="s">
        <v>25</v>
      </c>
      <c r="F4" t="s">
        <v>60</v>
      </c>
      <c r="J4" t="s">
        <v>108</v>
      </c>
      <c r="K4" t="s">
        <v>110</v>
      </c>
      <c r="L4" t="s">
        <v>112</v>
      </c>
      <c r="M4" t="s">
        <v>114</v>
      </c>
    </row>
    <row r="5" spans="1:13" x14ac:dyDescent="0.55000000000000004">
      <c r="A5" s="1" t="s">
        <v>62</v>
      </c>
      <c r="B5" t="s">
        <v>109</v>
      </c>
      <c r="C5" s="19" t="s">
        <v>111</v>
      </c>
      <c r="D5" t="s">
        <v>113</v>
      </c>
      <c r="E5" t="s">
        <v>115</v>
      </c>
      <c r="F5" t="s">
        <v>109</v>
      </c>
      <c r="G5" s="19" t="s">
        <v>111</v>
      </c>
      <c r="H5" t="s">
        <v>113</v>
      </c>
      <c r="I5" t="s">
        <v>115</v>
      </c>
    </row>
    <row r="6" spans="1:13" x14ac:dyDescent="0.55000000000000004">
      <c r="A6" s="2" t="s">
        <v>64</v>
      </c>
      <c r="B6" s="21">
        <v>0.96666666666666667</v>
      </c>
      <c r="C6" s="19">
        <v>2.0352974167737883</v>
      </c>
      <c r="D6" s="21">
        <v>3.3333333333333333E-2</v>
      </c>
      <c r="E6" s="21">
        <v>0</v>
      </c>
      <c r="F6" s="21">
        <v>0.8666666666666667</v>
      </c>
      <c r="G6" s="19">
        <v>2.0696561245411509</v>
      </c>
      <c r="H6" s="21">
        <v>0.1</v>
      </c>
      <c r="I6" s="21">
        <v>3.3333333333333333E-2</v>
      </c>
      <c r="J6" s="21">
        <v>0.91666666666666663</v>
      </c>
      <c r="K6" s="19">
        <v>2.051863222304481</v>
      </c>
      <c r="L6" s="21">
        <v>6.6666666666666666E-2</v>
      </c>
      <c r="M6" s="21">
        <v>1.6949152542372881E-2</v>
      </c>
    </row>
    <row r="7" spans="1:13" x14ac:dyDescent="0.55000000000000004">
      <c r="A7" s="6" t="s">
        <v>58</v>
      </c>
      <c r="B7" s="21">
        <v>0.96666666666666667</v>
      </c>
      <c r="C7" s="19">
        <v>2.0352974167737883</v>
      </c>
      <c r="D7" s="21">
        <v>3.3333333333333333E-2</v>
      </c>
      <c r="E7" s="21">
        <v>0</v>
      </c>
      <c r="F7" s="21">
        <v>0.8666666666666667</v>
      </c>
      <c r="G7" s="19">
        <v>2.0696561245411509</v>
      </c>
      <c r="H7" s="21">
        <v>0.1</v>
      </c>
      <c r="I7" s="21">
        <v>3.3333333333333333E-2</v>
      </c>
      <c r="J7" s="21">
        <v>0.91666666666666663</v>
      </c>
      <c r="K7" s="19">
        <v>2.051863222304481</v>
      </c>
      <c r="L7" s="21">
        <v>6.6666666666666666E-2</v>
      </c>
      <c r="M7" s="21">
        <v>1.6949152542372881E-2</v>
      </c>
    </row>
    <row r="8" spans="1:13" x14ac:dyDescent="0.55000000000000004">
      <c r="A8" s="2" t="s">
        <v>65</v>
      </c>
      <c r="B8" s="21">
        <v>0.96666666666666667</v>
      </c>
      <c r="C8" s="19">
        <v>2.0352974167737883</v>
      </c>
      <c r="D8" s="21">
        <v>3.3333333333333333E-2</v>
      </c>
      <c r="E8" s="21">
        <v>0</v>
      </c>
      <c r="F8" s="21">
        <v>0.8666666666666667</v>
      </c>
      <c r="G8" s="19">
        <v>2.0696561245411509</v>
      </c>
      <c r="H8" s="21">
        <v>0.1</v>
      </c>
      <c r="I8" s="21">
        <v>3.3333333333333333E-2</v>
      </c>
      <c r="J8" s="21">
        <v>0.91666666666666663</v>
      </c>
      <c r="K8" s="19">
        <v>2.051863222304481</v>
      </c>
      <c r="L8" s="21">
        <v>6.6666666666666666E-2</v>
      </c>
      <c r="M8" s="21">
        <v>1.6949152542372881E-2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F31A-1D93-4C73-AD8C-E263B9D0EEEF}">
  <dimension ref="A3:M8"/>
  <sheetViews>
    <sheetView workbookViewId="0">
      <selection activeCell="C21" sqref="C21"/>
    </sheetView>
  </sheetViews>
  <sheetFormatPr baseColWidth="10" defaultRowHeight="14.4" x14ac:dyDescent="0.55000000000000004"/>
  <cols>
    <col min="1" max="1" width="15.9453125" bestFit="1" customWidth="1"/>
    <col min="2" max="2" width="31" bestFit="1" customWidth="1"/>
    <col min="3" max="3" width="32.05078125" bestFit="1" customWidth="1"/>
    <col min="4" max="4" width="31.26171875" bestFit="1" customWidth="1"/>
    <col min="5" max="5" width="32.05078125" bestFit="1" customWidth="1"/>
    <col min="6" max="6" width="31" bestFit="1" customWidth="1"/>
    <col min="7" max="7" width="32.05078125" bestFit="1" customWidth="1"/>
    <col min="8" max="8" width="31.26171875" bestFit="1" customWidth="1"/>
    <col min="9" max="9" width="32.05078125" bestFit="1" customWidth="1"/>
    <col min="10" max="10" width="35.5234375" bestFit="1" customWidth="1"/>
    <col min="11" max="11" width="35.41796875" bestFit="1" customWidth="1"/>
    <col min="12" max="12" width="35.7890625" bestFit="1" customWidth="1"/>
    <col min="13" max="13" width="36.62890625" bestFit="1" customWidth="1"/>
    <col min="14" max="14" width="34.15625" bestFit="1" customWidth="1"/>
    <col min="15" max="15" width="34.05078125" bestFit="1" customWidth="1"/>
    <col min="16" max="16" width="34.41796875" bestFit="1" customWidth="1"/>
    <col min="17" max="17" width="35.20703125" bestFit="1" customWidth="1"/>
    <col min="18" max="18" width="31" bestFit="1" customWidth="1"/>
    <col min="19" max="19" width="32.05078125" bestFit="1" customWidth="1"/>
    <col min="20" max="20" width="31.26171875" bestFit="1" customWidth="1"/>
    <col min="21" max="21" width="32.05078125" bestFit="1" customWidth="1"/>
    <col min="22" max="22" width="31" bestFit="1" customWidth="1"/>
    <col min="23" max="23" width="32.05078125" bestFit="1" customWidth="1"/>
    <col min="24" max="24" width="31.26171875" bestFit="1" customWidth="1"/>
    <col min="25" max="25" width="32.05078125" bestFit="1" customWidth="1"/>
    <col min="26" max="26" width="31" bestFit="1" customWidth="1"/>
    <col min="27" max="27" width="32.05078125" bestFit="1" customWidth="1"/>
    <col min="28" max="28" width="31.26171875" bestFit="1" customWidth="1"/>
    <col min="29" max="29" width="32.05078125" bestFit="1" customWidth="1"/>
    <col min="30" max="30" width="35" bestFit="1" customWidth="1"/>
    <col min="31" max="31" width="34.89453125" bestFit="1" customWidth="1"/>
    <col min="32" max="32" width="35.26171875" bestFit="1" customWidth="1"/>
    <col min="33" max="33" width="36.1015625" bestFit="1" customWidth="1"/>
    <col min="34" max="34" width="35.5234375" bestFit="1" customWidth="1"/>
    <col min="35" max="35" width="35.41796875" bestFit="1" customWidth="1"/>
    <col min="36" max="36" width="35.7890625" bestFit="1" customWidth="1"/>
    <col min="37" max="37" width="36.62890625" bestFit="1" customWidth="1"/>
    <col min="38" max="38" width="34.1015625" bestFit="1" customWidth="1"/>
    <col min="39" max="39" width="33.9453125" bestFit="1" customWidth="1"/>
    <col min="40" max="40" width="34.47265625" bestFit="1" customWidth="1"/>
    <col min="41" max="41" width="35.26171875" bestFit="1" customWidth="1"/>
    <col min="42" max="42" width="34.734375" bestFit="1" customWidth="1"/>
    <col min="43" max="43" width="34.62890625" bestFit="1" customWidth="1"/>
    <col min="44" max="44" width="34.47265625" bestFit="1" customWidth="1"/>
    <col min="45" max="45" width="35" bestFit="1" customWidth="1"/>
    <col min="46" max="46" width="35.7890625" bestFit="1" customWidth="1"/>
    <col min="47" max="47" width="42.734375" bestFit="1" customWidth="1"/>
    <col min="48" max="48" width="36.47265625" bestFit="1" customWidth="1"/>
    <col min="49" max="49" width="37.26171875" bestFit="1" customWidth="1"/>
    <col min="50" max="50" width="39.47265625" bestFit="1" customWidth="1"/>
    <col min="51" max="51" width="39.3671875" bestFit="1" customWidth="1"/>
    <col min="52" max="52" width="33.1015625" bestFit="1" customWidth="1"/>
    <col min="53" max="53" width="33.89453125" bestFit="1" customWidth="1"/>
    <col min="54" max="54" width="36.3125" bestFit="1" customWidth="1"/>
    <col min="55" max="55" width="37.3671875" bestFit="1" customWidth="1"/>
    <col min="56" max="56" width="29.89453125" bestFit="1" customWidth="1"/>
    <col min="57" max="57" width="30.68359375" bestFit="1" customWidth="1"/>
    <col min="58" max="58" width="36.3125" bestFit="1" customWidth="1"/>
    <col min="59" max="59" width="37.3671875" bestFit="1" customWidth="1"/>
    <col min="60" max="60" width="29.89453125" bestFit="1" customWidth="1"/>
    <col min="61" max="61" width="30.68359375" bestFit="1" customWidth="1"/>
    <col min="62" max="62" width="36.3125" bestFit="1" customWidth="1"/>
    <col min="63" max="63" width="37.3671875" bestFit="1" customWidth="1"/>
    <col min="64" max="64" width="29.89453125" bestFit="1" customWidth="1"/>
    <col min="65" max="65" width="30.68359375" bestFit="1" customWidth="1"/>
    <col min="66" max="66" width="42.26171875" bestFit="1" customWidth="1"/>
    <col min="67" max="67" width="42.15625" bestFit="1" customWidth="1"/>
    <col min="68" max="68" width="35.83984375" bestFit="1" customWidth="1"/>
    <col min="69" max="69" width="36.68359375" bestFit="1" customWidth="1"/>
    <col min="70" max="70" width="36.3125" bestFit="1" customWidth="1"/>
    <col min="71" max="71" width="37.3671875" bestFit="1" customWidth="1"/>
    <col min="72" max="72" width="29.89453125" bestFit="1" customWidth="1"/>
    <col min="73" max="73" width="30.68359375" bestFit="1" customWidth="1"/>
    <col min="74" max="74" width="36.3125" bestFit="1" customWidth="1"/>
    <col min="75" max="75" width="37.3671875" bestFit="1" customWidth="1"/>
    <col min="76" max="76" width="29.89453125" bestFit="1" customWidth="1"/>
    <col min="77" max="77" width="30.68359375" bestFit="1" customWidth="1"/>
    <col min="78" max="78" width="36.3125" bestFit="1" customWidth="1"/>
    <col min="79" max="79" width="37.3671875" bestFit="1" customWidth="1"/>
    <col min="80" max="80" width="29.89453125" bestFit="1" customWidth="1"/>
    <col min="81" max="81" width="30.68359375" bestFit="1" customWidth="1"/>
    <col min="82" max="82" width="41.41796875" bestFit="1" customWidth="1"/>
    <col min="83" max="83" width="41.3125" bestFit="1" customWidth="1"/>
    <col min="84" max="84" width="35" bestFit="1" customWidth="1"/>
    <col min="85" max="85" width="35.7890625" bestFit="1" customWidth="1"/>
    <col min="86" max="86" width="36.3125" bestFit="1" customWidth="1"/>
    <col min="87" max="87" width="37.3671875" bestFit="1" customWidth="1"/>
    <col min="88" max="88" width="29.89453125" bestFit="1" customWidth="1"/>
    <col min="89" max="89" width="30.68359375" bestFit="1" customWidth="1"/>
    <col min="90" max="90" width="36.3125" bestFit="1" customWidth="1"/>
    <col min="91" max="91" width="37.3671875" bestFit="1" customWidth="1"/>
    <col min="92" max="92" width="29.89453125" bestFit="1" customWidth="1"/>
    <col min="93" max="93" width="30.68359375" bestFit="1" customWidth="1"/>
    <col min="94" max="94" width="36.3125" bestFit="1" customWidth="1"/>
    <col min="95" max="95" width="37.3671875" bestFit="1" customWidth="1"/>
    <col min="96" max="96" width="29.89453125" bestFit="1" customWidth="1"/>
    <col min="97" max="97" width="30.68359375" bestFit="1" customWidth="1"/>
    <col min="98" max="98" width="42.83984375" bestFit="1" customWidth="1"/>
    <col min="99" max="99" width="42.734375" bestFit="1" customWidth="1"/>
    <col min="100" max="100" width="36.47265625" bestFit="1" customWidth="1"/>
    <col min="101" max="101" width="37.26171875" bestFit="1" customWidth="1"/>
    <col min="102" max="102" width="40.3125" bestFit="1" customWidth="1"/>
    <col min="103" max="103" width="40.20703125" bestFit="1" customWidth="1"/>
    <col min="104" max="104" width="33.9453125" bestFit="1" customWidth="1"/>
    <col min="105" max="105" width="34.734375" bestFit="1" customWidth="1"/>
    <col min="106" max="106" width="40.83984375" bestFit="1" customWidth="1"/>
    <col min="107" max="107" width="40.734375" bestFit="1" customWidth="1"/>
    <col min="108" max="108" width="34.47265625" bestFit="1" customWidth="1"/>
    <col min="109" max="109" width="35.26171875" bestFit="1" customWidth="1"/>
  </cols>
  <sheetData>
    <row r="3" spans="1:13" x14ac:dyDescent="0.55000000000000004">
      <c r="B3" s="1" t="s">
        <v>61</v>
      </c>
    </row>
    <row r="4" spans="1:13" x14ac:dyDescent="0.55000000000000004">
      <c r="B4" t="s">
        <v>25</v>
      </c>
      <c r="F4" t="s">
        <v>60</v>
      </c>
      <c r="J4" t="s">
        <v>118</v>
      </c>
      <c r="K4" t="s">
        <v>120</v>
      </c>
      <c r="L4" t="s">
        <v>122</v>
      </c>
      <c r="M4" t="s">
        <v>124</v>
      </c>
    </row>
    <row r="5" spans="1:13" x14ac:dyDescent="0.55000000000000004">
      <c r="A5" s="1" t="s">
        <v>62</v>
      </c>
      <c r="B5" t="s">
        <v>119</v>
      </c>
      <c r="C5" s="19" t="s">
        <v>121</v>
      </c>
      <c r="D5" t="s">
        <v>123</v>
      </c>
      <c r="E5" t="s">
        <v>125</v>
      </c>
      <c r="F5" t="s">
        <v>119</v>
      </c>
      <c r="G5" s="19" t="s">
        <v>121</v>
      </c>
      <c r="H5" t="s">
        <v>123</v>
      </c>
      <c r="I5" t="s">
        <v>125</v>
      </c>
    </row>
    <row r="6" spans="1:13" x14ac:dyDescent="0.55000000000000004">
      <c r="A6" s="2" t="s">
        <v>64</v>
      </c>
      <c r="B6" s="21">
        <v>0.8666666666666667</v>
      </c>
      <c r="C6" s="19">
        <v>1.240514765432664</v>
      </c>
      <c r="D6" s="21">
        <v>0.1</v>
      </c>
      <c r="E6" s="21">
        <v>3.3333333333333333E-2</v>
      </c>
      <c r="F6" s="21">
        <v>0.9</v>
      </c>
      <c r="G6" s="19">
        <v>1.2380602092660884</v>
      </c>
      <c r="H6" s="21">
        <v>6.6666666666666666E-2</v>
      </c>
      <c r="I6" s="21">
        <v>3.3333333333333333E-2</v>
      </c>
      <c r="J6" s="21">
        <v>0.8833333333333333</v>
      </c>
      <c r="K6" s="19">
        <v>1.2392651732024074</v>
      </c>
      <c r="L6" s="21">
        <v>8.3333333333333329E-2</v>
      </c>
      <c r="M6" s="21">
        <v>3.3333333333333333E-2</v>
      </c>
    </row>
    <row r="7" spans="1:13" x14ac:dyDescent="0.55000000000000004">
      <c r="A7" s="6" t="s">
        <v>58</v>
      </c>
      <c r="B7" s="21">
        <v>0.8666666666666667</v>
      </c>
      <c r="C7" s="19">
        <v>1.240514765432664</v>
      </c>
      <c r="D7" s="21">
        <v>0.1</v>
      </c>
      <c r="E7" s="21">
        <v>3.3333333333333333E-2</v>
      </c>
      <c r="F7" s="21">
        <v>0.9</v>
      </c>
      <c r="G7" s="19">
        <v>1.2380602092660884</v>
      </c>
      <c r="H7" s="21">
        <v>6.6666666666666666E-2</v>
      </c>
      <c r="I7" s="21">
        <v>3.3333333333333333E-2</v>
      </c>
      <c r="J7" s="21">
        <v>0.8833333333333333</v>
      </c>
      <c r="K7" s="19">
        <v>1.2392651732024074</v>
      </c>
      <c r="L7" s="21">
        <v>8.3333333333333329E-2</v>
      </c>
      <c r="M7" s="21">
        <v>3.3333333333333333E-2</v>
      </c>
    </row>
    <row r="8" spans="1:13" x14ac:dyDescent="0.55000000000000004">
      <c r="A8" s="2" t="s">
        <v>65</v>
      </c>
      <c r="B8" s="21">
        <v>0.8666666666666667</v>
      </c>
      <c r="C8" s="19">
        <v>1.240514765432664</v>
      </c>
      <c r="D8" s="21">
        <v>0.1</v>
      </c>
      <c r="E8" s="21">
        <v>3.3333333333333333E-2</v>
      </c>
      <c r="F8" s="21">
        <v>0.9</v>
      </c>
      <c r="G8" s="19">
        <v>1.2380602092660884</v>
      </c>
      <c r="H8" s="21">
        <v>6.6666666666666666E-2</v>
      </c>
      <c r="I8" s="21">
        <v>3.3333333333333333E-2</v>
      </c>
      <c r="J8" s="21">
        <v>0.8833333333333333</v>
      </c>
      <c r="K8" s="19">
        <v>1.2392651732024074</v>
      </c>
      <c r="L8" s="21">
        <v>8.3333333333333329E-2</v>
      </c>
      <c r="M8" s="21">
        <v>3.3333333333333333E-2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E3F0-B94D-4D53-99F1-9BA24D710294}">
  <sheetPr>
    <tabColor rgb="FFFF3399"/>
  </sheetPr>
  <dimension ref="A2:AC62"/>
  <sheetViews>
    <sheetView workbookViewId="0">
      <selection activeCell="F19" sqref="F19"/>
    </sheetView>
  </sheetViews>
  <sheetFormatPr baseColWidth="10" defaultColWidth="10.9453125" defaultRowHeight="14.4" x14ac:dyDescent="0.55000000000000004"/>
  <cols>
    <col min="3" max="3" width="6.89453125" bestFit="1" customWidth="1"/>
    <col min="4" max="4" width="27.62890625" bestFit="1" customWidth="1"/>
    <col min="5" max="5" width="29.68359375" customWidth="1"/>
    <col min="6" max="6" width="23.26171875" customWidth="1"/>
    <col min="7" max="7" width="23.15625" customWidth="1"/>
    <col min="8" max="8" width="28.41796875" bestFit="1" customWidth="1"/>
    <col min="9" max="9" width="28.3125" bestFit="1" customWidth="1"/>
    <col min="10" max="11" width="22.26171875" bestFit="1" customWidth="1"/>
    <col min="12" max="12" width="28.41796875" bestFit="1" customWidth="1"/>
    <col min="13" max="13" width="28.3125" bestFit="1" customWidth="1"/>
    <col min="15" max="15" width="17.9453125" bestFit="1" customWidth="1"/>
    <col min="16" max="17" width="17.9453125" customWidth="1"/>
    <col min="18" max="18" width="18.47265625" bestFit="1" customWidth="1"/>
    <col min="19" max="20" width="18.47265625" customWidth="1"/>
    <col min="21" max="21" width="18.734375" bestFit="1" customWidth="1"/>
    <col min="22" max="23" width="18.734375" customWidth="1"/>
    <col min="24" max="24" width="19.26171875" bestFit="1" customWidth="1"/>
    <col min="25" max="26" width="19.26171875" customWidth="1"/>
  </cols>
  <sheetData>
    <row r="2" spans="1:29" x14ac:dyDescent="0.55000000000000004">
      <c r="A2" t="s">
        <v>32</v>
      </c>
      <c r="B2" t="s">
        <v>63</v>
      </c>
      <c r="C2" t="s">
        <v>45</v>
      </c>
      <c r="D2" t="s">
        <v>12</v>
      </c>
      <c r="E2" t="s">
        <v>13</v>
      </c>
      <c r="F2" t="s">
        <v>14</v>
      </c>
      <c r="G2" t="s">
        <v>15</v>
      </c>
      <c r="H2" t="s">
        <v>8</v>
      </c>
      <c r="I2" t="s">
        <v>9</v>
      </c>
      <c r="J2" t="s">
        <v>10</v>
      </c>
      <c r="K2" t="s">
        <v>11</v>
      </c>
      <c r="L2" t="s">
        <v>30</v>
      </c>
      <c r="M2" t="s">
        <v>31</v>
      </c>
      <c r="N2" t="s">
        <v>33</v>
      </c>
      <c r="O2" t="s">
        <v>74</v>
      </c>
      <c r="P2" t="s">
        <v>78</v>
      </c>
      <c r="Q2" t="s">
        <v>79</v>
      </c>
      <c r="R2" t="s">
        <v>75</v>
      </c>
      <c r="S2" t="s">
        <v>96</v>
      </c>
      <c r="T2" t="s">
        <v>97</v>
      </c>
      <c r="U2" t="s">
        <v>76</v>
      </c>
      <c r="V2" t="s">
        <v>106</v>
      </c>
      <c r="W2" t="s">
        <v>107</v>
      </c>
      <c r="X2" t="s">
        <v>77</v>
      </c>
      <c r="Y2" t="s">
        <v>116</v>
      </c>
      <c r="Z2" t="s">
        <v>117</v>
      </c>
      <c r="AB2">
        <f>+SUMIFS(Tabla1[Omisión emp emoción],Tabla1[emocion emp],"alegria",Tabla1[pre/post],"Pre")</f>
        <v>2</v>
      </c>
      <c r="AC2">
        <f>+AB2/AB3</f>
        <v>0.2</v>
      </c>
    </row>
    <row r="3" spans="1:29" x14ac:dyDescent="0.55000000000000004">
      <c r="A3" t="s">
        <v>58</v>
      </c>
      <c r="B3" t="s">
        <v>64</v>
      </c>
      <c r="C3" t="s">
        <v>59</v>
      </c>
      <c r="D3">
        <v>1</v>
      </c>
      <c r="E3">
        <v>2.5203812345716798</v>
      </c>
      <c r="F3">
        <v>0</v>
      </c>
      <c r="H3">
        <v>1</v>
      </c>
      <c r="I3">
        <v>1.60731377778574</v>
      </c>
      <c r="J3">
        <v>1</v>
      </c>
      <c r="K3">
        <v>1.1001248395041301</v>
      </c>
      <c r="L3" t="s">
        <v>27</v>
      </c>
      <c r="M3" t="s">
        <v>29</v>
      </c>
      <c r="N3" t="s">
        <v>25</v>
      </c>
      <c r="O3" t="str">
        <f>+IF(Tabla1[[#This Row],[Emparejamiento_emocion_RC]]=1,"Acierto",IF(SUM(Tabla1[[#This Row],[Emparejamiento_emocion_RC]],Tabla1[[#This Row],[Emparejamiento_emocion_TR]])=0,"Omisión","Comisión"))</f>
        <v>Acierto</v>
      </c>
      <c r="P3">
        <f>+IF(Tabla1[[#This Row],[Tipo emp emoción]]="omisión",1,0)</f>
        <v>0</v>
      </c>
      <c r="Q3">
        <f>+IF(Tabla1[[#This Row],[Tipo emp emoción]]="comisión",1,0)</f>
        <v>0</v>
      </c>
      <c r="R3" t="str">
        <f>+IF(Tabla1[[#This Row],[Memoria_emocion_RC]]=1,"Acierto",IF(SUM(Tabla1[[#This Row],[Memoria_emocion_RC]],Tabla1[[#This Row],[Memoria_emocion_TR]])=0,"Omisión","Comisión"))</f>
        <v>Omisión</v>
      </c>
      <c r="S3">
        <f>+IF(Tabla1[[#This Row],[Tipo mem emoción]]="omisión",1,0)</f>
        <v>1</v>
      </c>
      <c r="T3">
        <f>+IF(Tabla1[[#This Row],[Tipo mem emoción]]="comisión",1,0)</f>
        <v>0</v>
      </c>
      <c r="U3" t="str">
        <f>+IF(Tabla1[[#This Row],[Emparejamiento_identidad_RC]]=1,"Acierto",IF(SUM(Tabla1[[#This Row],[Emparejamiento_identidad_RC]],Tabla1[[#This Row],[Emparejamiento_identidad_TR]])=0,"Omisión","Comisión"))</f>
        <v>Acierto</v>
      </c>
      <c r="V3">
        <f>+IF(Tabla1[[#This Row],[Tipo emp identidad]]="omisión",1,0)</f>
        <v>0</v>
      </c>
      <c r="X3" t="str">
        <f>+IF(Tabla1[[#This Row],[Memoria_identidad_RC]]=1,"Acierto",IF(SUM(Tabla1[[#This Row],[Memoria_identidad_RC]],Tabla1[[#This Row],[Memoria_identidad_TR]])=0,"Omisión","Comisión"))</f>
        <v>Acierto</v>
      </c>
      <c r="Y3">
        <f>+IF(Tabla1[[#This Row],[Tipo mem identidad]]="omisión",1,0)</f>
        <v>0</v>
      </c>
      <c r="Z3">
        <f>+IF(Tabla1[[#This Row],[Tipo mem identidad]]="comisión",1,0)</f>
        <v>0</v>
      </c>
      <c r="AB3">
        <f>+COUNTIFS(Tabla1[emocion emp],"alegria",Tabla1[pre/post],"pre")</f>
        <v>10</v>
      </c>
    </row>
    <row r="4" spans="1:29" x14ac:dyDescent="0.55000000000000004">
      <c r="A4" t="s">
        <v>58</v>
      </c>
      <c r="B4" t="s">
        <v>64</v>
      </c>
      <c r="C4" t="s">
        <v>59</v>
      </c>
      <c r="D4">
        <v>1</v>
      </c>
      <c r="E4">
        <v>1.9258860246918601</v>
      </c>
      <c r="F4">
        <v>1</v>
      </c>
      <c r="G4">
        <v>1.26298034568026</v>
      </c>
      <c r="H4">
        <v>1</v>
      </c>
      <c r="I4">
        <v>1.5376481975254099</v>
      </c>
      <c r="J4">
        <v>1</v>
      </c>
      <c r="K4">
        <v>1.09259298765391</v>
      </c>
      <c r="L4" t="s">
        <v>29</v>
      </c>
      <c r="M4" t="s">
        <v>27</v>
      </c>
      <c r="N4" t="s">
        <v>25</v>
      </c>
      <c r="O4" t="str">
        <f>+IF(Tabla1[[#This Row],[Emparejamiento_emocion_RC]]=1,"Acierto",IF(SUM(Tabla1[[#This Row],[Emparejamiento_emocion_RC]],Tabla1[[#This Row],[Emparejamiento_emocion_TR]])=0,"Omisión","Comisión"))</f>
        <v>Acierto</v>
      </c>
      <c r="P4">
        <f>+IF(Tabla1[[#This Row],[Tipo emp emoción]]="omisión",1,0)</f>
        <v>0</v>
      </c>
      <c r="Q4">
        <f>+IF(Tabla1[[#This Row],[Tipo emp emoción]]="comisión",1,0)</f>
        <v>0</v>
      </c>
      <c r="R4" t="str">
        <f>+IF(Tabla1[[#This Row],[Memoria_emocion_RC]]=1,"Acierto",IF(SUM(Tabla1[[#This Row],[Memoria_emocion_RC]],Tabla1[[#This Row],[Memoria_emocion_TR]])=0,"Omisión","Comisión"))</f>
        <v>Acierto</v>
      </c>
      <c r="S4">
        <f>+IF(Tabla1[[#This Row],[Tipo mem emoción]]="omisión",1,0)</f>
        <v>0</v>
      </c>
      <c r="T4">
        <f>+IF(Tabla1[[#This Row],[Tipo mem emoción]]="comisión",1,0)</f>
        <v>0</v>
      </c>
      <c r="U4" t="str">
        <f>+IF(Tabla1[[#This Row],[Emparejamiento_identidad_RC]]=1,"Acierto",IF(SUM(Tabla1[[#This Row],[Emparejamiento_identidad_RC]],Tabla1[[#This Row],[Emparejamiento_identidad_TR]])=0,"Omisión","Comisión"))</f>
        <v>Acierto</v>
      </c>
      <c r="V4">
        <f>+IF(Tabla1[[#This Row],[Tipo emp identidad]]="omisión",1,0)</f>
        <v>0</v>
      </c>
      <c r="W4">
        <f>+IF(Tabla1[[#This Row],[Tipo emp identidad]]="comisión",1,0)</f>
        <v>0</v>
      </c>
      <c r="X4" t="str">
        <f>+IF(Tabla1[[#This Row],[Memoria_identidad_RC]]=1,"Acierto",IF(SUM(Tabla1[[#This Row],[Memoria_identidad_RC]],Tabla1[[#This Row],[Memoria_identidad_TR]])=0,"Omisión","Comisión"))</f>
        <v>Acierto</v>
      </c>
      <c r="Y4" s="18">
        <f>+IF(Tabla1[[#This Row],[Tipo mem identidad]]="omisión",1,0)</f>
        <v>0</v>
      </c>
      <c r="Z4" s="18">
        <f>+IF(Tabla1[[#This Row],[Tipo mem identidad]]="comisión",1,0)</f>
        <v>0</v>
      </c>
    </row>
    <row r="5" spans="1:29" x14ac:dyDescent="0.55000000000000004">
      <c r="A5" t="s">
        <v>58</v>
      </c>
      <c r="B5" t="s">
        <v>64</v>
      </c>
      <c r="C5" t="s">
        <v>59</v>
      </c>
      <c r="D5">
        <v>1</v>
      </c>
      <c r="E5">
        <v>3.1381096296245201</v>
      </c>
      <c r="F5">
        <v>1</v>
      </c>
      <c r="G5">
        <v>1.1237673086434301</v>
      </c>
      <c r="H5">
        <v>1</v>
      </c>
      <c r="I5">
        <v>1.4870210370427199</v>
      </c>
      <c r="J5">
        <v>1</v>
      </c>
      <c r="K5">
        <v>1.32433224692067</v>
      </c>
      <c r="L5" t="s">
        <v>29</v>
      </c>
      <c r="M5" t="s">
        <v>29</v>
      </c>
      <c r="N5" t="s">
        <v>25</v>
      </c>
      <c r="O5" t="str">
        <f>+IF(Tabla1[[#This Row],[Emparejamiento_emocion_RC]]=1,"Acierto",IF(SUM(Tabla1[[#This Row],[Emparejamiento_emocion_RC]],Tabla1[[#This Row],[Emparejamiento_emocion_TR]])=0,"Omisión","Comisión"))</f>
        <v>Acierto</v>
      </c>
      <c r="P5">
        <f>+IF(Tabla1[[#This Row],[Tipo emp emoción]]="omisión",1,0)</f>
        <v>0</v>
      </c>
      <c r="Q5">
        <f>+IF(Tabla1[[#This Row],[Tipo emp emoción]]="comisión",1,0)</f>
        <v>0</v>
      </c>
      <c r="R5" t="str">
        <f>+IF(Tabla1[[#This Row],[Memoria_emocion_RC]]=1,"Acierto",IF(SUM(Tabla1[[#This Row],[Memoria_emocion_RC]],Tabla1[[#This Row],[Memoria_emocion_TR]])=0,"Omisión","Comisión"))</f>
        <v>Acierto</v>
      </c>
      <c r="S5">
        <f>+IF(Tabla1[[#This Row],[Tipo mem emoción]]="omisión",1,0)</f>
        <v>0</v>
      </c>
      <c r="T5">
        <f>+IF(Tabla1[[#This Row],[Tipo mem emoción]]="comisión",1,0)</f>
        <v>0</v>
      </c>
      <c r="U5" t="str">
        <f>+IF(Tabla1[[#This Row],[Emparejamiento_identidad_RC]]=1,"Acierto",IF(SUM(Tabla1[[#This Row],[Emparejamiento_identidad_RC]],Tabla1[[#This Row],[Emparejamiento_identidad_TR]])=0,"Omisión","Comisión"))</f>
        <v>Acierto</v>
      </c>
      <c r="V5">
        <f>+IF(Tabla1[[#This Row],[Tipo emp identidad]]="omisión",1,0)</f>
        <v>0</v>
      </c>
      <c r="W5">
        <f>+IF(Tabla1[[#This Row],[Tipo emp identidad]]="comisión",1,0)</f>
        <v>0</v>
      </c>
      <c r="X5" t="str">
        <f>+IF(Tabla1[[#This Row],[Memoria_identidad_RC]]=1,"Acierto",IF(SUM(Tabla1[[#This Row],[Memoria_identidad_RC]],Tabla1[[#This Row],[Memoria_identidad_TR]])=0,"Omisión","Comisión"))</f>
        <v>Acierto</v>
      </c>
      <c r="Y5" s="18">
        <f>+IF(Tabla1[[#This Row],[Tipo mem identidad]]="omisión",1,0)</f>
        <v>0</v>
      </c>
      <c r="Z5" s="18">
        <f>+IF(Tabla1[[#This Row],[Tipo mem identidad]]="comisión",1,0)</f>
        <v>0</v>
      </c>
    </row>
    <row r="6" spans="1:29" x14ac:dyDescent="0.55000000000000004">
      <c r="A6" t="s">
        <v>58</v>
      </c>
      <c r="B6" t="s">
        <v>64</v>
      </c>
      <c r="C6" t="s">
        <v>59</v>
      </c>
      <c r="D6">
        <v>1</v>
      </c>
      <c r="E6">
        <v>2.43883535802888</v>
      </c>
      <c r="F6">
        <v>1</v>
      </c>
      <c r="G6">
        <v>1.87970172839413</v>
      </c>
      <c r="H6">
        <v>1</v>
      </c>
      <c r="I6">
        <v>3.8504272592544999</v>
      </c>
      <c r="J6">
        <v>0</v>
      </c>
      <c r="K6">
        <v>1.58048908642376</v>
      </c>
      <c r="L6" t="s">
        <v>27</v>
      </c>
      <c r="M6" t="s">
        <v>27</v>
      </c>
      <c r="N6" t="s">
        <v>25</v>
      </c>
      <c r="O6" t="str">
        <f>+IF(Tabla1[[#This Row],[Emparejamiento_emocion_RC]]=1,"Acierto",IF(SUM(Tabla1[[#This Row],[Emparejamiento_emocion_RC]],Tabla1[[#This Row],[Emparejamiento_emocion_TR]])=0,"Omisión","Comisión"))</f>
        <v>Acierto</v>
      </c>
      <c r="P6">
        <f>+IF(Tabla1[[#This Row],[Tipo emp emoción]]="omisión",1,0)</f>
        <v>0</v>
      </c>
      <c r="Q6">
        <f>+IF(Tabla1[[#This Row],[Tipo emp emoción]]="comisión",1,0)</f>
        <v>0</v>
      </c>
      <c r="R6" t="str">
        <f>+IF(Tabla1[[#This Row],[Memoria_emocion_RC]]=1,"Acierto",IF(SUM(Tabla1[[#This Row],[Memoria_emocion_RC]],Tabla1[[#This Row],[Memoria_emocion_TR]])=0,"Omisión","Comisión"))</f>
        <v>Acierto</v>
      </c>
      <c r="S6">
        <f>+IF(Tabla1[[#This Row],[Tipo mem emoción]]="omisión",1,0)</f>
        <v>0</v>
      </c>
      <c r="T6">
        <f>+IF(Tabla1[[#This Row],[Tipo mem emoción]]="comisión",1,0)</f>
        <v>0</v>
      </c>
      <c r="U6" t="str">
        <f>+IF(Tabla1[[#This Row],[Emparejamiento_identidad_RC]]=1,"Acierto",IF(SUM(Tabla1[[#This Row],[Emparejamiento_identidad_RC]],Tabla1[[#This Row],[Emparejamiento_identidad_TR]])=0,"Omisión","Comisión"))</f>
        <v>Acierto</v>
      </c>
      <c r="V6">
        <f>+IF(Tabla1[[#This Row],[Tipo emp identidad]]="omisión",1,0)</f>
        <v>0</v>
      </c>
      <c r="W6">
        <f>+IF(Tabla1[[#This Row],[Tipo emp identidad]]="comisión",1,0)</f>
        <v>0</v>
      </c>
      <c r="X6" t="str">
        <f>+IF(Tabla1[[#This Row],[Memoria_identidad_RC]]=1,"Acierto",IF(SUM(Tabla1[[#This Row],[Memoria_identidad_RC]],Tabla1[[#This Row],[Memoria_identidad_TR]])=0,"Omisión","Comisión"))</f>
        <v>Comisión</v>
      </c>
      <c r="Y6" s="18">
        <f>+IF(Tabla1[[#This Row],[Tipo mem identidad]]="omisión",1,0)</f>
        <v>0</v>
      </c>
      <c r="Z6" s="18">
        <f>+IF(Tabla1[[#This Row],[Tipo mem identidad]]="comisión",1,0)</f>
        <v>1</v>
      </c>
    </row>
    <row r="7" spans="1:29" x14ac:dyDescent="0.55000000000000004">
      <c r="A7" t="s">
        <v>58</v>
      </c>
      <c r="B7" t="s">
        <v>64</v>
      </c>
      <c r="C7" t="s">
        <v>59</v>
      </c>
      <c r="D7">
        <v>1</v>
      </c>
      <c r="E7">
        <v>2.64116582716815</v>
      </c>
      <c r="F7">
        <v>1</v>
      </c>
      <c r="G7">
        <v>1.11398360494058</v>
      </c>
      <c r="H7">
        <v>1</v>
      </c>
      <c r="I7">
        <v>1.3643018271541201</v>
      </c>
      <c r="J7">
        <v>1</v>
      </c>
      <c r="K7">
        <v>1.00064908641797</v>
      </c>
      <c r="L7" t="s">
        <v>28</v>
      </c>
      <c r="M7" t="s">
        <v>28</v>
      </c>
      <c r="N7" t="s">
        <v>25</v>
      </c>
      <c r="O7" t="str">
        <f>+IF(Tabla1[[#This Row],[Emparejamiento_emocion_RC]]=1,"Acierto",IF(SUM(Tabla1[[#This Row],[Emparejamiento_emocion_RC]],Tabla1[[#This Row],[Emparejamiento_emocion_TR]])=0,"Omisión","Comisión"))</f>
        <v>Acierto</v>
      </c>
      <c r="P7">
        <f>+IF(Tabla1[[#This Row],[Tipo emp emoción]]="omisión",1,0)</f>
        <v>0</v>
      </c>
      <c r="Q7">
        <f>+IF(Tabla1[[#This Row],[Tipo emp emoción]]="comisión",1,0)</f>
        <v>0</v>
      </c>
      <c r="R7" t="str">
        <f>+IF(Tabla1[[#This Row],[Memoria_emocion_RC]]=1,"Acierto",IF(SUM(Tabla1[[#This Row],[Memoria_emocion_RC]],Tabla1[[#This Row],[Memoria_emocion_TR]])=0,"Omisión","Comisión"))</f>
        <v>Acierto</v>
      </c>
      <c r="S7">
        <f>+IF(Tabla1[[#This Row],[Tipo mem emoción]]="omisión",1,0)</f>
        <v>0</v>
      </c>
      <c r="T7">
        <f>+IF(Tabla1[[#This Row],[Tipo mem emoción]]="comisión",1,0)</f>
        <v>0</v>
      </c>
      <c r="U7" t="str">
        <f>+IF(Tabla1[[#This Row],[Emparejamiento_identidad_RC]]=1,"Acierto",IF(SUM(Tabla1[[#This Row],[Emparejamiento_identidad_RC]],Tabla1[[#This Row],[Emparejamiento_identidad_TR]])=0,"Omisión","Comisión"))</f>
        <v>Acierto</v>
      </c>
      <c r="V7">
        <f>+IF(Tabla1[[#This Row],[Tipo emp identidad]]="omisión",1,0)</f>
        <v>0</v>
      </c>
      <c r="W7">
        <f>+IF(Tabla1[[#This Row],[Tipo emp identidad]]="comisión",1,0)</f>
        <v>0</v>
      </c>
      <c r="X7" t="str">
        <f>+IF(Tabla1[[#This Row],[Memoria_identidad_RC]]=1,"Acierto",IF(SUM(Tabla1[[#This Row],[Memoria_identidad_RC]],Tabla1[[#This Row],[Memoria_identidad_TR]])=0,"Omisión","Comisión"))</f>
        <v>Acierto</v>
      </c>
      <c r="Y7" s="18">
        <f>+IF(Tabla1[[#This Row],[Tipo mem identidad]]="omisión",1,0)</f>
        <v>0</v>
      </c>
      <c r="Z7" s="18">
        <f>+IF(Tabla1[[#This Row],[Tipo mem identidad]]="comisión",1,0)</f>
        <v>0</v>
      </c>
    </row>
    <row r="8" spans="1:29" x14ac:dyDescent="0.55000000000000004">
      <c r="A8" t="s">
        <v>58</v>
      </c>
      <c r="B8" t="s">
        <v>64</v>
      </c>
      <c r="C8" t="s">
        <v>59</v>
      </c>
      <c r="D8">
        <v>0</v>
      </c>
      <c r="E8">
        <v>2.3203634567907998</v>
      </c>
      <c r="F8">
        <v>0</v>
      </c>
      <c r="H8">
        <v>1</v>
      </c>
      <c r="I8">
        <v>1.50147832099173</v>
      </c>
      <c r="J8">
        <v>1</v>
      </c>
      <c r="K8">
        <v>1.1255450864118699</v>
      </c>
      <c r="L8" t="s">
        <v>28</v>
      </c>
      <c r="M8" t="s">
        <v>27</v>
      </c>
      <c r="N8" t="s">
        <v>25</v>
      </c>
      <c r="O8" t="str">
        <f>+IF(Tabla1[[#This Row],[Emparejamiento_emocion_RC]]=1,"Acierto",IF(SUM(Tabla1[[#This Row],[Emparejamiento_emocion_RC]],Tabla1[[#This Row],[Emparejamiento_emocion_TR]])=0,"Omisión","Comisión"))</f>
        <v>Comisión</v>
      </c>
      <c r="P8">
        <f>+IF(Tabla1[[#This Row],[Tipo emp emoción]]="omisión",1,0)</f>
        <v>0</v>
      </c>
      <c r="Q8">
        <f>+IF(Tabla1[[#This Row],[Tipo emp emoción]]="comisión",1,0)</f>
        <v>1</v>
      </c>
      <c r="R8" t="str">
        <f>+IF(Tabla1[[#This Row],[Memoria_emocion_RC]]=1,"Acierto",IF(SUM(Tabla1[[#This Row],[Memoria_emocion_RC]],Tabla1[[#This Row],[Memoria_emocion_TR]])=0,"Omisión","Comisión"))</f>
        <v>Omisión</v>
      </c>
      <c r="S8">
        <f>+IF(Tabla1[[#This Row],[Tipo mem emoción]]="omisión",1,0)</f>
        <v>1</v>
      </c>
      <c r="T8">
        <f>+IF(Tabla1[[#This Row],[Tipo mem emoción]]="comisión",1,0)</f>
        <v>0</v>
      </c>
      <c r="U8" t="str">
        <f>+IF(Tabla1[[#This Row],[Emparejamiento_identidad_RC]]=1,"Acierto",IF(SUM(Tabla1[[#This Row],[Emparejamiento_identidad_RC]],Tabla1[[#This Row],[Emparejamiento_identidad_TR]])=0,"Omisión","Comisión"))</f>
        <v>Acierto</v>
      </c>
      <c r="V8">
        <f>+IF(Tabla1[[#This Row],[Tipo emp identidad]]="omisión",1,0)</f>
        <v>0</v>
      </c>
      <c r="W8">
        <f>+IF(Tabla1[[#This Row],[Tipo emp identidad]]="comisión",1,0)</f>
        <v>0</v>
      </c>
      <c r="X8" t="str">
        <f>+IF(Tabla1[[#This Row],[Memoria_identidad_RC]]=1,"Acierto",IF(SUM(Tabla1[[#This Row],[Memoria_identidad_RC]],Tabla1[[#This Row],[Memoria_identidad_TR]])=0,"Omisión","Comisión"))</f>
        <v>Acierto</v>
      </c>
      <c r="Y8" s="18">
        <f>+IF(Tabla1[[#This Row],[Tipo mem identidad]]="omisión",1,0)</f>
        <v>0</v>
      </c>
      <c r="Z8" s="18">
        <f>+IF(Tabla1[[#This Row],[Tipo mem identidad]]="comisión",1,0)</f>
        <v>0</v>
      </c>
    </row>
    <row r="9" spans="1:29" x14ac:dyDescent="0.55000000000000004">
      <c r="A9" t="s">
        <v>58</v>
      </c>
      <c r="B9" t="s">
        <v>64</v>
      </c>
      <c r="C9" t="s">
        <v>59</v>
      </c>
      <c r="D9">
        <v>1</v>
      </c>
      <c r="E9">
        <v>2.7182850370445499</v>
      </c>
      <c r="F9">
        <v>1</v>
      </c>
      <c r="G9">
        <v>1.12746548147697</v>
      </c>
      <c r="H9">
        <v>1</v>
      </c>
      <c r="I9">
        <v>1.6098394074069799</v>
      </c>
      <c r="J9">
        <v>1</v>
      </c>
      <c r="K9">
        <v>1.57575822221406</v>
      </c>
      <c r="L9" t="s">
        <v>29</v>
      </c>
      <c r="M9" t="s">
        <v>29</v>
      </c>
      <c r="N9" t="s">
        <v>25</v>
      </c>
      <c r="O9" t="str">
        <f>+IF(Tabla1[[#This Row],[Emparejamiento_emocion_RC]]=1,"Acierto",IF(SUM(Tabla1[[#This Row],[Emparejamiento_emocion_RC]],Tabla1[[#This Row],[Emparejamiento_emocion_TR]])=0,"Omisión","Comisión"))</f>
        <v>Acierto</v>
      </c>
      <c r="P9">
        <f>+IF(Tabla1[[#This Row],[Tipo emp emoción]]="omisión",1,0)</f>
        <v>0</v>
      </c>
      <c r="Q9">
        <f>+IF(Tabla1[[#This Row],[Tipo emp emoción]]="comisión",1,0)</f>
        <v>0</v>
      </c>
      <c r="R9" t="str">
        <f>+IF(Tabla1[[#This Row],[Memoria_emocion_RC]]=1,"Acierto",IF(SUM(Tabla1[[#This Row],[Memoria_emocion_RC]],Tabla1[[#This Row],[Memoria_emocion_TR]])=0,"Omisión","Comisión"))</f>
        <v>Acierto</v>
      </c>
      <c r="S9">
        <f>+IF(Tabla1[[#This Row],[Tipo mem emoción]]="omisión",1,0)</f>
        <v>0</v>
      </c>
      <c r="T9">
        <f>+IF(Tabla1[[#This Row],[Tipo mem emoción]]="comisión",1,0)</f>
        <v>0</v>
      </c>
      <c r="U9" t="str">
        <f>+IF(Tabla1[[#This Row],[Emparejamiento_identidad_RC]]=1,"Acierto",IF(SUM(Tabla1[[#This Row],[Emparejamiento_identidad_RC]],Tabla1[[#This Row],[Emparejamiento_identidad_TR]])=0,"Omisión","Comisión"))</f>
        <v>Acierto</v>
      </c>
      <c r="V9">
        <f>+IF(Tabla1[[#This Row],[Tipo emp identidad]]="omisión",1,0)</f>
        <v>0</v>
      </c>
      <c r="W9">
        <f>+IF(Tabla1[[#This Row],[Tipo emp identidad]]="comisión",1,0)</f>
        <v>0</v>
      </c>
      <c r="X9" t="str">
        <f>+IF(Tabla1[[#This Row],[Memoria_identidad_RC]]=1,"Acierto",IF(SUM(Tabla1[[#This Row],[Memoria_identidad_RC]],Tabla1[[#This Row],[Memoria_identidad_TR]])=0,"Omisión","Comisión"))</f>
        <v>Acierto</v>
      </c>
      <c r="Y9" s="18">
        <f>+IF(Tabla1[[#This Row],[Tipo mem identidad]]="omisión",1,0)</f>
        <v>0</v>
      </c>
      <c r="Z9" s="18">
        <f>+IF(Tabla1[[#This Row],[Tipo mem identidad]]="comisión",1,0)</f>
        <v>0</v>
      </c>
    </row>
    <row r="10" spans="1:29" x14ac:dyDescent="0.55000000000000004">
      <c r="A10" t="s">
        <v>58</v>
      </c>
      <c r="B10" t="s">
        <v>64</v>
      </c>
      <c r="C10" t="s">
        <v>59</v>
      </c>
      <c r="D10">
        <v>0</v>
      </c>
      <c r="F10">
        <v>0</v>
      </c>
      <c r="H10">
        <v>1</v>
      </c>
      <c r="I10">
        <v>1.3291994074097599</v>
      </c>
      <c r="J10">
        <v>1</v>
      </c>
      <c r="K10">
        <v>1.12586350618221</v>
      </c>
      <c r="L10" t="s">
        <v>28</v>
      </c>
      <c r="M10" t="s">
        <v>28</v>
      </c>
      <c r="N10" t="s">
        <v>25</v>
      </c>
      <c r="O10" t="str">
        <f>+IF(Tabla1[[#This Row],[Emparejamiento_emocion_RC]]=1,"Acierto",IF(SUM(Tabla1[[#This Row],[Emparejamiento_emocion_RC]],Tabla1[[#This Row],[Emparejamiento_emocion_TR]])=0,"Omisión","Comisión"))</f>
        <v>Omisión</v>
      </c>
      <c r="P10">
        <f>+IF(Tabla1[[#This Row],[Tipo emp emoción]]="omisión",1,0)</f>
        <v>1</v>
      </c>
      <c r="Q10">
        <f>+IF(Tabla1[[#This Row],[Tipo emp emoción]]="comisión",1,0)</f>
        <v>0</v>
      </c>
      <c r="R10" t="str">
        <f>+IF(Tabla1[[#This Row],[Memoria_emocion_RC]]=1,"Acierto",IF(SUM(Tabla1[[#This Row],[Memoria_emocion_RC]],Tabla1[[#This Row],[Memoria_emocion_TR]])=0,"Omisión","Comisión"))</f>
        <v>Omisión</v>
      </c>
      <c r="S10">
        <f>+IF(Tabla1[[#This Row],[Tipo mem emoción]]="omisión",1,0)</f>
        <v>1</v>
      </c>
      <c r="T10">
        <f>+IF(Tabla1[[#This Row],[Tipo mem emoción]]="comisión",1,0)</f>
        <v>0</v>
      </c>
      <c r="U10" t="str">
        <f>+IF(Tabla1[[#This Row],[Emparejamiento_identidad_RC]]=1,"Acierto",IF(SUM(Tabla1[[#This Row],[Emparejamiento_identidad_RC]],Tabla1[[#This Row],[Emparejamiento_identidad_TR]])=0,"Omisión","Comisión"))</f>
        <v>Acierto</v>
      </c>
      <c r="V10">
        <f>+IF(Tabla1[[#This Row],[Tipo emp identidad]]="omisión",1,0)</f>
        <v>0</v>
      </c>
      <c r="W10">
        <f>+IF(Tabla1[[#This Row],[Tipo emp identidad]]="comisión",1,0)</f>
        <v>0</v>
      </c>
      <c r="X10" t="str">
        <f>+IF(Tabla1[[#This Row],[Memoria_identidad_RC]]=1,"Acierto",IF(SUM(Tabla1[[#This Row],[Memoria_identidad_RC]],Tabla1[[#This Row],[Memoria_identidad_TR]])=0,"Omisión","Comisión"))</f>
        <v>Acierto</v>
      </c>
      <c r="Y10" s="18">
        <f>+IF(Tabla1[[#This Row],[Tipo mem identidad]]="omisión",1,0)</f>
        <v>0</v>
      </c>
      <c r="Z10" s="18">
        <f>+IF(Tabla1[[#This Row],[Tipo mem identidad]]="comisión",1,0)</f>
        <v>0</v>
      </c>
    </row>
    <row r="11" spans="1:29" x14ac:dyDescent="0.55000000000000004">
      <c r="A11" t="s">
        <v>58</v>
      </c>
      <c r="B11" t="s">
        <v>64</v>
      </c>
      <c r="C11" t="s">
        <v>59</v>
      </c>
      <c r="D11">
        <v>1</v>
      </c>
      <c r="E11">
        <v>2.3462127407401501</v>
      </c>
      <c r="F11">
        <v>1</v>
      </c>
      <c r="G11">
        <v>1.36102992591622</v>
      </c>
      <c r="H11">
        <v>1</v>
      </c>
      <c r="I11">
        <v>1.40029827161924</v>
      </c>
      <c r="J11">
        <v>0</v>
      </c>
      <c r="L11" t="s">
        <v>29</v>
      </c>
      <c r="M11" t="s">
        <v>29</v>
      </c>
      <c r="N11" t="s">
        <v>25</v>
      </c>
      <c r="O11" t="str">
        <f>+IF(Tabla1[[#This Row],[Emparejamiento_emocion_RC]]=1,"Acierto",IF(SUM(Tabla1[[#This Row],[Emparejamiento_emocion_RC]],Tabla1[[#This Row],[Emparejamiento_emocion_TR]])=0,"Omisión","Comisión"))</f>
        <v>Acierto</v>
      </c>
      <c r="P11">
        <f>+IF(Tabla1[[#This Row],[Tipo emp emoción]]="omisión",1,0)</f>
        <v>0</v>
      </c>
      <c r="Q11">
        <f>+IF(Tabla1[[#This Row],[Tipo emp emoción]]="comisión",1,0)</f>
        <v>0</v>
      </c>
      <c r="R11" t="str">
        <f>+IF(Tabla1[[#This Row],[Memoria_emocion_RC]]=1,"Acierto",IF(SUM(Tabla1[[#This Row],[Memoria_emocion_RC]],Tabla1[[#This Row],[Memoria_emocion_TR]])=0,"Omisión","Comisión"))</f>
        <v>Acierto</v>
      </c>
      <c r="S11">
        <f>+IF(Tabla1[[#This Row],[Tipo mem emoción]]="omisión",1,0)</f>
        <v>0</v>
      </c>
      <c r="T11">
        <f>+IF(Tabla1[[#This Row],[Tipo mem emoción]]="comisión",1,0)</f>
        <v>0</v>
      </c>
      <c r="U11" t="str">
        <f>+IF(Tabla1[[#This Row],[Emparejamiento_identidad_RC]]=1,"Acierto",IF(SUM(Tabla1[[#This Row],[Emparejamiento_identidad_RC]],Tabla1[[#This Row],[Emparejamiento_identidad_TR]])=0,"Omisión","Comisión"))</f>
        <v>Acierto</v>
      </c>
      <c r="V11">
        <f>+IF(Tabla1[[#This Row],[Tipo emp identidad]]="omisión",1,0)</f>
        <v>0</v>
      </c>
      <c r="W11">
        <f>+IF(Tabla1[[#This Row],[Tipo emp identidad]]="comisión",1,0)</f>
        <v>0</v>
      </c>
      <c r="X11" t="str">
        <f>+IF(Tabla1[[#This Row],[Memoria_identidad_RC]]=1,"Acierto",IF(SUM(Tabla1[[#This Row],[Memoria_identidad_RC]],Tabla1[[#This Row],[Memoria_identidad_TR]])=0,"Omisión","Comisión"))</f>
        <v>Omisión</v>
      </c>
      <c r="Y11" s="18">
        <f>+IF(Tabla1[[#This Row],[Tipo mem identidad]]="omisión",1,0)</f>
        <v>1</v>
      </c>
      <c r="Z11" s="18">
        <f>+IF(Tabla1[[#This Row],[Tipo mem identidad]]="comisión",1,0)</f>
        <v>0</v>
      </c>
    </row>
    <row r="12" spans="1:29" x14ac:dyDescent="0.55000000000000004">
      <c r="A12" t="s">
        <v>58</v>
      </c>
      <c r="B12" t="s">
        <v>64</v>
      </c>
      <c r="C12" t="s">
        <v>59</v>
      </c>
      <c r="D12">
        <v>1</v>
      </c>
      <c r="E12">
        <v>2.3084906666626899</v>
      </c>
      <c r="F12">
        <v>1</v>
      </c>
      <c r="G12">
        <v>1.28063802469114</v>
      </c>
      <c r="H12">
        <v>1</v>
      </c>
      <c r="I12">
        <v>2.4241062716173398</v>
      </c>
      <c r="J12">
        <v>1</v>
      </c>
      <c r="K12">
        <v>1.2487454814836301</v>
      </c>
      <c r="L12" t="s">
        <v>29</v>
      </c>
      <c r="M12" t="s">
        <v>27</v>
      </c>
      <c r="N12" t="s">
        <v>25</v>
      </c>
      <c r="O12" t="str">
        <f>+IF(Tabla1[[#This Row],[Emparejamiento_emocion_RC]]=1,"Acierto",IF(SUM(Tabla1[[#This Row],[Emparejamiento_emocion_RC]],Tabla1[[#This Row],[Emparejamiento_emocion_TR]])=0,"Omisión","Comisión"))</f>
        <v>Acierto</v>
      </c>
      <c r="P12">
        <f>+IF(Tabla1[[#This Row],[Tipo emp emoción]]="omisión",1,0)</f>
        <v>0</v>
      </c>
      <c r="Q12">
        <f>+IF(Tabla1[[#This Row],[Tipo emp emoción]]="comisión",1,0)</f>
        <v>0</v>
      </c>
      <c r="R12" t="str">
        <f>+IF(Tabla1[[#This Row],[Memoria_emocion_RC]]=1,"Acierto",IF(SUM(Tabla1[[#This Row],[Memoria_emocion_RC]],Tabla1[[#This Row],[Memoria_emocion_TR]])=0,"Omisión","Comisión"))</f>
        <v>Acierto</v>
      </c>
      <c r="S12">
        <f>+IF(Tabla1[[#This Row],[Tipo mem emoción]]="omisión",1,0)</f>
        <v>0</v>
      </c>
      <c r="T12">
        <f>+IF(Tabla1[[#This Row],[Tipo mem emoción]]="comisión",1,0)</f>
        <v>0</v>
      </c>
      <c r="U12" t="str">
        <f>+IF(Tabla1[[#This Row],[Emparejamiento_identidad_RC]]=1,"Acierto",IF(SUM(Tabla1[[#This Row],[Emparejamiento_identidad_RC]],Tabla1[[#This Row],[Emparejamiento_identidad_TR]])=0,"Omisión","Comisión"))</f>
        <v>Acierto</v>
      </c>
      <c r="V12">
        <f>+IF(Tabla1[[#This Row],[Tipo emp identidad]]="omisión",1,0)</f>
        <v>0</v>
      </c>
      <c r="W12">
        <f>+IF(Tabla1[[#This Row],[Tipo emp identidad]]="comisión",1,0)</f>
        <v>0</v>
      </c>
      <c r="X12" t="str">
        <f>+IF(Tabla1[[#This Row],[Memoria_identidad_RC]]=1,"Acierto",IF(SUM(Tabla1[[#This Row],[Memoria_identidad_RC]],Tabla1[[#This Row],[Memoria_identidad_TR]])=0,"Omisión","Comisión"))</f>
        <v>Acierto</v>
      </c>
      <c r="Y12" s="18">
        <f>+IF(Tabla1[[#This Row],[Tipo mem identidad]]="omisión",1,0)</f>
        <v>0</v>
      </c>
      <c r="Z12" s="18">
        <f>+IF(Tabla1[[#This Row],[Tipo mem identidad]]="comisión",1,0)</f>
        <v>0</v>
      </c>
    </row>
    <row r="13" spans="1:29" x14ac:dyDescent="0.55000000000000004">
      <c r="A13" t="s">
        <v>58</v>
      </c>
      <c r="B13" t="s">
        <v>64</v>
      </c>
      <c r="C13" t="s">
        <v>59</v>
      </c>
      <c r="D13">
        <v>1</v>
      </c>
      <c r="E13">
        <v>2.0047853827127202</v>
      </c>
      <c r="F13">
        <v>1</v>
      </c>
      <c r="G13">
        <v>0.93654202469042502</v>
      </c>
      <c r="H13">
        <v>1</v>
      </c>
      <c r="I13">
        <v>2.1752375308715202</v>
      </c>
      <c r="J13">
        <v>1</v>
      </c>
      <c r="K13">
        <v>1.7909052839531701</v>
      </c>
      <c r="L13" t="s">
        <v>27</v>
      </c>
      <c r="M13" t="s">
        <v>29</v>
      </c>
      <c r="N13" t="s">
        <v>25</v>
      </c>
      <c r="O13" t="str">
        <f>+IF(Tabla1[[#This Row],[Emparejamiento_emocion_RC]]=1,"Acierto",IF(SUM(Tabla1[[#This Row],[Emparejamiento_emocion_RC]],Tabla1[[#This Row],[Emparejamiento_emocion_TR]])=0,"Omisión","Comisión"))</f>
        <v>Acierto</v>
      </c>
      <c r="P13">
        <f>+IF(Tabla1[[#This Row],[Tipo emp emoción]]="omisión",1,0)</f>
        <v>0</v>
      </c>
      <c r="Q13">
        <f>+IF(Tabla1[[#This Row],[Tipo emp emoción]]="comisión",1,0)</f>
        <v>0</v>
      </c>
      <c r="R13" t="str">
        <f>+IF(Tabla1[[#This Row],[Memoria_emocion_RC]]=1,"Acierto",IF(SUM(Tabla1[[#This Row],[Memoria_emocion_RC]],Tabla1[[#This Row],[Memoria_emocion_TR]])=0,"Omisión","Comisión"))</f>
        <v>Acierto</v>
      </c>
      <c r="S13">
        <f>+IF(Tabla1[[#This Row],[Tipo mem emoción]]="omisión",1,0)</f>
        <v>0</v>
      </c>
      <c r="T13">
        <f>+IF(Tabla1[[#This Row],[Tipo mem emoción]]="comisión",1,0)</f>
        <v>0</v>
      </c>
      <c r="U13" t="str">
        <f>+IF(Tabla1[[#This Row],[Emparejamiento_identidad_RC]]=1,"Acierto",IF(SUM(Tabla1[[#This Row],[Emparejamiento_identidad_RC]],Tabla1[[#This Row],[Emparejamiento_identidad_TR]])=0,"Omisión","Comisión"))</f>
        <v>Acierto</v>
      </c>
      <c r="V13">
        <f>+IF(Tabla1[[#This Row],[Tipo emp identidad]]="omisión",1,0)</f>
        <v>0</v>
      </c>
      <c r="W13">
        <f>+IF(Tabla1[[#This Row],[Tipo emp identidad]]="comisión",1,0)</f>
        <v>0</v>
      </c>
      <c r="X13" t="str">
        <f>+IF(Tabla1[[#This Row],[Memoria_identidad_RC]]=1,"Acierto",IF(SUM(Tabla1[[#This Row],[Memoria_identidad_RC]],Tabla1[[#This Row],[Memoria_identidad_TR]])=0,"Omisión","Comisión"))</f>
        <v>Acierto</v>
      </c>
      <c r="Y13" s="18">
        <f>+IF(Tabla1[[#This Row],[Tipo mem identidad]]="omisión",1,0)</f>
        <v>0</v>
      </c>
      <c r="Z13" s="18">
        <f>+IF(Tabla1[[#This Row],[Tipo mem identidad]]="comisión",1,0)</f>
        <v>0</v>
      </c>
    </row>
    <row r="14" spans="1:29" x14ac:dyDescent="0.55000000000000004">
      <c r="A14" t="s">
        <v>58</v>
      </c>
      <c r="B14" t="s">
        <v>64</v>
      </c>
      <c r="C14" t="s">
        <v>59</v>
      </c>
      <c r="D14">
        <v>1</v>
      </c>
      <c r="E14">
        <v>2.1290319012332399</v>
      </c>
      <c r="F14">
        <v>1</v>
      </c>
      <c r="G14">
        <v>1.23670241975924</v>
      </c>
      <c r="H14">
        <v>1</v>
      </c>
      <c r="I14">
        <v>1.9001382716087301</v>
      </c>
      <c r="J14">
        <v>1</v>
      </c>
      <c r="K14">
        <v>1.0486625185149001</v>
      </c>
      <c r="L14" t="s">
        <v>29</v>
      </c>
      <c r="M14" t="s">
        <v>29</v>
      </c>
      <c r="N14" t="s">
        <v>25</v>
      </c>
      <c r="O14" t="str">
        <f>+IF(Tabla1[[#This Row],[Emparejamiento_emocion_RC]]=1,"Acierto",IF(SUM(Tabla1[[#This Row],[Emparejamiento_emocion_RC]],Tabla1[[#This Row],[Emparejamiento_emocion_TR]])=0,"Omisión","Comisión"))</f>
        <v>Acierto</v>
      </c>
      <c r="P14">
        <f>+IF(Tabla1[[#This Row],[Tipo emp emoción]]="omisión",1,0)</f>
        <v>0</v>
      </c>
      <c r="Q14">
        <f>+IF(Tabla1[[#This Row],[Tipo emp emoción]]="comisión",1,0)</f>
        <v>0</v>
      </c>
      <c r="R14" t="str">
        <f>+IF(Tabla1[[#This Row],[Memoria_emocion_RC]]=1,"Acierto",IF(SUM(Tabla1[[#This Row],[Memoria_emocion_RC]],Tabla1[[#This Row],[Memoria_emocion_TR]])=0,"Omisión","Comisión"))</f>
        <v>Acierto</v>
      </c>
      <c r="S14">
        <f>+IF(Tabla1[[#This Row],[Tipo mem emoción]]="omisión",1,0)</f>
        <v>0</v>
      </c>
      <c r="T14">
        <f>+IF(Tabla1[[#This Row],[Tipo mem emoción]]="comisión",1,0)</f>
        <v>0</v>
      </c>
      <c r="U14" t="str">
        <f>+IF(Tabla1[[#This Row],[Emparejamiento_identidad_RC]]=1,"Acierto",IF(SUM(Tabla1[[#This Row],[Emparejamiento_identidad_RC]],Tabla1[[#This Row],[Emparejamiento_identidad_TR]])=0,"Omisión","Comisión"))</f>
        <v>Acierto</v>
      </c>
      <c r="V14">
        <f>+IF(Tabla1[[#This Row],[Tipo emp identidad]]="omisión",1,0)</f>
        <v>0</v>
      </c>
      <c r="W14">
        <f>+IF(Tabla1[[#This Row],[Tipo emp identidad]]="comisión",1,0)</f>
        <v>0</v>
      </c>
      <c r="X14" t="str">
        <f>+IF(Tabla1[[#This Row],[Memoria_identidad_RC]]=1,"Acierto",IF(SUM(Tabla1[[#This Row],[Memoria_identidad_RC]],Tabla1[[#This Row],[Memoria_identidad_TR]])=0,"Omisión","Comisión"))</f>
        <v>Acierto</v>
      </c>
      <c r="Y14" s="18">
        <f>+IF(Tabla1[[#This Row],[Tipo mem identidad]]="omisión",1,0)</f>
        <v>0</v>
      </c>
      <c r="Z14" s="18">
        <f>+IF(Tabla1[[#This Row],[Tipo mem identidad]]="comisión",1,0)</f>
        <v>0</v>
      </c>
    </row>
    <row r="15" spans="1:29" x14ac:dyDescent="0.55000000000000004">
      <c r="A15" t="s">
        <v>58</v>
      </c>
      <c r="B15" t="s">
        <v>64</v>
      </c>
      <c r="C15" t="s">
        <v>59</v>
      </c>
      <c r="D15">
        <v>0</v>
      </c>
      <c r="E15">
        <v>3.1381392592593298</v>
      </c>
      <c r="F15">
        <v>0</v>
      </c>
      <c r="G15">
        <v>1.8265588148206</v>
      </c>
      <c r="H15">
        <v>1</v>
      </c>
      <c r="I15">
        <v>1.10328059259336</v>
      </c>
      <c r="J15">
        <v>1</v>
      </c>
      <c r="K15">
        <v>1.3497631604986899</v>
      </c>
      <c r="L15" t="s">
        <v>28</v>
      </c>
      <c r="M15" t="s">
        <v>29</v>
      </c>
      <c r="N15" t="s">
        <v>25</v>
      </c>
      <c r="O15" t="str">
        <f>+IF(Tabla1[[#This Row],[Emparejamiento_emocion_RC]]=1,"Acierto",IF(SUM(Tabla1[[#This Row],[Emparejamiento_emocion_RC]],Tabla1[[#This Row],[Emparejamiento_emocion_TR]])=0,"Omisión","Comisión"))</f>
        <v>Comisión</v>
      </c>
      <c r="P15">
        <f>+IF(Tabla1[[#This Row],[Tipo emp emoción]]="omisión",1,0)</f>
        <v>0</v>
      </c>
      <c r="Q15">
        <f>+IF(Tabla1[[#This Row],[Tipo emp emoción]]="comisión",1,0)</f>
        <v>1</v>
      </c>
      <c r="R15" t="str">
        <f>+IF(Tabla1[[#This Row],[Memoria_emocion_RC]]=1,"Acierto",IF(SUM(Tabla1[[#This Row],[Memoria_emocion_RC]],Tabla1[[#This Row],[Memoria_emocion_TR]])=0,"Omisión","Comisión"))</f>
        <v>Comisión</v>
      </c>
      <c r="S15">
        <f>+IF(Tabla1[[#This Row],[Tipo mem emoción]]="omisión",1,0)</f>
        <v>0</v>
      </c>
      <c r="T15">
        <f>+IF(Tabla1[[#This Row],[Tipo mem emoción]]="comisión",1,0)</f>
        <v>1</v>
      </c>
      <c r="U15" t="str">
        <f>+IF(Tabla1[[#This Row],[Emparejamiento_identidad_RC]]=1,"Acierto",IF(SUM(Tabla1[[#This Row],[Emparejamiento_identidad_RC]],Tabla1[[#This Row],[Emparejamiento_identidad_TR]])=0,"Omisión","Comisión"))</f>
        <v>Acierto</v>
      </c>
      <c r="V15">
        <f>+IF(Tabla1[[#This Row],[Tipo emp identidad]]="omisión",1,0)</f>
        <v>0</v>
      </c>
      <c r="W15">
        <f>+IF(Tabla1[[#This Row],[Tipo emp identidad]]="comisión",1,0)</f>
        <v>0</v>
      </c>
      <c r="X15" t="str">
        <f>+IF(Tabla1[[#This Row],[Memoria_identidad_RC]]=1,"Acierto",IF(SUM(Tabla1[[#This Row],[Memoria_identidad_RC]],Tabla1[[#This Row],[Memoria_identidad_TR]])=0,"Omisión","Comisión"))</f>
        <v>Acierto</v>
      </c>
      <c r="Y15" s="18">
        <f>+IF(Tabla1[[#This Row],[Tipo mem identidad]]="omisión",1,0)</f>
        <v>0</v>
      </c>
      <c r="Z15" s="18">
        <f>+IF(Tabla1[[#This Row],[Tipo mem identidad]]="comisión",1,0)</f>
        <v>0</v>
      </c>
    </row>
    <row r="16" spans="1:29" x14ac:dyDescent="0.55000000000000004">
      <c r="A16" t="s">
        <v>58</v>
      </c>
      <c r="B16" t="s">
        <v>64</v>
      </c>
      <c r="C16" t="s">
        <v>59</v>
      </c>
      <c r="D16">
        <v>1</v>
      </c>
      <c r="E16">
        <v>2.5526210370444402</v>
      </c>
      <c r="F16">
        <v>1</v>
      </c>
      <c r="G16">
        <v>0.97698567900806599</v>
      </c>
      <c r="H16">
        <v>1</v>
      </c>
      <c r="I16">
        <v>1.4767083456826999</v>
      </c>
      <c r="J16">
        <v>1</v>
      </c>
      <c r="K16">
        <v>1.05086854321416</v>
      </c>
      <c r="L16" t="s">
        <v>27</v>
      </c>
      <c r="M16" t="s">
        <v>28</v>
      </c>
      <c r="N16" t="s">
        <v>25</v>
      </c>
      <c r="O16" t="str">
        <f>+IF(Tabla1[[#This Row],[Emparejamiento_emocion_RC]]=1,"Acierto",IF(SUM(Tabla1[[#This Row],[Emparejamiento_emocion_RC]],Tabla1[[#This Row],[Emparejamiento_emocion_TR]])=0,"Omisión","Comisión"))</f>
        <v>Acierto</v>
      </c>
      <c r="P16">
        <f>+IF(Tabla1[[#This Row],[Tipo emp emoción]]="omisión",1,0)</f>
        <v>0</v>
      </c>
      <c r="Q16">
        <f>+IF(Tabla1[[#This Row],[Tipo emp emoción]]="comisión",1,0)</f>
        <v>0</v>
      </c>
      <c r="R16" t="str">
        <f>+IF(Tabla1[[#This Row],[Memoria_emocion_RC]]=1,"Acierto",IF(SUM(Tabla1[[#This Row],[Memoria_emocion_RC]],Tabla1[[#This Row],[Memoria_emocion_TR]])=0,"Omisión","Comisión"))</f>
        <v>Acierto</v>
      </c>
      <c r="S16">
        <f>+IF(Tabla1[[#This Row],[Tipo mem emoción]]="omisión",1,0)</f>
        <v>0</v>
      </c>
      <c r="T16">
        <f>+IF(Tabla1[[#This Row],[Tipo mem emoción]]="comisión",1,0)</f>
        <v>0</v>
      </c>
      <c r="U16" t="str">
        <f>+IF(Tabla1[[#This Row],[Emparejamiento_identidad_RC]]=1,"Acierto",IF(SUM(Tabla1[[#This Row],[Emparejamiento_identidad_RC]],Tabla1[[#This Row],[Emparejamiento_identidad_TR]])=0,"Omisión","Comisión"))</f>
        <v>Acierto</v>
      </c>
      <c r="V16">
        <f>+IF(Tabla1[[#This Row],[Tipo emp identidad]]="omisión",1,0)</f>
        <v>0</v>
      </c>
      <c r="W16">
        <f>+IF(Tabla1[[#This Row],[Tipo emp identidad]]="comisión",1,0)</f>
        <v>0</v>
      </c>
      <c r="X16" t="str">
        <f>+IF(Tabla1[[#This Row],[Memoria_identidad_RC]]=1,"Acierto",IF(SUM(Tabla1[[#This Row],[Memoria_identidad_RC]],Tabla1[[#This Row],[Memoria_identidad_TR]])=0,"Omisión","Comisión"))</f>
        <v>Acierto</v>
      </c>
      <c r="Y16" s="18">
        <f>+IF(Tabla1[[#This Row],[Tipo mem identidad]]="omisión",1,0)</f>
        <v>0</v>
      </c>
      <c r="Z16" s="18">
        <f>+IF(Tabla1[[#This Row],[Tipo mem identidad]]="comisión",1,0)</f>
        <v>0</v>
      </c>
    </row>
    <row r="17" spans="1:26" x14ac:dyDescent="0.55000000000000004">
      <c r="A17" t="s">
        <v>58</v>
      </c>
      <c r="B17" t="s">
        <v>64</v>
      </c>
      <c r="C17" t="s">
        <v>59</v>
      </c>
      <c r="D17">
        <v>0</v>
      </c>
      <c r="E17">
        <v>2.5706066172861002</v>
      </c>
      <c r="F17">
        <v>0</v>
      </c>
      <c r="H17">
        <v>1</v>
      </c>
      <c r="I17">
        <v>2.97249540740449</v>
      </c>
      <c r="J17">
        <v>1</v>
      </c>
      <c r="K17">
        <v>1.2498761481401699</v>
      </c>
      <c r="L17" t="s">
        <v>28</v>
      </c>
      <c r="M17" t="s">
        <v>29</v>
      </c>
      <c r="N17" t="s">
        <v>25</v>
      </c>
      <c r="O17" t="str">
        <f>+IF(Tabla1[[#This Row],[Emparejamiento_emocion_RC]]=1,"Acierto",IF(SUM(Tabla1[[#This Row],[Emparejamiento_emocion_RC]],Tabla1[[#This Row],[Emparejamiento_emocion_TR]])=0,"Omisión","Comisión"))</f>
        <v>Comisión</v>
      </c>
      <c r="P17">
        <f>+IF(Tabla1[[#This Row],[Tipo emp emoción]]="omisión",1,0)</f>
        <v>0</v>
      </c>
      <c r="Q17">
        <f>+IF(Tabla1[[#This Row],[Tipo emp emoción]]="comisión",1,0)</f>
        <v>1</v>
      </c>
      <c r="R17" t="str">
        <f>+IF(Tabla1[[#This Row],[Memoria_emocion_RC]]=1,"Acierto",IF(SUM(Tabla1[[#This Row],[Memoria_emocion_RC]],Tabla1[[#This Row],[Memoria_emocion_TR]])=0,"Omisión","Comisión"))</f>
        <v>Omisión</v>
      </c>
      <c r="S17">
        <f>+IF(Tabla1[[#This Row],[Tipo mem emoción]]="omisión",1,0)</f>
        <v>1</v>
      </c>
      <c r="T17">
        <f>+IF(Tabla1[[#This Row],[Tipo mem emoción]]="comisión",1,0)</f>
        <v>0</v>
      </c>
      <c r="U17" t="str">
        <f>+IF(Tabla1[[#This Row],[Emparejamiento_identidad_RC]]=1,"Acierto",IF(SUM(Tabla1[[#This Row],[Emparejamiento_identidad_RC]],Tabla1[[#This Row],[Emparejamiento_identidad_TR]])=0,"Omisión","Comisión"))</f>
        <v>Acierto</v>
      </c>
      <c r="V17">
        <f>+IF(Tabla1[[#This Row],[Tipo emp identidad]]="omisión",1,0)</f>
        <v>0</v>
      </c>
      <c r="W17">
        <f>+IF(Tabla1[[#This Row],[Tipo emp identidad]]="comisión",1,0)</f>
        <v>0</v>
      </c>
      <c r="X17" t="str">
        <f>+IF(Tabla1[[#This Row],[Memoria_identidad_RC]]=1,"Acierto",IF(SUM(Tabla1[[#This Row],[Memoria_identidad_RC]],Tabla1[[#This Row],[Memoria_identidad_TR]])=0,"Omisión","Comisión"))</f>
        <v>Acierto</v>
      </c>
      <c r="Y17" s="18">
        <f>+IF(Tabla1[[#This Row],[Tipo mem identidad]]="omisión",1,0)</f>
        <v>0</v>
      </c>
      <c r="Z17" s="18">
        <f>+IF(Tabla1[[#This Row],[Tipo mem identidad]]="comisión",1,0)</f>
        <v>0</v>
      </c>
    </row>
    <row r="18" spans="1:26" x14ac:dyDescent="0.55000000000000004">
      <c r="A18" t="s">
        <v>58</v>
      </c>
      <c r="B18" t="s">
        <v>64</v>
      </c>
      <c r="C18" t="s">
        <v>59</v>
      </c>
      <c r="D18">
        <v>1</v>
      </c>
      <c r="E18">
        <v>2.3249394567828801</v>
      </c>
      <c r="F18">
        <v>1</v>
      </c>
      <c r="G18">
        <v>1.0160075061721701</v>
      </c>
      <c r="H18">
        <v>1</v>
      </c>
      <c r="I18">
        <v>2.1284246913564799</v>
      </c>
      <c r="J18">
        <v>1</v>
      </c>
      <c r="K18">
        <v>1.1762417777790599</v>
      </c>
      <c r="L18" t="s">
        <v>29</v>
      </c>
      <c r="M18" t="s">
        <v>28</v>
      </c>
      <c r="N18" t="s">
        <v>25</v>
      </c>
      <c r="O18" t="str">
        <f>+IF(Tabla1[[#This Row],[Emparejamiento_emocion_RC]]=1,"Acierto",IF(SUM(Tabla1[[#This Row],[Emparejamiento_emocion_RC]],Tabla1[[#This Row],[Emparejamiento_emocion_TR]])=0,"Omisión","Comisión"))</f>
        <v>Acierto</v>
      </c>
      <c r="P18">
        <f>+IF(Tabla1[[#This Row],[Tipo emp emoción]]="omisión",1,0)</f>
        <v>0</v>
      </c>
      <c r="Q18">
        <f>+IF(Tabla1[[#This Row],[Tipo emp emoción]]="comisión",1,0)</f>
        <v>0</v>
      </c>
      <c r="R18" t="str">
        <f>+IF(Tabla1[[#This Row],[Memoria_emocion_RC]]=1,"Acierto",IF(SUM(Tabla1[[#This Row],[Memoria_emocion_RC]],Tabla1[[#This Row],[Memoria_emocion_TR]])=0,"Omisión","Comisión"))</f>
        <v>Acierto</v>
      </c>
      <c r="S18">
        <f>+IF(Tabla1[[#This Row],[Tipo mem emoción]]="omisión",1,0)</f>
        <v>0</v>
      </c>
      <c r="T18">
        <f>+IF(Tabla1[[#This Row],[Tipo mem emoción]]="comisión",1,0)</f>
        <v>0</v>
      </c>
      <c r="U18" t="str">
        <f>+IF(Tabla1[[#This Row],[Emparejamiento_identidad_RC]]=1,"Acierto",IF(SUM(Tabla1[[#This Row],[Emparejamiento_identidad_RC]],Tabla1[[#This Row],[Emparejamiento_identidad_TR]])=0,"Omisión","Comisión"))</f>
        <v>Acierto</v>
      </c>
      <c r="V18">
        <f>+IF(Tabla1[[#This Row],[Tipo emp identidad]]="omisión",1,0)</f>
        <v>0</v>
      </c>
      <c r="W18">
        <f>+IF(Tabla1[[#This Row],[Tipo emp identidad]]="comisión",1,0)</f>
        <v>0</v>
      </c>
      <c r="X18" t="str">
        <f>+IF(Tabla1[[#This Row],[Memoria_identidad_RC]]=1,"Acierto",IF(SUM(Tabla1[[#This Row],[Memoria_identidad_RC]],Tabla1[[#This Row],[Memoria_identidad_TR]])=0,"Omisión","Comisión"))</f>
        <v>Acierto</v>
      </c>
      <c r="Y18" s="18">
        <f>+IF(Tabla1[[#This Row],[Tipo mem identidad]]="omisión",1,0)</f>
        <v>0</v>
      </c>
      <c r="Z18" s="18">
        <f>+IF(Tabla1[[#This Row],[Tipo mem identidad]]="comisión",1,0)</f>
        <v>0</v>
      </c>
    </row>
    <row r="19" spans="1:26" x14ac:dyDescent="0.55000000000000004">
      <c r="A19" t="s">
        <v>58</v>
      </c>
      <c r="B19" t="s">
        <v>64</v>
      </c>
      <c r="C19" t="s">
        <v>59</v>
      </c>
      <c r="D19">
        <v>0</v>
      </c>
      <c r="E19">
        <v>3.60115950617182</v>
      </c>
      <c r="F19">
        <v>1</v>
      </c>
      <c r="G19">
        <v>1.1994868148176401</v>
      </c>
      <c r="H19">
        <v>1</v>
      </c>
      <c r="I19">
        <v>2.08320671605179</v>
      </c>
      <c r="J19">
        <v>1</v>
      </c>
      <c r="K19">
        <v>1.17383940742001</v>
      </c>
      <c r="L19" t="s">
        <v>28</v>
      </c>
      <c r="M19" t="s">
        <v>27</v>
      </c>
      <c r="N19" t="s">
        <v>25</v>
      </c>
      <c r="O19" t="str">
        <f>+IF(Tabla1[[#This Row],[Emparejamiento_emocion_RC]]=1,"Acierto",IF(SUM(Tabla1[[#This Row],[Emparejamiento_emocion_RC]],Tabla1[[#This Row],[Emparejamiento_emocion_TR]])=0,"Omisión","Comisión"))</f>
        <v>Comisión</v>
      </c>
      <c r="P19">
        <f>+IF(Tabla1[[#This Row],[Tipo emp emoción]]="omisión",1,0)</f>
        <v>0</v>
      </c>
      <c r="Q19">
        <f>+IF(Tabla1[[#This Row],[Tipo emp emoción]]="comisión",1,0)</f>
        <v>1</v>
      </c>
      <c r="R19" t="str">
        <f>+IF(Tabla1[[#This Row],[Memoria_emocion_RC]]=1,"Acierto",IF(SUM(Tabla1[[#This Row],[Memoria_emocion_RC]],Tabla1[[#This Row],[Memoria_emocion_TR]])=0,"Omisión","Comisión"))</f>
        <v>Acierto</v>
      </c>
      <c r="S19">
        <f>+IF(Tabla1[[#This Row],[Tipo mem emoción]]="omisión",1,0)</f>
        <v>0</v>
      </c>
      <c r="T19">
        <f>+IF(Tabla1[[#This Row],[Tipo mem emoción]]="comisión",1,0)</f>
        <v>0</v>
      </c>
      <c r="U19" t="str">
        <f>+IF(Tabla1[[#This Row],[Emparejamiento_identidad_RC]]=1,"Acierto",IF(SUM(Tabla1[[#This Row],[Emparejamiento_identidad_RC]],Tabla1[[#This Row],[Emparejamiento_identidad_TR]])=0,"Omisión","Comisión"))</f>
        <v>Acierto</v>
      </c>
      <c r="V19">
        <f>+IF(Tabla1[[#This Row],[Tipo emp identidad]]="omisión",1,0)</f>
        <v>0</v>
      </c>
      <c r="W19">
        <f>+IF(Tabla1[[#This Row],[Tipo emp identidad]]="comisión",1,0)</f>
        <v>0</v>
      </c>
      <c r="X19" t="str">
        <f>+IF(Tabla1[[#This Row],[Memoria_identidad_RC]]=1,"Acierto",IF(SUM(Tabla1[[#This Row],[Memoria_identidad_RC]],Tabla1[[#This Row],[Memoria_identidad_TR]])=0,"Omisión","Comisión"))</f>
        <v>Acierto</v>
      </c>
      <c r="Y19" s="18">
        <f>+IF(Tabla1[[#This Row],[Tipo mem identidad]]="omisión",1,0)</f>
        <v>0</v>
      </c>
      <c r="Z19" s="18">
        <f>+IF(Tabla1[[#This Row],[Tipo mem identidad]]="comisión",1,0)</f>
        <v>0</v>
      </c>
    </row>
    <row r="20" spans="1:26" x14ac:dyDescent="0.55000000000000004">
      <c r="A20" t="s">
        <v>58</v>
      </c>
      <c r="B20" t="s">
        <v>64</v>
      </c>
      <c r="C20" t="s">
        <v>59</v>
      </c>
      <c r="D20">
        <v>1</v>
      </c>
      <c r="E20">
        <v>3.3983928888919701</v>
      </c>
      <c r="F20">
        <v>1</v>
      </c>
      <c r="G20">
        <v>1.3238376296212599</v>
      </c>
      <c r="H20">
        <v>1</v>
      </c>
      <c r="I20">
        <v>2.3033133827120702</v>
      </c>
      <c r="J20">
        <v>0</v>
      </c>
      <c r="L20" t="s">
        <v>28</v>
      </c>
      <c r="M20" t="s">
        <v>27</v>
      </c>
      <c r="N20" t="s">
        <v>25</v>
      </c>
      <c r="O20" t="str">
        <f>+IF(Tabla1[[#This Row],[Emparejamiento_emocion_RC]]=1,"Acierto",IF(SUM(Tabla1[[#This Row],[Emparejamiento_emocion_RC]],Tabla1[[#This Row],[Emparejamiento_emocion_TR]])=0,"Omisión","Comisión"))</f>
        <v>Acierto</v>
      </c>
      <c r="P20">
        <f>+IF(Tabla1[[#This Row],[Tipo emp emoción]]="omisión",1,0)</f>
        <v>0</v>
      </c>
      <c r="Q20">
        <f>+IF(Tabla1[[#This Row],[Tipo emp emoción]]="comisión",1,0)</f>
        <v>0</v>
      </c>
      <c r="R20" t="str">
        <f>+IF(Tabla1[[#This Row],[Memoria_emocion_RC]]=1,"Acierto",IF(SUM(Tabla1[[#This Row],[Memoria_emocion_RC]],Tabla1[[#This Row],[Memoria_emocion_TR]])=0,"Omisión","Comisión"))</f>
        <v>Acierto</v>
      </c>
      <c r="S20">
        <f>+IF(Tabla1[[#This Row],[Tipo mem emoción]]="omisión",1,0)</f>
        <v>0</v>
      </c>
      <c r="T20">
        <f>+IF(Tabla1[[#This Row],[Tipo mem emoción]]="comisión",1,0)</f>
        <v>0</v>
      </c>
      <c r="U20" t="str">
        <f>+IF(Tabla1[[#This Row],[Emparejamiento_identidad_RC]]=1,"Acierto",IF(SUM(Tabla1[[#This Row],[Emparejamiento_identidad_RC]],Tabla1[[#This Row],[Emparejamiento_identidad_TR]])=0,"Omisión","Comisión"))</f>
        <v>Acierto</v>
      </c>
      <c r="V20">
        <f>+IF(Tabla1[[#This Row],[Tipo emp identidad]]="omisión",1,0)</f>
        <v>0</v>
      </c>
      <c r="W20">
        <f>+IF(Tabla1[[#This Row],[Tipo emp identidad]]="comisión",1,0)</f>
        <v>0</v>
      </c>
      <c r="X20" t="str">
        <f>+IF(Tabla1[[#This Row],[Memoria_identidad_RC]]=1,"Acierto",IF(SUM(Tabla1[[#This Row],[Memoria_identidad_RC]],Tabla1[[#This Row],[Memoria_identidad_TR]])=0,"Omisión","Comisión"))</f>
        <v>Omisión</v>
      </c>
      <c r="Y20" s="18">
        <f>+IF(Tabla1[[#This Row],[Tipo mem identidad]]="omisión",1,0)</f>
        <v>1</v>
      </c>
      <c r="Z20" s="18">
        <f>+IF(Tabla1[[#This Row],[Tipo mem identidad]]="comisión",1,0)</f>
        <v>0</v>
      </c>
    </row>
    <row r="21" spans="1:26" x14ac:dyDescent="0.55000000000000004">
      <c r="A21" t="s">
        <v>58</v>
      </c>
      <c r="B21" t="s">
        <v>64</v>
      </c>
      <c r="C21" t="s">
        <v>59</v>
      </c>
      <c r="D21">
        <v>1</v>
      </c>
      <c r="E21">
        <v>2.0187160493806</v>
      </c>
      <c r="F21">
        <v>0</v>
      </c>
      <c r="H21">
        <v>1</v>
      </c>
      <c r="I21">
        <v>2.4838862222241</v>
      </c>
      <c r="J21">
        <v>1</v>
      </c>
      <c r="K21">
        <v>1.2499587160418699</v>
      </c>
      <c r="L21" t="s">
        <v>27</v>
      </c>
      <c r="M21" t="s">
        <v>28</v>
      </c>
      <c r="N21" t="s">
        <v>25</v>
      </c>
      <c r="O21" t="str">
        <f>+IF(Tabla1[[#This Row],[Emparejamiento_emocion_RC]]=1,"Acierto",IF(SUM(Tabla1[[#This Row],[Emparejamiento_emocion_RC]],Tabla1[[#This Row],[Emparejamiento_emocion_TR]])=0,"Omisión","Comisión"))</f>
        <v>Acierto</v>
      </c>
      <c r="P21">
        <f>+IF(Tabla1[[#This Row],[Tipo emp emoción]]="omisión",1,0)</f>
        <v>0</v>
      </c>
      <c r="Q21">
        <f>+IF(Tabla1[[#This Row],[Tipo emp emoción]]="comisión",1,0)</f>
        <v>0</v>
      </c>
      <c r="R21" t="str">
        <f>+IF(Tabla1[[#This Row],[Memoria_emocion_RC]]=1,"Acierto",IF(SUM(Tabla1[[#This Row],[Memoria_emocion_RC]],Tabla1[[#This Row],[Memoria_emocion_TR]])=0,"Omisión","Comisión"))</f>
        <v>Omisión</v>
      </c>
      <c r="S21">
        <f>+IF(Tabla1[[#This Row],[Tipo mem emoción]]="omisión",1,0)</f>
        <v>1</v>
      </c>
      <c r="T21">
        <f>+IF(Tabla1[[#This Row],[Tipo mem emoción]]="comisión",1,0)</f>
        <v>0</v>
      </c>
      <c r="U21" t="str">
        <f>+IF(Tabla1[[#This Row],[Emparejamiento_identidad_RC]]=1,"Acierto",IF(SUM(Tabla1[[#This Row],[Emparejamiento_identidad_RC]],Tabla1[[#This Row],[Emparejamiento_identidad_TR]])=0,"Omisión","Comisión"))</f>
        <v>Acierto</v>
      </c>
      <c r="V21">
        <f>+IF(Tabla1[[#This Row],[Tipo emp identidad]]="omisión",1,0)</f>
        <v>0</v>
      </c>
      <c r="W21">
        <f>+IF(Tabla1[[#This Row],[Tipo emp identidad]]="comisión",1,0)</f>
        <v>0</v>
      </c>
      <c r="X21" t="str">
        <f>+IF(Tabla1[[#This Row],[Memoria_identidad_RC]]=1,"Acierto",IF(SUM(Tabla1[[#This Row],[Memoria_identidad_RC]],Tabla1[[#This Row],[Memoria_identidad_TR]])=0,"Omisión","Comisión"))</f>
        <v>Acierto</v>
      </c>
      <c r="Y21" s="18">
        <f>+IF(Tabla1[[#This Row],[Tipo mem identidad]]="omisión",1,0)</f>
        <v>0</v>
      </c>
      <c r="Z21" s="18">
        <f>+IF(Tabla1[[#This Row],[Tipo mem identidad]]="comisión",1,0)</f>
        <v>0</v>
      </c>
    </row>
    <row r="22" spans="1:26" x14ac:dyDescent="0.55000000000000004">
      <c r="A22" t="s">
        <v>58</v>
      </c>
      <c r="B22" t="s">
        <v>64</v>
      </c>
      <c r="C22" t="s">
        <v>59</v>
      </c>
      <c r="D22">
        <v>0</v>
      </c>
      <c r="E22">
        <v>3.4261274074087802</v>
      </c>
      <c r="F22">
        <v>0</v>
      </c>
      <c r="G22">
        <v>1.5986765432026</v>
      </c>
      <c r="H22">
        <v>0</v>
      </c>
      <c r="J22">
        <v>1</v>
      </c>
      <c r="K22">
        <v>1.7503521975304399</v>
      </c>
      <c r="L22" t="s">
        <v>28</v>
      </c>
      <c r="M22" t="s">
        <v>28</v>
      </c>
      <c r="N22" t="s">
        <v>25</v>
      </c>
      <c r="O22" t="str">
        <f>+IF(Tabla1[[#This Row],[Emparejamiento_emocion_RC]]=1,"Acierto",IF(SUM(Tabla1[[#This Row],[Emparejamiento_emocion_RC]],Tabla1[[#This Row],[Emparejamiento_emocion_TR]])=0,"Omisión","Comisión"))</f>
        <v>Comisión</v>
      </c>
      <c r="P22">
        <f>+IF(Tabla1[[#This Row],[Tipo emp emoción]]="omisión",1,0)</f>
        <v>0</v>
      </c>
      <c r="Q22">
        <f>+IF(Tabla1[[#This Row],[Tipo emp emoción]]="comisión",1,0)</f>
        <v>1</v>
      </c>
      <c r="R22" t="str">
        <f>+IF(Tabla1[[#This Row],[Memoria_emocion_RC]]=1,"Acierto",IF(SUM(Tabla1[[#This Row],[Memoria_emocion_RC]],Tabla1[[#This Row],[Memoria_emocion_TR]])=0,"Omisión","Comisión"))</f>
        <v>Comisión</v>
      </c>
      <c r="S22">
        <f>+IF(Tabla1[[#This Row],[Tipo mem emoción]]="omisión",1,0)</f>
        <v>0</v>
      </c>
      <c r="T22">
        <f>+IF(Tabla1[[#This Row],[Tipo mem emoción]]="comisión",1,0)</f>
        <v>1</v>
      </c>
      <c r="U22" t="str">
        <f>+IF(Tabla1[[#This Row],[Emparejamiento_identidad_RC]]=1,"Acierto",IF(SUM(Tabla1[[#This Row],[Emparejamiento_identidad_RC]],Tabla1[[#This Row],[Emparejamiento_identidad_TR]])=0,"Omisión","Comisión"))</f>
        <v>Omisión</v>
      </c>
      <c r="V22">
        <f>+IF(Tabla1[[#This Row],[Tipo emp identidad]]="omisión",1,0)</f>
        <v>1</v>
      </c>
      <c r="W22">
        <f>+IF(Tabla1[[#This Row],[Tipo emp identidad]]="comisión",1,0)</f>
        <v>0</v>
      </c>
      <c r="X22" t="str">
        <f>+IF(Tabla1[[#This Row],[Memoria_identidad_RC]]=1,"Acierto",IF(SUM(Tabla1[[#This Row],[Memoria_identidad_RC]],Tabla1[[#This Row],[Memoria_identidad_TR]])=0,"Omisión","Comisión"))</f>
        <v>Acierto</v>
      </c>
      <c r="Y22" s="18">
        <f>+IF(Tabla1[[#This Row],[Tipo mem identidad]]="omisión",1,0)</f>
        <v>0</v>
      </c>
      <c r="Z22" s="18">
        <f>+IF(Tabla1[[#This Row],[Tipo mem identidad]]="comisión",1,0)</f>
        <v>0</v>
      </c>
    </row>
    <row r="23" spans="1:26" x14ac:dyDescent="0.55000000000000004">
      <c r="A23" t="s">
        <v>58</v>
      </c>
      <c r="B23" t="s">
        <v>64</v>
      </c>
      <c r="C23" t="s">
        <v>59</v>
      </c>
      <c r="D23">
        <v>0</v>
      </c>
      <c r="F23">
        <v>1</v>
      </c>
      <c r="G23">
        <v>1.2821625679061901</v>
      </c>
      <c r="H23">
        <v>1</v>
      </c>
      <c r="I23">
        <v>2.4927024197531802</v>
      </c>
      <c r="J23">
        <v>1</v>
      </c>
      <c r="K23">
        <v>1.10043417284032</v>
      </c>
      <c r="L23" t="s">
        <v>27</v>
      </c>
      <c r="M23" t="s">
        <v>28</v>
      </c>
      <c r="N23" t="s">
        <v>25</v>
      </c>
      <c r="O23" t="str">
        <f>+IF(Tabla1[[#This Row],[Emparejamiento_emocion_RC]]=1,"Acierto",IF(SUM(Tabla1[[#This Row],[Emparejamiento_emocion_RC]],Tabla1[[#This Row],[Emparejamiento_emocion_TR]])=0,"Omisión","Comisión"))</f>
        <v>Omisión</v>
      </c>
      <c r="P23">
        <f>+IF(Tabla1[[#This Row],[Tipo emp emoción]]="omisión",1,0)</f>
        <v>1</v>
      </c>
      <c r="Q23">
        <f>+IF(Tabla1[[#This Row],[Tipo emp emoción]]="comisión",1,0)</f>
        <v>0</v>
      </c>
      <c r="R23" t="str">
        <f>+IF(Tabla1[[#This Row],[Memoria_emocion_RC]]=1,"Acierto",IF(SUM(Tabla1[[#This Row],[Memoria_emocion_RC]],Tabla1[[#This Row],[Memoria_emocion_TR]])=0,"Omisión","Comisión"))</f>
        <v>Acierto</v>
      </c>
      <c r="S23">
        <f>+IF(Tabla1[[#This Row],[Tipo mem emoción]]="omisión",1,0)</f>
        <v>0</v>
      </c>
      <c r="T23">
        <f>+IF(Tabla1[[#This Row],[Tipo mem emoción]]="comisión",1,0)</f>
        <v>0</v>
      </c>
      <c r="U23" t="str">
        <f>+IF(Tabla1[[#This Row],[Emparejamiento_identidad_RC]]=1,"Acierto",IF(SUM(Tabla1[[#This Row],[Emparejamiento_identidad_RC]],Tabla1[[#This Row],[Emparejamiento_identidad_TR]])=0,"Omisión","Comisión"))</f>
        <v>Acierto</v>
      </c>
      <c r="V23">
        <f>+IF(Tabla1[[#This Row],[Tipo emp identidad]]="omisión",1,0)</f>
        <v>0</v>
      </c>
      <c r="W23">
        <f>+IF(Tabla1[[#This Row],[Tipo emp identidad]]="comisión",1,0)</f>
        <v>0</v>
      </c>
      <c r="X23" t="str">
        <f>+IF(Tabla1[[#This Row],[Memoria_identidad_RC]]=1,"Acierto",IF(SUM(Tabla1[[#This Row],[Memoria_identidad_RC]],Tabla1[[#This Row],[Memoria_identidad_TR]])=0,"Omisión","Comisión"))</f>
        <v>Acierto</v>
      </c>
      <c r="Y23" s="18">
        <f>+IF(Tabla1[[#This Row],[Tipo mem identidad]]="omisión",1,0)</f>
        <v>0</v>
      </c>
      <c r="Z23" s="18">
        <f>+IF(Tabla1[[#This Row],[Tipo mem identidad]]="comisión",1,0)</f>
        <v>0</v>
      </c>
    </row>
    <row r="24" spans="1:26" x14ac:dyDescent="0.55000000000000004">
      <c r="A24" t="s">
        <v>58</v>
      </c>
      <c r="B24" t="s">
        <v>64</v>
      </c>
      <c r="C24" t="s">
        <v>59</v>
      </c>
      <c r="D24">
        <v>1</v>
      </c>
      <c r="E24">
        <v>2.9809039012325198</v>
      </c>
      <c r="F24">
        <v>0</v>
      </c>
      <c r="H24">
        <v>1</v>
      </c>
      <c r="I24">
        <v>3.7853147654241099</v>
      </c>
      <c r="J24">
        <v>1</v>
      </c>
      <c r="K24">
        <v>0.924875456781592</v>
      </c>
      <c r="L24" t="s">
        <v>27</v>
      </c>
      <c r="M24" t="s">
        <v>27</v>
      </c>
      <c r="N24" t="s">
        <v>25</v>
      </c>
      <c r="O24" t="str">
        <f>+IF(Tabla1[[#This Row],[Emparejamiento_emocion_RC]]=1,"Acierto",IF(SUM(Tabla1[[#This Row],[Emparejamiento_emocion_RC]],Tabla1[[#This Row],[Emparejamiento_emocion_TR]])=0,"Omisión","Comisión"))</f>
        <v>Acierto</v>
      </c>
      <c r="P24">
        <f>+IF(Tabla1[[#This Row],[Tipo emp emoción]]="omisión",1,0)</f>
        <v>0</v>
      </c>
      <c r="Q24">
        <f>+IF(Tabla1[[#This Row],[Tipo emp emoción]]="comisión",1,0)</f>
        <v>0</v>
      </c>
      <c r="R24" t="str">
        <f>+IF(Tabla1[[#This Row],[Memoria_emocion_RC]]=1,"Acierto",IF(SUM(Tabla1[[#This Row],[Memoria_emocion_RC]],Tabla1[[#This Row],[Memoria_emocion_TR]])=0,"Omisión","Comisión"))</f>
        <v>Omisión</v>
      </c>
      <c r="S24">
        <f>+IF(Tabla1[[#This Row],[Tipo mem emoción]]="omisión",1,0)</f>
        <v>1</v>
      </c>
      <c r="T24">
        <f>+IF(Tabla1[[#This Row],[Tipo mem emoción]]="comisión",1,0)</f>
        <v>0</v>
      </c>
      <c r="U24" t="str">
        <f>+IF(Tabla1[[#This Row],[Emparejamiento_identidad_RC]]=1,"Acierto",IF(SUM(Tabla1[[#This Row],[Emparejamiento_identidad_RC]],Tabla1[[#This Row],[Emparejamiento_identidad_TR]])=0,"Omisión","Comisión"))</f>
        <v>Acierto</v>
      </c>
      <c r="V24">
        <f>+IF(Tabla1[[#This Row],[Tipo emp identidad]]="omisión",1,0)</f>
        <v>0</v>
      </c>
      <c r="W24">
        <f>+IF(Tabla1[[#This Row],[Tipo emp identidad]]="comisión",1,0)</f>
        <v>0</v>
      </c>
      <c r="X24" t="str">
        <f>+IF(Tabla1[[#This Row],[Memoria_identidad_RC]]=1,"Acierto",IF(SUM(Tabla1[[#This Row],[Memoria_identidad_RC]],Tabla1[[#This Row],[Memoria_identidad_TR]])=0,"Omisión","Comisión"))</f>
        <v>Acierto</v>
      </c>
      <c r="Y24" s="18">
        <f>+IF(Tabla1[[#This Row],[Tipo mem identidad]]="omisión",1,0)</f>
        <v>0</v>
      </c>
      <c r="Z24" s="18">
        <f>+IF(Tabla1[[#This Row],[Tipo mem identidad]]="comisión",1,0)</f>
        <v>0</v>
      </c>
    </row>
    <row r="25" spans="1:26" x14ac:dyDescent="0.55000000000000004">
      <c r="A25" t="s">
        <v>58</v>
      </c>
      <c r="B25" t="s">
        <v>64</v>
      </c>
      <c r="C25" t="s">
        <v>59</v>
      </c>
      <c r="D25">
        <v>1</v>
      </c>
      <c r="E25">
        <v>3.3561781728349098</v>
      </c>
      <c r="F25">
        <v>1</v>
      </c>
      <c r="G25">
        <v>1.57109214815136</v>
      </c>
      <c r="H25">
        <v>1</v>
      </c>
      <c r="I25">
        <v>1.9217169382754899</v>
      </c>
      <c r="J25">
        <v>1</v>
      </c>
      <c r="K25">
        <v>1.3249631604994601</v>
      </c>
      <c r="L25" t="s">
        <v>27</v>
      </c>
      <c r="M25" t="s">
        <v>28</v>
      </c>
      <c r="N25" t="s">
        <v>25</v>
      </c>
      <c r="O25" t="str">
        <f>+IF(Tabla1[[#This Row],[Emparejamiento_emocion_RC]]=1,"Acierto",IF(SUM(Tabla1[[#This Row],[Emparejamiento_emocion_RC]],Tabla1[[#This Row],[Emparejamiento_emocion_TR]])=0,"Omisión","Comisión"))</f>
        <v>Acierto</v>
      </c>
      <c r="P25">
        <f>+IF(Tabla1[[#This Row],[Tipo emp emoción]]="omisión",1,0)</f>
        <v>0</v>
      </c>
      <c r="Q25">
        <f>+IF(Tabla1[[#This Row],[Tipo emp emoción]]="comisión",1,0)</f>
        <v>0</v>
      </c>
      <c r="R25" t="str">
        <f>+IF(Tabla1[[#This Row],[Memoria_emocion_RC]]=1,"Acierto",IF(SUM(Tabla1[[#This Row],[Memoria_emocion_RC]],Tabla1[[#This Row],[Memoria_emocion_TR]])=0,"Omisión","Comisión"))</f>
        <v>Acierto</v>
      </c>
      <c r="S25">
        <f>+IF(Tabla1[[#This Row],[Tipo mem emoción]]="omisión",1,0)</f>
        <v>0</v>
      </c>
      <c r="T25">
        <f>+IF(Tabla1[[#This Row],[Tipo mem emoción]]="comisión",1,0)</f>
        <v>0</v>
      </c>
      <c r="U25" t="str">
        <f>+IF(Tabla1[[#This Row],[Emparejamiento_identidad_RC]]=1,"Acierto",IF(SUM(Tabla1[[#This Row],[Emparejamiento_identidad_RC]],Tabla1[[#This Row],[Emparejamiento_identidad_TR]])=0,"Omisión","Comisión"))</f>
        <v>Acierto</v>
      </c>
      <c r="V25">
        <f>+IF(Tabla1[[#This Row],[Tipo emp identidad]]="omisión",1,0)</f>
        <v>0</v>
      </c>
      <c r="W25">
        <f>+IF(Tabla1[[#This Row],[Tipo emp identidad]]="comisión",1,0)</f>
        <v>0</v>
      </c>
      <c r="X25" t="str">
        <f>+IF(Tabla1[[#This Row],[Memoria_identidad_RC]]=1,"Acierto",IF(SUM(Tabla1[[#This Row],[Memoria_identidad_RC]],Tabla1[[#This Row],[Memoria_identidad_TR]])=0,"Omisión","Comisión"))</f>
        <v>Acierto</v>
      </c>
      <c r="Y25" s="18">
        <f>+IF(Tabla1[[#This Row],[Tipo mem identidad]]="omisión",1,0)</f>
        <v>0</v>
      </c>
      <c r="Z25" s="18">
        <f>+IF(Tabla1[[#This Row],[Tipo mem identidad]]="comisión",1,0)</f>
        <v>0</v>
      </c>
    </row>
    <row r="26" spans="1:26" x14ac:dyDescent="0.55000000000000004">
      <c r="A26" t="s">
        <v>58</v>
      </c>
      <c r="B26" t="s">
        <v>64</v>
      </c>
      <c r="C26" t="s">
        <v>59</v>
      </c>
      <c r="D26">
        <v>0</v>
      </c>
      <c r="F26">
        <v>1</v>
      </c>
      <c r="G26">
        <v>1.3008521481533499</v>
      </c>
      <c r="H26">
        <v>1</v>
      </c>
      <c r="I26">
        <v>1.74928513579652</v>
      </c>
      <c r="J26">
        <v>1</v>
      </c>
      <c r="K26">
        <v>1.5737884444388299</v>
      </c>
      <c r="L26" t="s">
        <v>29</v>
      </c>
      <c r="M26" t="s">
        <v>29</v>
      </c>
      <c r="N26" t="s">
        <v>25</v>
      </c>
      <c r="O26" t="str">
        <f>+IF(Tabla1[[#This Row],[Emparejamiento_emocion_RC]]=1,"Acierto",IF(SUM(Tabla1[[#This Row],[Emparejamiento_emocion_RC]],Tabla1[[#This Row],[Emparejamiento_emocion_TR]])=0,"Omisión","Comisión"))</f>
        <v>Omisión</v>
      </c>
      <c r="P26">
        <f>+IF(Tabla1[[#This Row],[Tipo emp emoción]]="omisión",1,0)</f>
        <v>1</v>
      </c>
      <c r="Q26">
        <f>+IF(Tabla1[[#This Row],[Tipo emp emoción]]="comisión",1,0)</f>
        <v>0</v>
      </c>
      <c r="R26" t="str">
        <f>+IF(Tabla1[[#This Row],[Memoria_emocion_RC]]=1,"Acierto",IF(SUM(Tabla1[[#This Row],[Memoria_emocion_RC]],Tabla1[[#This Row],[Memoria_emocion_TR]])=0,"Omisión","Comisión"))</f>
        <v>Acierto</v>
      </c>
      <c r="S26">
        <f>+IF(Tabla1[[#This Row],[Tipo mem emoción]]="omisión",1,0)</f>
        <v>0</v>
      </c>
      <c r="T26">
        <f>+IF(Tabla1[[#This Row],[Tipo mem emoción]]="comisión",1,0)</f>
        <v>0</v>
      </c>
      <c r="U26" t="str">
        <f>+IF(Tabla1[[#This Row],[Emparejamiento_identidad_RC]]=1,"Acierto",IF(SUM(Tabla1[[#This Row],[Emparejamiento_identidad_RC]],Tabla1[[#This Row],[Emparejamiento_identidad_TR]])=0,"Omisión","Comisión"))</f>
        <v>Acierto</v>
      </c>
      <c r="V26">
        <f>+IF(Tabla1[[#This Row],[Tipo emp identidad]]="omisión",1,0)</f>
        <v>0</v>
      </c>
      <c r="W26">
        <f>+IF(Tabla1[[#This Row],[Tipo emp identidad]]="comisión",1,0)</f>
        <v>0</v>
      </c>
      <c r="X26" t="str">
        <f>+IF(Tabla1[[#This Row],[Memoria_identidad_RC]]=1,"Acierto",IF(SUM(Tabla1[[#This Row],[Memoria_identidad_RC]],Tabla1[[#This Row],[Memoria_identidad_TR]])=0,"Omisión","Comisión"))</f>
        <v>Acierto</v>
      </c>
      <c r="Y26" s="18">
        <f>+IF(Tabla1[[#This Row],[Tipo mem identidad]]="omisión",1,0)</f>
        <v>0</v>
      </c>
      <c r="Z26" s="18">
        <f>+IF(Tabla1[[#This Row],[Tipo mem identidad]]="comisión",1,0)</f>
        <v>0</v>
      </c>
    </row>
    <row r="27" spans="1:26" x14ac:dyDescent="0.55000000000000004">
      <c r="A27" t="s">
        <v>58</v>
      </c>
      <c r="B27" t="s">
        <v>64</v>
      </c>
      <c r="C27" t="s">
        <v>59</v>
      </c>
      <c r="D27">
        <v>0</v>
      </c>
      <c r="E27">
        <v>3.36464671604335</v>
      </c>
      <c r="F27">
        <v>0</v>
      </c>
      <c r="H27">
        <v>1</v>
      </c>
      <c r="I27">
        <v>1.58875377778895</v>
      </c>
      <c r="J27">
        <v>1</v>
      </c>
      <c r="K27">
        <v>0.90039703703951002</v>
      </c>
      <c r="L27" t="s">
        <v>28</v>
      </c>
      <c r="M27" t="s">
        <v>27</v>
      </c>
      <c r="N27" t="s">
        <v>25</v>
      </c>
      <c r="O27" t="str">
        <f>+IF(Tabla1[[#This Row],[Emparejamiento_emocion_RC]]=1,"Acierto",IF(SUM(Tabla1[[#This Row],[Emparejamiento_emocion_RC]],Tabla1[[#This Row],[Emparejamiento_emocion_TR]])=0,"Omisión","Comisión"))</f>
        <v>Comisión</v>
      </c>
      <c r="P27">
        <f>+IF(Tabla1[[#This Row],[Tipo emp emoción]]="omisión",1,0)</f>
        <v>0</v>
      </c>
      <c r="Q27">
        <f>+IF(Tabla1[[#This Row],[Tipo emp emoción]]="comisión",1,0)</f>
        <v>1</v>
      </c>
      <c r="R27" t="str">
        <f>+IF(Tabla1[[#This Row],[Memoria_emocion_RC]]=1,"Acierto",IF(SUM(Tabla1[[#This Row],[Memoria_emocion_RC]],Tabla1[[#This Row],[Memoria_emocion_TR]])=0,"Omisión","Comisión"))</f>
        <v>Omisión</v>
      </c>
      <c r="S27">
        <f>+IF(Tabla1[[#This Row],[Tipo mem emoción]]="omisión",1,0)</f>
        <v>1</v>
      </c>
      <c r="T27">
        <f>+IF(Tabla1[[#This Row],[Tipo mem emoción]]="comisión",1,0)</f>
        <v>0</v>
      </c>
      <c r="U27" t="str">
        <f>+IF(Tabla1[[#This Row],[Emparejamiento_identidad_RC]]=1,"Acierto",IF(SUM(Tabla1[[#This Row],[Emparejamiento_identidad_RC]],Tabla1[[#This Row],[Emparejamiento_identidad_TR]])=0,"Omisión","Comisión"))</f>
        <v>Acierto</v>
      </c>
      <c r="V27">
        <f>+IF(Tabla1[[#This Row],[Tipo emp identidad]]="omisión",1,0)</f>
        <v>0</v>
      </c>
      <c r="W27">
        <f>+IF(Tabla1[[#This Row],[Tipo emp identidad]]="comisión",1,0)</f>
        <v>0</v>
      </c>
      <c r="X27" t="str">
        <f>+IF(Tabla1[[#This Row],[Memoria_identidad_RC]]=1,"Acierto",IF(SUM(Tabla1[[#This Row],[Memoria_identidad_RC]],Tabla1[[#This Row],[Memoria_identidad_TR]])=0,"Omisión","Comisión"))</f>
        <v>Acierto</v>
      </c>
      <c r="Y27" s="18">
        <f>+IF(Tabla1[[#This Row],[Tipo mem identidad]]="omisión",1,0)</f>
        <v>0</v>
      </c>
      <c r="Z27" s="18">
        <f>+IF(Tabla1[[#This Row],[Tipo mem identidad]]="comisión",1,0)</f>
        <v>0</v>
      </c>
    </row>
    <row r="28" spans="1:26" x14ac:dyDescent="0.55000000000000004">
      <c r="A28" t="s">
        <v>58</v>
      </c>
      <c r="B28" t="s">
        <v>64</v>
      </c>
      <c r="C28" t="s">
        <v>59</v>
      </c>
      <c r="D28">
        <v>0</v>
      </c>
      <c r="F28">
        <v>1</v>
      </c>
      <c r="G28">
        <v>1.3075816296331999</v>
      </c>
      <c r="H28">
        <v>1</v>
      </c>
      <c r="I28">
        <v>2.4749894320848398</v>
      </c>
      <c r="J28">
        <v>1</v>
      </c>
      <c r="K28">
        <v>1.1998016790166699</v>
      </c>
      <c r="L28" t="s">
        <v>29</v>
      </c>
      <c r="M28" t="s">
        <v>27</v>
      </c>
      <c r="N28" t="s">
        <v>25</v>
      </c>
      <c r="O28" t="str">
        <f>+IF(Tabla1[[#This Row],[Emparejamiento_emocion_RC]]=1,"Acierto",IF(SUM(Tabla1[[#This Row],[Emparejamiento_emocion_RC]],Tabla1[[#This Row],[Emparejamiento_emocion_TR]])=0,"Omisión","Comisión"))</f>
        <v>Omisión</v>
      </c>
      <c r="P28">
        <f>+IF(Tabla1[[#This Row],[Tipo emp emoción]]="omisión",1,0)</f>
        <v>1</v>
      </c>
      <c r="Q28">
        <f>+IF(Tabla1[[#This Row],[Tipo emp emoción]]="comisión",1,0)</f>
        <v>0</v>
      </c>
      <c r="R28" t="str">
        <f>+IF(Tabla1[[#This Row],[Memoria_emocion_RC]]=1,"Acierto",IF(SUM(Tabla1[[#This Row],[Memoria_emocion_RC]],Tabla1[[#This Row],[Memoria_emocion_TR]])=0,"Omisión","Comisión"))</f>
        <v>Acierto</v>
      </c>
      <c r="S28">
        <f>+IF(Tabla1[[#This Row],[Tipo mem emoción]]="omisión",1,0)</f>
        <v>0</v>
      </c>
      <c r="T28">
        <f>+IF(Tabla1[[#This Row],[Tipo mem emoción]]="comisión",1,0)</f>
        <v>0</v>
      </c>
      <c r="U28" t="str">
        <f>+IF(Tabla1[[#This Row],[Emparejamiento_identidad_RC]]=1,"Acierto",IF(SUM(Tabla1[[#This Row],[Emparejamiento_identidad_RC]],Tabla1[[#This Row],[Emparejamiento_identidad_TR]])=0,"Omisión","Comisión"))</f>
        <v>Acierto</v>
      </c>
      <c r="V28">
        <f>+IF(Tabla1[[#This Row],[Tipo emp identidad]]="omisión",1,0)</f>
        <v>0</v>
      </c>
      <c r="W28">
        <f>+IF(Tabla1[[#This Row],[Tipo emp identidad]]="comisión",1,0)</f>
        <v>0</v>
      </c>
      <c r="X28" t="str">
        <f>+IF(Tabla1[[#This Row],[Memoria_identidad_RC]]=1,"Acierto",IF(SUM(Tabla1[[#This Row],[Memoria_identidad_RC]],Tabla1[[#This Row],[Memoria_identidad_TR]])=0,"Omisión","Comisión"))</f>
        <v>Acierto</v>
      </c>
      <c r="Y28" s="18">
        <f>+IF(Tabla1[[#This Row],[Tipo mem identidad]]="omisión",1,0)</f>
        <v>0</v>
      </c>
      <c r="Z28" s="18">
        <f>+IF(Tabla1[[#This Row],[Tipo mem identidad]]="comisión",1,0)</f>
        <v>0</v>
      </c>
    </row>
    <row r="29" spans="1:26" x14ac:dyDescent="0.55000000000000004">
      <c r="A29" t="s">
        <v>58</v>
      </c>
      <c r="B29" t="s">
        <v>64</v>
      </c>
      <c r="C29" t="s">
        <v>59</v>
      </c>
      <c r="D29">
        <v>0</v>
      </c>
      <c r="E29">
        <v>3.45879387654713</v>
      </c>
      <c r="F29">
        <v>1</v>
      </c>
      <c r="G29">
        <v>1.7034149135724801</v>
      </c>
      <c r="H29">
        <v>1</v>
      </c>
      <c r="I29">
        <v>2.7691492345620601</v>
      </c>
      <c r="J29">
        <v>1</v>
      </c>
      <c r="K29">
        <v>1.2004203456890501</v>
      </c>
      <c r="L29" t="s">
        <v>27</v>
      </c>
      <c r="M29" t="s">
        <v>28</v>
      </c>
      <c r="N29" t="s">
        <v>25</v>
      </c>
      <c r="O29" t="str">
        <f>+IF(Tabla1[[#This Row],[Emparejamiento_emocion_RC]]=1,"Acierto",IF(SUM(Tabla1[[#This Row],[Emparejamiento_emocion_RC]],Tabla1[[#This Row],[Emparejamiento_emocion_TR]])=0,"Omisión","Comisión"))</f>
        <v>Comisión</v>
      </c>
      <c r="P29">
        <f>+IF(Tabla1[[#This Row],[Tipo emp emoción]]="omisión",1,0)</f>
        <v>0</v>
      </c>
      <c r="Q29">
        <f>+IF(Tabla1[[#This Row],[Tipo emp emoción]]="comisión",1,0)</f>
        <v>1</v>
      </c>
      <c r="R29" t="str">
        <f>+IF(Tabla1[[#This Row],[Memoria_emocion_RC]]=1,"Acierto",IF(SUM(Tabla1[[#This Row],[Memoria_emocion_RC]],Tabla1[[#This Row],[Memoria_emocion_TR]])=0,"Omisión","Comisión"))</f>
        <v>Acierto</v>
      </c>
      <c r="S29">
        <f>+IF(Tabla1[[#This Row],[Tipo mem emoción]]="omisión",1,0)</f>
        <v>0</v>
      </c>
      <c r="T29">
        <f>+IF(Tabla1[[#This Row],[Tipo mem emoción]]="comisión",1,0)</f>
        <v>0</v>
      </c>
      <c r="U29" t="str">
        <f>+IF(Tabla1[[#This Row],[Emparejamiento_identidad_RC]]=1,"Acierto",IF(SUM(Tabla1[[#This Row],[Emparejamiento_identidad_RC]],Tabla1[[#This Row],[Emparejamiento_identidad_TR]])=0,"Omisión","Comisión"))</f>
        <v>Acierto</v>
      </c>
      <c r="V29">
        <f>+IF(Tabla1[[#This Row],[Tipo emp identidad]]="omisión",1,0)</f>
        <v>0</v>
      </c>
      <c r="W29">
        <f>+IF(Tabla1[[#This Row],[Tipo emp identidad]]="comisión",1,0)</f>
        <v>0</v>
      </c>
      <c r="X29" t="str">
        <f>+IF(Tabla1[[#This Row],[Memoria_identidad_RC]]=1,"Acierto",IF(SUM(Tabla1[[#This Row],[Memoria_identidad_RC]],Tabla1[[#This Row],[Memoria_identidad_TR]])=0,"Omisión","Comisión"))</f>
        <v>Acierto</v>
      </c>
      <c r="Y29" s="18">
        <f>+IF(Tabla1[[#This Row],[Tipo mem identidad]]="omisión",1,0)</f>
        <v>0</v>
      </c>
      <c r="Z29" s="18">
        <f>+IF(Tabla1[[#This Row],[Tipo mem identidad]]="comisión",1,0)</f>
        <v>0</v>
      </c>
    </row>
    <row r="30" spans="1:26" x14ac:dyDescent="0.55000000000000004">
      <c r="A30" t="s">
        <v>58</v>
      </c>
      <c r="B30" t="s">
        <v>64</v>
      </c>
      <c r="C30" t="s">
        <v>59</v>
      </c>
      <c r="D30">
        <v>1</v>
      </c>
      <c r="E30">
        <v>2.7308938271598802</v>
      </c>
      <c r="F30">
        <v>1</v>
      </c>
      <c r="G30">
        <v>1.2022455308615401</v>
      </c>
      <c r="H30">
        <v>1</v>
      </c>
      <c r="I30">
        <v>1.84915476542664</v>
      </c>
      <c r="J30">
        <v>0</v>
      </c>
      <c r="L30" t="s">
        <v>29</v>
      </c>
      <c r="M30" t="s">
        <v>27</v>
      </c>
      <c r="N30" t="s">
        <v>25</v>
      </c>
      <c r="O30" t="str">
        <f>+IF(Tabla1[[#This Row],[Emparejamiento_emocion_RC]]=1,"Acierto",IF(SUM(Tabla1[[#This Row],[Emparejamiento_emocion_RC]],Tabla1[[#This Row],[Emparejamiento_emocion_TR]])=0,"Omisión","Comisión"))</f>
        <v>Acierto</v>
      </c>
      <c r="P30">
        <f>+IF(Tabla1[[#This Row],[Tipo emp emoción]]="omisión",1,0)</f>
        <v>0</v>
      </c>
      <c r="Q30">
        <f>+IF(Tabla1[[#This Row],[Tipo emp emoción]]="comisión",1,0)</f>
        <v>0</v>
      </c>
      <c r="R30" t="str">
        <f>+IF(Tabla1[[#This Row],[Memoria_emocion_RC]]=1,"Acierto",IF(SUM(Tabla1[[#This Row],[Memoria_emocion_RC]],Tabla1[[#This Row],[Memoria_emocion_TR]])=0,"Omisión","Comisión"))</f>
        <v>Acierto</v>
      </c>
      <c r="S30">
        <f>+IF(Tabla1[[#This Row],[Tipo mem emoción]]="omisión",1,0)</f>
        <v>0</v>
      </c>
      <c r="T30">
        <f>+IF(Tabla1[[#This Row],[Tipo mem emoción]]="comisión",1,0)</f>
        <v>0</v>
      </c>
      <c r="U30" t="str">
        <f>+IF(Tabla1[[#This Row],[Emparejamiento_identidad_RC]]=1,"Acierto",IF(SUM(Tabla1[[#This Row],[Emparejamiento_identidad_RC]],Tabla1[[#This Row],[Emparejamiento_identidad_TR]])=0,"Omisión","Comisión"))</f>
        <v>Acierto</v>
      </c>
      <c r="V30">
        <f>+IF(Tabla1[[#This Row],[Tipo emp identidad]]="omisión",1,0)</f>
        <v>0</v>
      </c>
      <c r="W30">
        <f>+IF(Tabla1[[#This Row],[Tipo emp identidad]]="comisión",1,0)</f>
        <v>0</v>
      </c>
      <c r="X30" t="str">
        <f>+IF(Tabla1[[#This Row],[Memoria_identidad_RC]]=1,"Acierto",IF(SUM(Tabla1[[#This Row],[Memoria_identidad_RC]],Tabla1[[#This Row],[Memoria_identidad_TR]])=0,"Omisión","Comisión"))</f>
        <v>Omisión</v>
      </c>
      <c r="Y30" s="18">
        <f>+IF(Tabla1[[#This Row],[Tipo mem identidad]]="omisión",1,0)</f>
        <v>1</v>
      </c>
      <c r="Z30" s="18">
        <f>+IF(Tabla1[[#This Row],[Tipo mem identidad]]="comisión",1,0)</f>
        <v>0</v>
      </c>
    </row>
    <row r="31" spans="1:26" x14ac:dyDescent="0.55000000000000004">
      <c r="A31" t="s">
        <v>58</v>
      </c>
      <c r="B31" t="s">
        <v>64</v>
      </c>
      <c r="C31" t="s">
        <v>59</v>
      </c>
      <c r="D31">
        <v>1</v>
      </c>
      <c r="E31">
        <v>2.26664098765468</v>
      </c>
      <c r="F31">
        <v>0</v>
      </c>
      <c r="G31">
        <v>1.7138694321038199</v>
      </c>
      <c r="H31">
        <v>1</v>
      </c>
      <c r="I31">
        <v>1.83891200000653</v>
      </c>
      <c r="J31">
        <v>1</v>
      </c>
      <c r="K31">
        <v>1.1292223209893499</v>
      </c>
      <c r="L31" t="s">
        <v>27</v>
      </c>
      <c r="M31" t="s">
        <v>28</v>
      </c>
      <c r="N31" t="s">
        <v>25</v>
      </c>
      <c r="O31" t="str">
        <f>+IF(Tabla1[[#This Row],[Emparejamiento_emocion_RC]]=1,"Acierto",IF(SUM(Tabla1[[#This Row],[Emparejamiento_emocion_RC]],Tabla1[[#This Row],[Emparejamiento_emocion_TR]])=0,"Omisión","Comisión"))</f>
        <v>Acierto</v>
      </c>
      <c r="P31">
        <f>+IF(Tabla1[[#This Row],[Tipo emp emoción]]="omisión",1,0)</f>
        <v>0</v>
      </c>
      <c r="Q31">
        <f>+IF(Tabla1[[#This Row],[Tipo emp emoción]]="comisión",1,0)</f>
        <v>0</v>
      </c>
      <c r="R31" t="str">
        <f>+IF(Tabla1[[#This Row],[Memoria_emocion_RC]]=1,"Acierto",IF(SUM(Tabla1[[#This Row],[Memoria_emocion_RC]],Tabla1[[#This Row],[Memoria_emocion_TR]])=0,"Omisión","Comisión"))</f>
        <v>Comisión</v>
      </c>
      <c r="S31">
        <f>+IF(Tabla1[[#This Row],[Tipo mem emoción]]="omisión",1,0)</f>
        <v>0</v>
      </c>
      <c r="T31">
        <f>+IF(Tabla1[[#This Row],[Tipo mem emoción]]="comisión",1,0)</f>
        <v>1</v>
      </c>
      <c r="U31" t="str">
        <f>+IF(Tabla1[[#This Row],[Emparejamiento_identidad_RC]]=1,"Acierto",IF(SUM(Tabla1[[#This Row],[Emparejamiento_identidad_RC]],Tabla1[[#This Row],[Emparejamiento_identidad_TR]])=0,"Omisión","Comisión"))</f>
        <v>Acierto</v>
      </c>
      <c r="V31">
        <f>+IF(Tabla1[[#This Row],[Tipo emp identidad]]="omisión",1,0)</f>
        <v>0</v>
      </c>
      <c r="W31">
        <f>+IF(Tabla1[[#This Row],[Tipo emp identidad]]="comisión",1,0)</f>
        <v>0</v>
      </c>
      <c r="X31" t="str">
        <f>+IF(Tabla1[[#This Row],[Memoria_identidad_RC]]=1,"Acierto",IF(SUM(Tabla1[[#This Row],[Memoria_identidad_RC]],Tabla1[[#This Row],[Memoria_identidad_TR]])=0,"Omisión","Comisión"))</f>
        <v>Acierto</v>
      </c>
      <c r="Y31" s="18">
        <f>+IF(Tabla1[[#This Row],[Tipo mem identidad]]="omisión",1,0)</f>
        <v>0</v>
      </c>
      <c r="Z31" s="18">
        <f>+IF(Tabla1[[#This Row],[Tipo mem identidad]]="comisión",1,0)</f>
        <v>0</v>
      </c>
    </row>
    <row r="32" spans="1:26" x14ac:dyDescent="0.55000000000000004">
      <c r="A32" t="s">
        <v>58</v>
      </c>
      <c r="B32" t="s">
        <v>64</v>
      </c>
      <c r="C32" t="s">
        <v>59</v>
      </c>
      <c r="D32">
        <v>1</v>
      </c>
      <c r="E32">
        <v>2.3491583209833999</v>
      </c>
      <c r="F32">
        <v>1</v>
      </c>
      <c r="G32">
        <v>1.9396898765407899</v>
      </c>
      <c r="H32">
        <v>1</v>
      </c>
      <c r="I32">
        <v>1.8153216790087701</v>
      </c>
      <c r="J32">
        <v>1</v>
      </c>
      <c r="K32">
        <v>1.1254277530824699</v>
      </c>
      <c r="L32" t="s">
        <v>28</v>
      </c>
      <c r="M32" t="s">
        <v>29</v>
      </c>
      <c r="N32" t="s">
        <v>25</v>
      </c>
      <c r="O32" t="str">
        <f>+IF(Tabla1[[#This Row],[Emparejamiento_emocion_RC]]=1,"Acierto",IF(SUM(Tabla1[[#This Row],[Emparejamiento_emocion_RC]],Tabla1[[#This Row],[Emparejamiento_emocion_TR]])=0,"Omisión","Comisión"))</f>
        <v>Acierto</v>
      </c>
      <c r="P32">
        <f>+IF(Tabla1[[#This Row],[Tipo emp emoción]]="omisión",1,0)</f>
        <v>0</v>
      </c>
      <c r="Q32">
        <f>+IF(Tabla1[[#This Row],[Tipo emp emoción]]="comisión",1,0)</f>
        <v>0</v>
      </c>
      <c r="R32" t="str">
        <f>+IF(Tabla1[[#This Row],[Memoria_emocion_RC]]=1,"Acierto",IF(SUM(Tabla1[[#This Row],[Memoria_emocion_RC]],Tabla1[[#This Row],[Memoria_emocion_TR]])=0,"Omisión","Comisión"))</f>
        <v>Acierto</v>
      </c>
      <c r="S32">
        <f>+IF(Tabla1[[#This Row],[Tipo mem emoción]]="omisión",1,0)</f>
        <v>0</v>
      </c>
      <c r="T32">
        <f>+IF(Tabla1[[#This Row],[Tipo mem emoción]]="comisión",1,0)</f>
        <v>0</v>
      </c>
      <c r="U32" t="str">
        <f>+IF(Tabla1[[#This Row],[Emparejamiento_identidad_RC]]=1,"Acierto",IF(SUM(Tabla1[[#This Row],[Emparejamiento_identidad_RC]],Tabla1[[#This Row],[Emparejamiento_identidad_TR]])=0,"Omisión","Comisión"))</f>
        <v>Acierto</v>
      </c>
      <c r="V32">
        <f>+IF(Tabla1[[#This Row],[Tipo emp identidad]]="omisión",1,0)</f>
        <v>0</v>
      </c>
      <c r="W32">
        <f>+IF(Tabla1[[#This Row],[Tipo emp identidad]]="comisión",1,0)</f>
        <v>0</v>
      </c>
      <c r="X32" t="str">
        <f>+IF(Tabla1[[#This Row],[Memoria_identidad_RC]]=1,"Acierto",IF(SUM(Tabla1[[#This Row],[Memoria_identidad_RC]],Tabla1[[#This Row],[Memoria_identidad_TR]])=0,"Omisión","Comisión"))</f>
        <v>Acierto</v>
      </c>
      <c r="Y32" s="18">
        <f>+IF(Tabla1[[#This Row],[Tipo mem identidad]]="omisión",1,0)</f>
        <v>0</v>
      </c>
      <c r="Z32" s="18">
        <f>+IF(Tabla1[[#This Row],[Tipo mem identidad]]="comisión",1,0)</f>
        <v>0</v>
      </c>
    </row>
    <row r="33" spans="1:26" x14ac:dyDescent="0.55000000000000004">
      <c r="A33" t="s">
        <v>58</v>
      </c>
      <c r="B33" t="s">
        <v>64</v>
      </c>
      <c r="C33" t="s">
        <v>59</v>
      </c>
      <c r="D33">
        <v>1</v>
      </c>
      <c r="E33">
        <v>2.61723189509939</v>
      </c>
      <c r="F33">
        <v>0</v>
      </c>
      <c r="H33">
        <v>1</v>
      </c>
      <c r="I33">
        <v>2.2303946511819901</v>
      </c>
      <c r="J33">
        <v>1</v>
      </c>
      <c r="K33">
        <v>1.8178266214672401</v>
      </c>
      <c r="L33" t="s">
        <v>27</v>
      </c>
      <c r="M33" t="s">
        <v>29</v>
      </c>
      <c r="N33" t="s">
        <v>60</v>
      </c>
      <c r="O33" t="str">
        <f>+IF(Tabla1[[#This Row],[Emparejamiento_emocion_RC]]=1,"Acierto",IF(SUM(Tabla1[[#This Row],[Emparejamiento_emocion_RC]],Tabla1[[#This Row],[Emparejamiento_emocion_TR]])=0,"Omisión","Comisión"))</f>
        <v>Acierto</v>
      </c>
      <c r="P33">
        <f>+IF(Tabla1[[#This Row],[Tipo emp emoción]]="omisión",1,0)</f>
        <v>0</v>
      </c>
      <c r="Q33">
        <f>+IF(Tabla1[[#This Row],[Tipo emp emoción]]="comisión",1,0)</f>
        <v>0</v>
      </c>
      <c r="R33" t="str">
        <f>+IF(Tabla1[[#This Row],[Memoria_emocion_RC]]=1,"Acierto",IF(SUM(Tabla1[[#This Row],[Memoria_emocion_RC]],Tabla1[[#This Row],[Memoria_emocion_TR]])=0,"Omisión","Comisión"))</f>
        <v>Omisión</v>
      </c>
      <c r="S33">
        <f>+IF(Tabla1[[#This Row],[Tipo mem emoción]]="omisión",1,0)</f>
        <v>1</v>
      </c>
      <c r="T33">
        <f>+IF(Tabla1[[#This Row],[Tipo mem emoción]]="comisión",1,0)</f>
        <v>0</v>
      </c>
      <c r="U33" t="str">
        <f>+IF(Tabla1[[#This Row],[Emparejamiento_identidad_RC]]=1,"Acierto",IF(SUM(Tabla1[[#This Row],[Emparejamiento_identidad_RC]],Tabla1[[#This Row],[Emparejamiento_identidad_TR]])=0,"Omisión","Comisión"))</f>
        <v>Acierto</v>
      </c>
      <c r="V33">
        <f>+IF(Tabla1[[#This Row],[Tipo emp identidad]]="omisión",1,0)</f>
        <v>0</v>
      </c>
      <c r="W33">
        <f>+IF(Tabla1[[#This Row],[Tipo emp identidad]]="comisión",1,0)</f>
        <v>0</v>
      </c>
      <c r="X33" t="str">
        <f>+IF(Tabla1[[#This Row],[Memoria_identidad_RC]]=1,"Acierto",IF(SUM(Tabla1[[#This Row],[Memoria_identidad_RC]],Tabla1[[#This Row],[Memoria_identidad_TR]])=0,"Omisión","Comisión"))</f>
        <v>Acierto</v>
      </c>
      <c r="Y33" s="18">
        <f>+IF(Tabla1[[#This Row],[Tipo mem identidad]]="omisión",1,0)</f>
        <v>0</v>
      </c>
      <c r="Z33" s="18">
        <f>+IF(Tabla1[[#This Row],[Tipo mem identidad]]="comisión",1,0)</f>
        <v>0</v>
      </c>
    </row>
    <row r="34" spans="1:26" x14ac:dyDescent="0.55000000000000004">
      <c r="A34" t="s">
        <v>58</v>
      </c>
      <c r="B34" t="s">
        <v>64</v>
      </c>
      <c r="C34" t="s">
        <v>59</v>
      </c>
      <c r="D34">
        <v>1</v>
      </c>
      <c r="E34">
        <v>1.4717412122408799</v>
      </c>
      <c r="F34">
        <v>0</v>
      </c>
      <c r="G34">
        <v>1.2958370732376301</v>
      </c>
      <c r="H34">
        <v>1</v>
      </c>
      <c r="I34">
        <v>1.4131179560790701</v>
      </c>
      <c r="J34">
        <v>1</v>
      </c>
      <c r="K34">
        <v>1.48720275529194</v>
      </c>
      <c r="L34" t="s">
        <v>29</v>
      </c>
      <c r="M34" t="s">
        <v>27</v>
      </c>
      <c r="N34" t="s">
        <v>60</v>
      </c>
      <c r="O34" t="str">
        <f>+IF(Tabla1[[#This Row],[Emparejamiento_emocion_RC]]=1,"Acierto",IF(SUM(Tabla1[[#This Row],[Emparejamiento_emocion_RC]],Tabla1[[#This Row],[Emparejamiento_emocion_TR]])=0,"Omisión","Comisión"))</f>
        <v>Acierto</v>
      </c>
      <c r="P34">
        <f>+IF(Tabla1[[#This Row],[Tipo emp emoción]]="omisión",1,0)</f>
        <v>0</v>
      </c>
      <c r="Q34">
        <f>+IF(Tabla1[[#This Row],[Tipo emp emoción]]="comisión",1,0)</f>
        <v>0</v>
      </c>
      <c r="R34" t="str">
        <f>+IF(Tabla1[[#This Row],[Memoria_emocion_RC]]=1,"Acierto",IF(SUM(Tabla1[[#This Row],[Memoria_emocion_RC]],Tabla1[[#This Row],[Memoria_emocion_TR]])=0,"Omisión","Comisión"))</f>
        <v>Comisión</v>
      </c>
      <c r="S34">
        <f>+IF(Tabla1[[#This Row],[Tipo mem emoción]]="omisión",1,0)</f>
        <v>0</v>
      </c>
      <c r="T34">
        <f>+IF(Tabla1[[#This Row],[Tipo mem emoción]]="comisión",1,0)</f>
        <v>1</v>
      </c>
      <c r="U34" t="str">
        <f>+IF(Tabla1[[#This Row],[Emparejamiento_identidad_RC]]=1,"Acierto",IF(SUM(Tabla1[[#This Row],[Emparejamiento_identidad_RC]],Tabla1[[#This Row],[Emparejamiento_identidad_TR]])=0,"Omisión","Comisión"))</f>
        <v>Acierto</v>
      </c>
      <c r="V34">
        <f>+IF(Tabla1[[#This Row],[Tipo emp identidad]]="omisión",1,0)</f>
        <v>0</v>
      </c>
      <c r="W34">
        <f>+IF(Tabla1[[#This Row],[Tipo emp identidad]]="comisión",1,0)</f>
        <v>0</v>
      </c>
      <c r="X34" t="str">
        <f>+IF(Tabla1[[#This Row],[Memoria_identidad_RC]]=1,"Acierto",IF(SUM(Tabla1[[#This Row],[Memoria_identidad_RC]],Tabla1[[#This Row],[Memoria_identidad_TR]])=0,"Omisión","Comisión"))</f>
        <v>Acierto</v>
      </c>
      <c r="Y34" s="18">
        <f>+IF(Tabla1[[#This Row],[Tipo mem identidad]]="omisión",1,0)</f>
        <v>0</v>
      </c>
      <c r="Z34" s="18">
        <f>+IF(Tabla1[[#This Row],[Tipo mem identidad]]="comisión",1,0)</f>
        <v>0</v>
      </c>
    </row>
    <row r="35" spans="1:26" x14ac:dyDescent="0.55000000000000004">
      <c r="A35" t="s">
        <v>58</v>
      </c>
      <c r="B35" t="s">
        <v>64</v>
      </c>
      <c r="C35" t="s">
        <v>59</v>
      </c>
      <c r="D35">
        <v>1</v>
      </c>
      <c r="E35">
        <v>2.6993087994633198</v>
      </c>
      <c r="F35">
        <v>1</v>
      </c>
      <c r="G35">
        <v>0.90623953088652298</v>
      </c>
      <c r="H35">
        <v>0</v>
      </c>
      <c r="I35">
        <v>1.5792948774178499</v>
      </c>
      <c r="J35">
        <v>0</v>
      </c>
      <c r="L35" t="s">
        <v>29</v>
      </c>
      <c r="M35" t="s">
        <v>29</v>
      </c>
      <c r="N35" t="s">
        <v>60</v>
      </c>
      <c r="O35" t="str">
        <f>+IF(Tabla1[[#This Row],[Emparejamiento_emocion_RC]]=1,"Acierto",IF(SUM(Tabla1[[#This Row],[Emparejamiento_emocion_RC]],Tabla1[[#This Row],[Emparejamiento_emocion_TR]])=0,"Omisión","Comisión"))</f>
        <v>Acierto</v>
      </c>
      <c r="P35">
        <f>+IF(Tabla1[[#This Row],[Tipo emp emoción]]="omisión",1,0)</f>
        <v>0</v>
      </c>
      <c r="Q35">
        <f>+IF(Tabla1[[#This Row],[Tipo emp emoción]]="comisión",1,0)</f>
        <v>0</v>
      </c>
      <c r="R35" t="str">
        <f>+IF(Tabla1[[#This Row],[Memoria_emocion_RC]]=1,"Acierto",IF(SUM(Tabla1[[#This Row],[Memoria_emocion_RC]],Tabla1[[#This Row],[Memoria_emocion_TR]])=0,"Omisión","Comisión"))</f>
        <v>Acierto</v>
      </c>
      <c r="S35">
        <f>+IF(Tabla1[[#This Row],[Tipo mem emoción]]="omisión",1,0)</f>
        <v>0</v>
      </c>
      <c r="T35">
        <f>+IF(Tabla1[[#This Row],[Tipo mem emoción]]="comisión",1,0)</f>
        <v>0</v>
      </c>
      <c r="U35" t="str">
        <f>+IF(Tabla1[[#This Row],[Emparejamiento_identidad_RC]]=1,"Acierto",IF(SUM(Tabla1[[#This Row],[Emparejamiento_identidad_RC]],Tabla1[[#This Row],[Emparejamiento_identidad_TR]])=0,"Omisión","Comisión"))</f>
        <v>Comisión</v>
      </c>
      <c r="V35">
        <f>+IF(Tabla1[[#This Row],[Tipo emp identidad]]="omisión",1,0)</f>
        <v>0</v>
      </c>
      <c r="W35">
        <f>+IF(Tabla1[[#This Row],[Tipo emp identidad]]="comisión",1,0)</f>
        <v>1</v>
      </c>
      <c r="X35" t="str">
        <f>+IF(Tabla1[[#This Row],[Memoria_identidad_RC]]=1,"Acierto",IF(SUM(Tabla1[[#This Row],[Memoria_identidad_RC]],Tabla1[[#This Row],[Memoria_identidad_TR]])=0,"Omisión","Comisión"))</f>
        <v>Omisión</v>
      </c>
      <c r="Y35" s="18">
        <f>+IF(Tabla1[[#This Row],[Tipo mem identidad]]="omisión",1,0)</f>
        <v>1</v>
      </c>
      <c r="Z35" s="18">
        <f>+IF(Tabla1[[#This Row],[Tipo mem identidad]]="comisión",1,0)</f>
        <v>0</v>
      </c>
    </row>
    <row r="36" spans="1:26" x14ac:dyDescent="0.55000000000000004">
      <c r="A36" t="s">
        <v>58</v>
      </c>
      <c r="B36" t="s">
        <v>64</v>
      </c>
      <c r="C36" t="s">
        <v>59</v>
      </c>
      <c r="D36">
        <v>1</v>
      </c>
      <c r="E36">
        <v>2.5927830856526199</v>
      </c>
      <c r="F36">
        <v>1</v>
      </c>
      <c r="G36">
        <v>1.95147255423944</v>
      </c>
      <c r="H36">
        <v>1</v>
      </c>
      <c r="I36">
        <v>3.1334954141056999</v>
      </c>
      <c r="J36">
        <v>1</v>
      </c>
      <c r="K36">
        <v>1.5998874863726</v>
      </c>
      <c r="L36" t="s">
        <v>27</v>
      </c>
      <c r="M36" t="s">
        <v>27</v>
      </c>
      <c r="N36" t="s">
        <v>60</v>
      </c>
      <c r="O36" t="str">
        <f>+IF(Tabla1[[#This Row],[Emparejamiento_emocion_RC]]=1,"Acierto",IF(SUM(Tabla1[[#This Row],[Emparejamiento_emocion_RC]],Tabla1[[#This Row],[Emparejamiento_emocion_TR]])=0,"Omisión","Comisión"))</f>
        <v>Acierto</v>
      </c>
      <c r="P36">
        <f>+IF(Tabla1[[#This Row],[Tipo emp emoción]]="omisión",1,0)</f>
        <v>0</v>
      </c>
      <c r="Q36">
        <f>+IF(Tabla1[[#This Row],[Tipo emp emoción]]="comisión",1,0)</f>
        <v>0</v>
      </c>
      <c r="R36" t="str">
        <f>+IF(Tabla1[[#This Row],[Memoria_emocion_RC]]=1,"Acierto",IF(SUM(Tabla1[[#This Row],[Memoria_emocion_RC]],Tabla1[[#This Row],[Memoria_emocion_TR]])=0,"Omisión","Comisión"))</f>
        <v>Acierto</v>
      </c>
      <c r="S36">
        <f>+IF(Tabla1[[#This Row],[Tipo mem emoción]]="omisión",1,0)</f>
        <v>0</v>
      </c>
      <c r="T36">
        <f>+IF(Tabla1[[#This Row],[Tipo mem emoción]]="comisión",1,0)</f>
        <v>0</v>
      </c>
      <c r="U36" t="str">
        <f>+IF(Tabla1[[#This Row],[Emparejamiento_identidad_RC]]=1,"Acierto",IF(SUM(Tabla1[[#This Row],[Emparejamiento_identidad_RC]],Tabla1[[#This Row],[Emparejamiento_identidad_TR]])=0,"Omisión","Comisión"))</f>
        <v>Acierto</v>
      </c>
      <c r="V36">
        <f>+IF(Tabla1[[#This Row],[Tipo emp identidad]]="omisión",1,0)</f>
        <v>0</v>
      </c>
      <c r="W36">
        <f>+IF(Tabla1[[#This Row],[Tipo emp identidad]]="comisión",1,0)</f>
        <v>0</v>
      </c>
      <c r="X36" t="str">
        <f>+IF(Tabla1[[#This Row],[Memoria_identidad_RC]]=1,"Acierto",IF(SUM(Tabla1[[#This Row],[Memoria_identidad_RC]],Tabla1[[#This Row],[Memoria_identidad_TR]])=0,"Omisión","Comisión"))</f>
        <v>Acierto</v>
      </c>
      <c r="Y36" s="18">
        <f>+IF(Tabla1[[#This Row],[Tipo mem identidad]]="omisión",1,0)</f>
        <v>0</v>
      </c>
      <c r="Z36" s="18">
        <f>+IF(Tabla1[[#This Row],[Tipo mem identidad]]="comisión",1,0)</f>
        <v>0</v>
      </c>
    </row>
    <row r="37" spans="1:26" x14ac:dyDescent="0.55000000000000004">
      <c r="A37" t="s">
        <v>58</v>
      </c>
      <c r="B37" t="s">
        <v>64</v>
      </c>
      <c r="C37" t="s">
        <v>59</v>
      </c>
      <c r="D37">
        <v>1</v>
      </c>
      <c r="E37">
        <v>1.89616465865401</v>
      </c>
      <c r="F37">
        <v>1</v>
      </c>
      <c r="G37">
        <v>1.2355138650746</v>
      </c>
      <c r="H37">
        <v>1</v>
      </c>
      <c r="I37">
        <v>2.53551252192119</v>
      </c>
      <c r="J37">
        <v>1</v>
      </c>
      <c r="K37">
        <v>1.3837482538656301</v>
      </c>
      <c r="L37" t="s">
        <v>28</v>
      </c>
      <c r="M37" t="s">
        <v>28</v>
      </c>
      <c r="N37" t="s">
        <v>60</v>
      </c>
      <c r="O37" t="str">
        <f>+IF(Tabla1[[#This Row],[Emparejamiento_emocion_RC]]=1,"Acierto",IF(SUM(Tabla1[[#This Row],[Emparejamiento_emocion_RC]],Tabla1[[#This Row],[Emparejamiento_emocion_TR]])=0,"Omisión","Comisión"))</f>
        <v>Acierto</v>
      </c>
      <c r="P37">
        <f>+IF(Tabla1[[#This Row],[Tipo emp emoción]]="omisión",1,0)</f>
        <v>0</v>
      </c>
      <c r="Q37">
        <f>+IF(Tabla1[[#This Row],[Tipo emp emoción]]="comisión",1,0)</f>
        <v>0</v>
      </c>
      <c r="R37" t="str">
        <f>+IF(Tabla1[[#This Row],[Memoria_emocion_RC]]=1,"Acierto",IF(SUM(Tabla1[[#This Row],[Memoria_emocion_RC]],Tabla1[[#This Row],[Memoria_emocion_TR]])=0,"Omisión","Comisión"))</f>
        <v>Acierto</v>
      </c>
      <c r="S37">
        <f>+IF(Tabla1[[#This Row],[Tipo mem emoción]]="omisión",1,0)</f>
        <v>0</v>
      </c>
      <c r="T37">
        <f>+IF(Tabla1[[#This Row],[Tipo mem emoción]]="comisión",1,0)</f>
        <v>0</v>
      </c>
      <c r="U37" t="str">
        <f>+IF(Tabla1[[#This Row],[Emparejamiento_identidad_RC]]=1,"Acierto",IF(SUM(Tabla1[[#This Row],[Emparejamiento_identidad_RC]],Tabla1[[#This Row],[Emparejamiento_identidad_TR]])=0,"Omisión","Comisión"))</f>
        <v>Acierto</v>
      </c>
      <c r="V37">
        <f>+IF(Tabla1[[#This Row],[Tipo emp identidad]]="omisión",1,0)</f>
        <v>0</v>
      </c>
      <c r="W37">
        <f>+IF(Tabla1[[#This Row],[Tipo emp identidad]]="comisión",1,0)</f>
        <v>0</v>
      </c>
      <c r="X37" t="str">
        <f>+IF(Tabla1[[#This Row],[Memoria_identidad_RC]]=1,"Acierto",IF(SUM(Tabla1[[#This Row],[Memoria_identidad_RC]],Tabla1[[#This Row],[Memoria_identidad_TR]])=0,"Omisión","Comisión"))</f>
        <v>Acierto</v>
      </c>
      <c r="Y37" s="18">
        <f>+IF(Tabla1[[#This Row],[Tipo mem identidad]]="omisión",1,0)</f>
        <v>0</v>
      </c>
      <c r="Z37" s="18">
        <f>+IF(Tabla1[[#This Row],[Tipo mem identidad]]="comisión",1,0)</f>
        <v>0</v>
      </c>
    </row>
    <row r="38" spans="1:26" x14ac:dyDescent="0.55000000000000004">
      <c r="A38" t="s">
        <v>58</v>
      </c>
      <c r="B38" t="s">
        <v>64</v>
      </c>
      <c r="C38" t="s">
        <v>59</v>
      </c>
      <c r="D38">
        <v>1</v>
      </c>
      <c r="E38">
        <v>2.4428384733619102</v>
      </c>
      <c r="F38">
        <v>0</v>
      </c>
      <c r="H38">
        <v>1</v>
      </c>
      <c r="I38">
        <v>1.8751927902922001</v>
      </c>
      <c r="J38">
        <v>1</v>
      </c>
      <c r="K38">
        <v>1.71827691316138</v>
      </c>
      <c r="L38" t="s">
        <v>28</v>
      </c>
      <c r="M38" t="s">
        <v>27</v>
      </c>
      <c r="N38" t="s">
        <v>60</v>
      </c>
      <c r="O38" t="str">
        <f>+IF(Tabla1[[#This Row],[Emparejamiento_emocion_RC]]=1,"Acierto",IF(SUM(Tabla1[[#This Row],[Emparejamiento_emocion_RC]],Tabla1[[#This Row],[Emparejamiento_emocion_TR]])=0,"Omisión","Comisión"))</f>
        <v>Acierto</v>
      </c>
      <c r="P38">
        <f>+IF(Tabla1[[#This Row],[Tipo emp emoción]]="omisión",1,0)</f>
        <v>0</v>
      </c>
      <c r="Q38">
        <f>+IF(Tabla1[[#This Row],[Tipo emp emoción]]="comisión",1,0)</f>
        <v>0</v>
      </c>
      <c r="R38" t="str">
        <f>+IF(Tabla1[[#This Row],[Memoria_emocion_RC]]=1,"Acierto",IF(SUM(Tabla1[[#This Row],[Memoria_emocion_RC]],Tabla1[[#This Row],[Memoria_emocion_TR]])=0,"Omisión","Comisión"))</f>
        <v>Omisión</v>
      </c>
      <c r="S38">
        <f>+IF(Tabla1[[#This Row],[Tipo mem emoción]]="omisión",1,0)</f>
        <v>1</v>
      </c>
      <c r="T38">
        <f>+IF(Tabla1[[#This Row],[Tipo mem emoción]]="comisión",1,0)</f>
        <v>0</v>
      </c>
      <c r="U38" t="str">
        <f>+IF(Tabla1[[#This Row],[Emparejamiento_identidad_RC]]=1,"Acierto",IF(SUM(Tabla1[[#This Row],[Emparejamiento_identidad_RC]],Tabla1[[#This Row],[Emparejamiento_identidad_TR]])=0,"Omisión","Comisión"))</f>
        <v>Acierto</v>
      </c>
      <c r="V38">
        <f>+IF(Tabla1[[#This Row],[Tipo emp identidad]]="omisión",1,0)</f>
        <v>0</v>
      </c>
      <c r="W38">
        <f>+IF(Tabla1[[#This Row],[Tipo emp identidad]]="comisión",1,0)</f>
        <v>0</v>
      </c>
      <c r="X38" t="str">
        <f>+IF(Tabla1[[#This Row],[Memoria_identidad_RC]]=1,"Acierto",IF(SUM(Tabla1[[#This Row],[Memoria_identidad_RC]],Tabla1[[#This Row],[Memoria_identidad_TR]])=0,"Omisión","Comisión"))</f>
        <v>Acierto</v>
      </c>
      <c r="Y38" s="18">
        <f>+IF(Tabla1[[#This Row],[Tipo mem identidad]]="omisión",1,0)</f>
        <v>0</v>
      </c>
      <c r="Z38" s="18">
        <f>+IF(Tabla1[[#This Row],[Tipo mem identidad]]="comisión",1,0)</f>
        <v>0</v>
      </c>
    </row>
    <row r="39" spans="1:26" x14ac:dyDescent="0.55000000000000004">
      <c r="A39" t="s">
        <v>58</v>
      </c>
      <c r="B39" t="s">
        <v>64</v>
      </c>
      <c r="C39" t="s">
        <v>59</v>
      </c>
      <c r="D39">
        <v>1</v>
      </c>
      <c r="E39">
        <v>3.58711038978071</v>
      </c>
      <c r="F39">
        <v>1</v>
      </c>
      <c r="G39">
        <v>0.63596810743911103</v>
      </c>
      <c r="H39">
        <v>1</v>
      </c>
      <c r="I39">
        <v>1.94483353669056</v>
      </c>
      <c r="J39">
        <v>1</v>
      </c>
      <c r="K39">
        <v>1.1212200463633</v>
      </c>
      <c r="L39" t="s">
        <v>29</v>
      </c>
      <c r="M39" t="s">
        <v>29</v>
      </c>
      <c r="N39" t="s">
        <v>60</v>
      </c>
      <c r="O39" t="str">
        <f>+IF(Tabla1[[#This Row],[Emparejamiento_emocion_RC]]=1,"Acierto",IF(SUM(Tabla1[[#This Row],[Emparejamiento_emocion_RC]],Tabla1[[#This Row],[Emparejamiento_emocion_TR]])=0,"Omisión","Comisión"))</f>
        <v>Acierto</v>
      </c>
      <c r="P39">
        <f>+IF(Tabla1[[#This Row],[Tipo emp emoción]]="omisión",1,0)</f>
        <v>0</v>
      </c>
      <c r="Q39">
        <f>+IF(Tabla1[[#This Row],[Tipo emp emoción]]="comisión",1,0)</f>
        <v>0</v>
      </c>
      <c r="R39" t="str">
        <f>+IF(Tabla1[[#This Row],[Memoria_emocion_RC]]=1,"Acierto",IF(SUM(Tabla1[[#This Row],[Memoria_emocion_RC]],Tabla1[[#This Row],[Memoria_emocion_TR]])=0,"Omisión","Comisión"))</f>
        <v>Acierto</v>
      </c>
      <c r="S39">
        <f>+IF(Tabla1[[#This Row],[Tipo mem emoción]]="omisión",1,0)</f>
        <v>0</v>
      </c>
      <c r="T39">
        <f>+IF(Tabla1[[#This Row],[Tipo mem emoción]]="comisión",1,0)</f>
        <v>0</v>
      </c>
      <c r="U39" t="str">
        <f>+IF(Tabla1[[#This Row],[Emparejamiento_identidad_RC]]=1,"Acierto",IF(SUM(Tabla1[[#This Row],[Emparejamiento_identidad_RC]],Tabla1[[#This Row],[Emparejamiento_identidad_TR]])=0,"Omisión","Comisión"))</f>
        <v>Acierto</v>
      </c>
      <c r="V39">
        <f>+IF(Tabla1[[#This Row],[Tipo emp identidad]]="omisión",1,0)</f>
        <v>0</v>
      </c>
      <c r="W39">
        <f>+IF(Tabla1[[#This Row],[Tipo emp identidad]]="comisión",1,0)</f>
        <v>0</v>
      </c>
      <c r="X39" t="str">
        <f>+IF(Tabla1[[#This Row],[Memoria_identidad_RC]]=1,"Acierto",IF(SUM(Tabla1[[#This Row],[Memoria_identidad_RC]],Tabla1[[#This Row],[Memoria_identidad_TR]])=0,"Omisión","Comisión"))</f>
        <v>Acierto</v>
      </c>
      <c r="Y39" s="18">
        <f>+IF(Tabla1[[#This Row],[Tipo mem identidad]]="omisión",1,0)</f>
        <v>0</v>
      </c>
      <c r="Z39" s="18">
        <f>+IF(Tabla1[[#This Row],[Tipo mem identidad]]="comisión",1,0)</f>
        <v>0</v>
      </c>
    </row>
    <row r="40" spans="1:26" x14ac:dyDescent="0.55000000000000004">
      <c r="A40" t="s">
        <v>58</v>
      </c>
      <c r="B40" t="s">
        <v>64</v>
      </c>
      <c r="C40" t="s">
        <v>59</v>
      </c>
      <c r="D40">
        <v>1</v>
      </c>
      <c r="E40">
        <v>2.49514073692262</v>
      </c>
      <c r="F40">
        <v>1</v>
      </c>
      <c r="G40">
        <v>1.5197835217695601</v>
      </c>
      <c r="H40">
        <v>1</v>
      </c>
      <c r="I40">
        <v>1.6862302705994801</v>
      </c>
      <c r="J40">
        <v>1</v>
      </c>
      <c r="K40">
        <v>1.0635342724271999</v>
      </c>
      <c r="L40" t="s">
        <v>28</v>
      </c>
      <c r="M40" t="s">
        <v>28</v>
      </c>
      <c r="N40" t="s">
        <v>60</v>
      </c>
      <c r="O40" t="str">
        <f>+IF(Tabla1[[#This Row],[Emparejamiento_emocion_RC]]=1,"Acierto",IF(SUM(Tabla1[[#This Row],[Emparejamiento_emocion_RC]],Tabla1[[#This Row],[Emparejamiento_emocion_TR]])=0,"Omisión","Comisión"))</f>
        <v>Acierto</v>
      </c>
      <c r="P40">
        <f>+IF(Tabla1[[#This Row],[Tipo emp emoción]]="omisión",1,0)</f>
        <v>0</v>
      </c>
      <c r="Q40">
        <f>+IF(Tabla1[[#This Row],[Tipo emp emoción]]="comisión",1,0)</f>
        <v>0</v>
      </c>
      <c r="R40" t="str">
        <f>+IF(Tabla1[[#This Row],[Memoria_emocion_RC]]=1,"Acierto",IF(SUM(Tabla1[[#This Row],[Memoria_emocion_RC]],Tabla1[[#This Row],[Memoria_emocion_TR]])=0,"Omisión","Comisión"))</f>
        <v>Acierto</v>
      </c>
      <c r="S40">
        <f>+IF(Tabla1[[#This Row],[Tipo mem emoción]]="omisión",1,0)</f>
        <v>0</v>
      </c>
      <c r="T40">
        <f>+IF(Tabla1[[#This Row],[Tipo mem emoción]]="comisión",1,0)</f>
        <v>0</v>
      </c>
      <c r="U40" t="str">
        <f>+IF(Tabla1[[#This Row],[Emparejamiento_identidad_RC]]=1,"Acierto",IF(SUM(Tabla1[[#This Row],[Emparejamiento_identidad_RC]],Tabla1[[#This Row],[Emparejamiento_identidad_TR]])=0,"Omisión","Comisión"))</f>
        <v>Acierto</v>
      </c>
      <c r="V40">
        <f>+IF(Tabla1[[#This Row],[Tipo emp identidad]]="omisión",1,0)</f>
        <v>0</v>
      </c>
      <c r="W40">
        <f>+IF(Tabla1[[#This Row],[Tipo emp identidad]]="comisión",1,0)</f>
        <v>0</v>
      </c>
      <c r="X40" t="str">
        <f>+IF(Tabla1[[#This Row],[Memoria_identidad_RC]]=1,"Acierto",IF(SUM(Tabla1[[#This Row],[Memoria_identidad_RC]],Tabla1[[#This Row],[Memoria_identidad_TR]])=0,"Omisión","Comisión"))</f>
        <v>Acierto</v>
      </c>
      <c r="Y40" s="18">
        <f>+IF(Tabla1[[#This Row],[Tipo mem identidad]]="omisión",1,0)</f>
        <v>0</v>
      </c>
      <c r="Z40" s="18">
        <f>+IF(Tabla1[[#This Row],[Tipo mem identidad]]="comisión",1,0)</f>
        <v>0</v>
      </c>
    </row>
    <row r="41" spans="1:26" x14ac:dyDescent="0.55000000000000004">
      <c r="A41" t="s">
        <v>58</v>
      </c>
      <c r="B41" t="s">
        <v>64</v>
      </c>
      <c r="C41" t="s">
        <v>59</v>
      </c>
      <c r="D41">
        <v>1</v>
      </c>
      <c r="E41">
        <v>2.3907621852704302</v>
      </c>
      <c r="F41">
        <v>1</v>
      </c>
      <c r="G41">
        <v>1.1114869028679</v>
      </c>
      <c r="H41">
        <v>1</v>
      </c>
      <c r="I41">
        <v>1.6342507727677</v>
      </c>
      <c r="J41">
        <v>1</v>
      </c>
      <c r="K41">
        <v>1.5357732628472101</v>
      </c>
      <c r="L41" t="s">
        <v>29</v>
      </c>
      <c r="M41" t="s">
        <v>29</v>
      </c>
      <c r="N41" t="s">
        <v>60</v>
      </c>
      <c r="O41" t="str">
        <f>+IF(Tabla1[[#This Row],[Emparejamiento_emocion_RC]]=1,"Acierto",IF(SUM(Tabla1[[#This Row],[Emparejamiento_emocion_RC]],Tabla1[[#This Row],[Emparejamiento_emocion_TR]])=0,"Omisión","Comisión"))</f>
        <v>Acierto</v>
      </c>
      <c r="P41">
        <f>+IF(Tabla1[[#This Row],[Tipo emp emoción]]="omisión",1,0)</f>
        <v>0</v>
      </c>
      <c r="Q41">
        <f>+IF(Tabla1[[#This Row],[Tipo emp emoción]]="comisión",1,0)</f>
        <v>0</v>
      </c>
      <c r="R41" t="str">
        <f>+IF(Tabla1[[#This Row],[Memoria_emocion_RC]]=1,"Acierto",IF(SUM(Tabla1[[#This Row],[Memoria_emocion_RC]],Tabla1[[#This Row],[Memoria_emocion_TR]])=0,"Omisión","Comisión"))</f>
        <v>Acierto</v>
      </c>
      <c r="S41">
        <f>+IF(Tabla1[[#This Row],[Tipo mem emoción]]="omisión",1,0)</f>
        <v>0</v>
      </c>
      <c r="T41">
        <f>+IF(Tabla1[[#This Row],[Tipo mem emoción]]="comisión",1,0)</f>
        <v>0</v>
      </c>
      <c r="U41" t="str">
        <f>+IF(Tabla1[[#This Row],[Emparejamiento_identidad_RC]]=1,"Acierto",IF(SUM(Tabla1[[#This Row],[Emparejamiento_identidad_RC]],Tabla1[[#This Row],[Emparejamiento_identidad_TR]])=0,"Omisión","Comisión"))</f>
        <v>Acierto</v>
      </c>
      <c r="V41">
        <f>+IF(Tabla1[[#This Row],[Tipo emp identidad]]="omisión",1,0)</f>
        <v>0</v>
      </c>
      <c r="W41">
        <f>+IF(Tabla1[[#This Row],[Tipo emp identidad]]="comisión",1,0)</f>
        <v>0</v>
      </c>
      <c r="X41" t="str">
        <f>+IF(Tabla1[[#This Row],[Memoria_identidad_RC]]=1,"Acierto",IF(SUM(Tabla1[[#This Row],[Memoria_identidad_RC]],Tabla1[[#This Row],[Memoria_identidad_TR]])=0,"Omisión","Comisión"))</f>
        <v>Acierto</v>
      </c>
      <c r="Y41" s="18">
        <f>+IF(Tabla1[[#This Row],[Tipo mem identidad]]="omisión",1,0)</f>
        <v>0</v>
      </c>
      <c r="Z41" s="18">
        <f>+IF(Tabla1[[#This Row],[Tipo mem identidad]]="comisión",1,0)</f>
        <v>0</v>
      </c>
    </row>
    <row r="42" spans="1:26" x14ac:dyDescent="0.55000000000000004">
      <c r="A42" t="s">
        <v>58</v>
      </c>
      <c r="B42" t="s">
        <v>64</v>
      </c>
      <c r="C42" t="s">
        <v>59</v>
      </c>
      <c r="D42">
        <v>1</v>
      </c>
      <c r="E42">
        <v>2.4733431888162101</v>
      </c>
      <c r="F42">
        <v>1</v>
      </c>
      <c r="G42">
        <v>1.5180610513198101</v>
      </c>
      <c r="H42">
        <v>1</v>
      </c>
      <c r="I42">
        <v>2.2922886260203001</v>
      </c>
      <c r="J42">
        <v>1</v>
      </c>
      <c r="K42">
        <v>1.1178106609731899</v>
      </c>
      <c r="L42" t="s">
        <v>29</v>
      </c>
      <c r="M42" t="s">
        <v>27</v>
      </c>
      <c r="N42" t="s">
        <v>60</v>
      </c>
      <c r="O42" t="str">
        <f>+IF(Tabla1[[#This Row],[Emparejamiento_emocion_RC]]=1,"Acierto",IF(SUM(Tabla1[[#This Row],[Emparejamiento_emocion_RC]],Tabla1[[#This Row],[Emparejamiento_emocion_TR]])=0,"Omisión","Comisión"))</f>
        <v>Acierto</v>
      </c>
      <c r="P42">
        <f>+IF(Tabla1[[#This Row],[Tipo emp emoción]]="omisión",1,0)</f>
        <v>0</v>
      </c>
      <c r="Q42">
        <f>+IF(Tabla1[[#This Row],[Tipo emp emoción]]="comisión",1,0)</f>
        <v>0</v>
      </c>
      <c r="R42" t="str">
        <f>+IF(Tabla1[[#This Row],[Memoria_emocion_RC]]=1,"Acierto",IF(SUM(Tabla1[[#This Row],[Memoria_emocion_RC]],Tabla1[[#This Row],[Memoria_emocion_TR]])=0,"Omisión","Comisión"))</f>
        <v>Acierto</v>
      </c>
      <c r="S42">
        <f>+IF(Tabla1[[#This Row],[Tipo mem emoción]]="omisión",1,0)</f>
        <v>0</v>
      </c>
      <c r="T42">
        <f>+IF(Tabla1[[#This Row],[Tipo mem emoción]]="comisión",1,0)</f>
        <v>0</v>
      </c>
      <c r="U42" t="str">
        <f>+IF(Tabla1[[#This Row],[Emparejamiento_identidad_RC]]=1,"Acierto",IF(SUM(Tabla1[[#This Row],[Emparejamiento_identidad_RC]],Tabla1[[#This Row],[Emparejamiento_identidad_TR]])=0,"Omisión","Comisión"))</f>
        <v>Acierto</v>
      </c>
      <c r="V42">
        <f>+IF(Tabla1[[#This Row],[Tipo emp identidad]]="omisión",1,0)</f>
        <v>0</v>
      </c>
      <c r="W42">
        <f>+IF(Tabla1[[#This Row],[Tipo emp identidad]]="comisión",1,0)</f>
        <v>0</v>
      </c>
      <c r="X42" t="str">
        <f>+IF(Tabla1[[#This Row],[Memoria_identidad_RC]]=1,"Acierto",IF(SUM(Tabla1[[#This Row],[Memoria_identidad_RC]],Tabla1[[#This Row],[Memoria_identidad_TR]])=0,"Omisión","Comisión"))</f>
        <v>Acierto</v>
      </c>
      <c r="Y42" s="18">
        <f>+IF(Tabla1[[#This Row],[Tipo mem identidad]]="omisión",1,0)</f>
        <v>0</v>
      </c>
      <c r="Z42" s="18">
        <f>+IF(Tabla1[[#This Row],[Tipo mem identidad]]="comisión",1,0)</f>
        <v>0</v>
      </c>
    </row>
    <row r="43" spans="1:26" x14ac:dyDescent="0.55000000000000004">
      <c r="A43" t="s">
        <v>58</v>
      </c>
      <c r="B43" t="s">
        <v>64</v>
      </c>
      <c r="C43" t="s">
        <v>59</v>
      </c>
      <c r="D43">
        <v>1</v>
      </c>
      <c r="E43">
        <v>3.31422918656608</v>
      </c>
      <c r="F43">
        <v>0</v>
      </c>
      <c r="G43">
        <v>1.5043433120590599</v>
      </c>
      <c r="H43">
        <v>1</v>
      </c>
      <c r="I43">
        <v>2.8249199604615498</v>
      </c>
      <c r="J43">
        <v>1</v>
      </c>
      <c r="K43">
        <v>1.16445563611341</v>
      </c>
      <c r="L43" t="s">
        <v>27</v>
      </c>
      <c r="M43" t="s">
        <v>29</v>
      </c>
      <c r="N43" t="s">
        <v>60</v>
      </c>
      <c r="O43" t="str">
        <f>+IF(Tabla1[[#This Row],[Emparejamiento_emocion_RC]]=1,"Acierto",IF(SUM(Tabla1[[#This Row],[Emparejamiento_emocion_RC]],Tabla1[[#This Row],[Emparejamiento_emocion_TR]])=0,"Omisión","Comisión"))</f>
        <v>Acierto</v>
      </c>
      <c r="P43">
        <f>+IF(Tabla1[[#This Row],[Tipo emp emoción]]="omisión",1,0)</f>
        <v>0</v>
      </c>
      <c r="Q43">
        <f>+IF(Tabla1[[#This Row],[Tipo emp emoción]]="comisión",1,0)</f>
        <v>0</v>
      </c>
      <c r="R43" t="str">
        <f>+IF(Tabla1[[#This Row],[Memoria_emocion_RC]]=1,"Acierto",IF(SUM(Tabla1[[#This Row],[Memoria_emocion_RC]],Tabla1[[#This Row],[Memoria_emocion_TR]])=0,"Omisión","Comisión"))</f>
        <v>Comisión</v>
      </c>
      <c r="S43">
        <f>+IF(Tabla1[[#This Row],[Tipo mem emoción]]="omisión",1,0)</f>
        <v>0</v>
      </c>
      <c r="T43">
        <f>+IF(Tabla1[[#This Row],[Tipo mem emoción]]="comisión",1,0)</f>
        <v>1</v>
      </c>
      <c r="U43" t="str">
        <f>+IF(Tabla1[[#This Row],[Emparejamiento_identidad_RC]]=1,"Acierto",IF(SUM(Tabla1[[#This Row],[Emparejamiento_identidad_RC]],Tabla1[[#This Row],[Emparejamiento_identidad_TR]])=0,"Omisión","Comisión"))</f>
        <v>Acierto</v>
      </c>
      <c r="V43">
        <f>+IF(Tabla1[[#This Row],[Tipo emp identidad]]="omisión",1,0)</f>
        <v>0</v>
      </c>
      <c r="W43">
        <f>+IF(Tabla1[[#This Row],[Tipo emp identidad]]="comisión",1,0)</f>
        <v>0</v>
      </c>
      <c r="X43" t="str">
        <f>+IF(Tabla1[[#This Row],[Memoria_identidad_RC]]=1,"Acierto",IF(SUM(Tabla1[[#This Row],[Memoria_identidad_RC]],Tabla1[[#This Row],[Memoria_identidad_TR]])=0,"Omisión","Comisión"))</f>
        <v>Acierto</v>
      </c>
      <c r="Y43" s="18">
        <f>+IF(Tabla1[[#This Row],[Tipo mem identidad]]="omisión",1,0)</f>
        <v>0</v>
      </c>
      <c r="Z43" s="18">
        <f>+IF(Tabla1[[#This Row],[Tipo mem identidad]]="comisión",1,0)</f>
        <v>0</v>
      </c>
    </row>
    <row r="44" spans="1:26" x14ac:dyDescent="0.55000000000000004">
      <c r="A44" t="s">
        <v>58</v>
      </c>
      <c r="B44" t="s">
        <v>64</v>
      </c>
      <c r="C44" t="s">
        <v>59</v>
      </c>
      <c r="D44">
        <v>1</v>
      </c>
      <c r="E44">
        <v>3.58102090348256</v>
      </c>
      <c r="F44">
        <v>1</v>
      </c>
      <c r="G44">
        <v>1.2019912707037199</v>
      </c>
      <c r="H44">
        <v>1</v>
      </c>
      <c r="I44">
        <v>1.6439207063522101</v>
      </c>
      <c r="J44">
        <v>1</v>
      </c>
      <c r="K44">
        <v>0.88755783706437796</v>
      </c>
      <c r="L44" t="s">
        <v>29</v>
      </c>
      <c r="M44" t="s">
        <v>29</v>
      </c>
      <c r="N44" t="s">
        <v>60</v>
      </c>
      <c r="O44" t="str">
        <f>+IF(Tabla1[[#This Row],[Emparejamiento_emocion_RC]]=1,"Acierto",IF(SUM(Tabla1[[#This Row],[Emparejamiento_emocion_RC]],Tabla1[[#This Row],[Emparejamiento_emocion_TR]])=0,"Omisión","Comisión"))</f>
        <v>Acierto</v>
      </c>
      <c r="P44">
        <f>+IF(Tabla1[[#This Row],[Tipo emp emoción]]="omisión",1,0)</f>
        <v>0</v>
      </c>
      <c r="Q44">
        <f>+IF(Tabla1[[#This Row],[Tipo emp emoción]]="comisión",1,0)</f>
        <v>0</v>
      </c>
      <c r="R44" t="str">
        <f>+IF(Tabla1[[#This Row],[Memoria_emocion_RC]]=1,"Acierto",IF(SUM(Tabla1[[#This Row],[Memoria_emocion_RC]],Tabla1[[#This Row],[Memoria_emocion_TR]])=0,"Omisión","Comisión"))</f>
        <v>Acierto</v>
      </c>
      <c r="S44">
        <f>+IF(Tabla1[[#This Row],[Tipo mem emoción]]="omisión",1,0)</f>
        <v>0</v>
      </c>
      <c r="T44">
        <f>+IF(Tabla1[[#This Row],[Tipo mem emoción]]="comisión",1,0)</f>
        <v>0</v>
      </c>
      <c r="U44" t="str">
        <f>+IF(Tabla1[[#This Row],[Emparejamiento_identidad_RC]]=1,"Acierto",IF(SUM(Tabla1[[#This Row],[Emparejamiento_identidad_RC]],Tabla1[[#This Row],[Emparejamiento_identidad_TR]])=0,"Omisión","Comisión"))</f>
        <v>Acierto</v>
      </c>
      <c r="V44">
        <f>+IF(Tabla1[[#This Row],[Tipo emp identidad]]="omisión",1,0)</f>
        <v>0</v>
      </c>
      <c r="W44">
        <f>+IF(Tabla1[[#This Row],[Tipo emp identidad]]="comisión",1,0)</f>
        <v>0</v>
      </c>
      <c r="X44" t="str">
        <f>+IF(Tabla1[[#This Row],[Memoria_identidad_RC]]=1,"Acierto",IF(SUM(Tabla1[[#This Row],[Memoria_identidad_RC]],Tabla1[[#This Row],[Memoria_identidad_TR]])=0,"Omisión","Comisión"))</f>
        <v>Acierto</v>
      </c>
      <c r="Y44" s="18">
        <f>+IF(Tabla1[[#This Row],[Tipo mem identidad]]="omisión",1,0)</f>
        <v>0</v>
      </c>
      <c r="Z44" s="18">
        <f>+IF(Tabla1[[#This Row],[Tipo mem identidad]]="comisión",1,0)</f>
        <v>0</v>
      </c>
    </row>
    <row r="45" spans="1:26" x14ac:dyDescent="0.55000000000000004">
      <c r="A45" t="s">
        <v>58</v>
      </c>
      <c r="B45" t="s">
        <v>64</v>
      </c>
      <c r="C45" t="s">
        <v>59</v>
      </c>
      <c r="D45">
        <v>1</v>
      </c>
      <c r="E45">
        <v>2.8111326902289799</v>
      </c>
      <c r="F45">
        <v>1</v>
      </c>
      <c r="G45">
        <v>1.09549913718365</v>
      </c>
      <c r="H45">
        <v>1</v>
      </c>
      <c r="I45">
        <v>1.55351628921926</v>
      </c>
      <c r="J45">
        <v>1</v>
      </c>
      <c r="K45">
        <v>1.4169145022751699</v>
      </c>
      <c r="L45" t="s">
        <v>28</v>
      </c>
      <c r="M45" t="s">
        <v>29</v>
      </c>
      <c r="N45" t="s">
        <v>60</v>
      </c>
      <c r="O45" t="str">
        <f>+IF(Tabla1[[#This Row],[Emparejamiento_emocion_RC]]=1,"Acierto",IF(SUM(Tabla1[[#This Row],[Emparejamiento_emocion_RC]],Tabla1[[#This Row],[Emparejamiento_emocion_TR]])=0,"Omisión","Comisión"))</f>
        <v>Acierto</v>
      </c>
      <c r="P45">
        <f>+IF(Tabla1[[#This Row],[Tipo emp emoción]]="omisión",1,0)</f>
        <v>0</v>
      </c>
      <c r="Q45">
        <f>+IF(Tabla1[[#This Row],[Tipo emp emoción]]="comisión",1,0)</f>
        <v>0</v>
      </c>
      <c r="R45" t="str">
        <f>+IF(Tabla1[[#This Row],[Memoria_emocion_RC]]=1,"Acierto",IF(SUM(Tabla1[[#This Row],[Memoria_emocion_RC]],Tabla1[[#This Row],[Memoria_emocion_TR]])=0,"Omisión","Comisión"))</f>
        <v>Acierto</v>
      </c>
      <c r="S45">
        <f>+IF(Tabla1[[#This Row],[Tipo mem emoción]]="omisión",1,0)</f>
        <v>0</v>
      </c>
      <c r="T45">
        <f>+IF(Tabla1[[#This Row],[Tipo mem emoción]]="comisión",1,0)</f>
        <v>0</v>
      </c>
      <c r="U45" t="str">
        <f>+IF(Tabla1[[#This Row],[Emparejamiento_identidad_RC]]=1,"Acierto",IF(SUM(Tabla1[[#This Row],[Emparejamiento_identidad_RC]],Tabla1[[#This Row],[Emparejamiento_identidad_TR]])=0,"Omisión","Comisión"))</f>
        <v>Acierto</v>
      </c>
      <c r="V45">
        <f>+IF(Tabla1[[#This Row],[Tipo emp identidad]]="omisión",1,0)</f>
        <v>0</v>
      </c>
      <c r="W45">
        <f>+IF(Tabla1[[#This Row],[Tipo emp identidad]]="comisión",1,0)</f>
        <v>0</v>
      </c>
      <c r="X45" t="str">
        <f>+IF(Tabla1[[#This Row],[Memoria_identidad_RC]]=1,"Acierto",IF(SUM(Tabla1[[#This Row],[Memoria_identidad_RC]],Tabla1[[#This Row],[Memoria_identidad_TR]])=0,"Omisión","Comisión"))</f>
        <v>Acierto</v>
      </c>
      <c r="Y45" s="18">
        <f>+IF(Tabla1[[#This Row],[Tipo mem identidad]]="omisión",1,0)</f>
        <v>0</v>
      </c>
      <c r="Z45" s="18">
        <f>+IF(Tabla1[[#This Row],[Tipo mem identidad]]="comisión",1,0)</f>
        <v>0</v>
      </c>
    </row>
    <row r="46" spans="1:26" x14ac:dyDescent="0.55000000000000004">
      <c r="A46" t="s">
        <v>58</v>
      </c>
      <c r="B46" t="s">
        <v>64</v>
      </c>
      <c r="C46" t="s">
        <v>59</v>
      </c>
      <c r="D46">
        <v>1</v>
      </c>
      <c r="E46">
        <v>3.1057940589380402</v>
      </c>
      <c r="F46">
        <v>1</v>
      </c>
      <c r="G46">
        <v>0.760482576210051</v>
      </c>
      <c r="H46">
        <v>1</v>
      </c>
      <c r="I46">
        <v>1.31970277114305</v>
      </c>
      <c r="J46">
        <v>1</v>
      </c>
      <c r="K46">
        <v>1.3999070814461401</v>
      </c>
      <c r="L46" t="s">
        <v>27</v>
      </c>
      <c r="M46" t="s">
        <v>28</v>
      </c>
      <c r="N46" t="s">
        <v>60</v>
      </c>
      <c r="O46" t="str">
        <f>+IF(Tabla1[[#This Row],[Emparejamiento_emocion_RC]]=1,"Acierto",IF(SUM(Tabla1[[#This Row],[Emparejamiento_emocion_RC]],Tabla1[[#This Row],[Emparejamiento_emocion_TR]])=0,"Omisión","Comisión"))</f>
        <v>Acierto</v>
      </c>
      <c r="P46">
        <f>+IF(Tabla1[[#This Row],[Tipo emp emoción]]="omisión",1,0)</f>
        <v>0</v>
      </c>
      <c r="Q46">
        <f>+IF(Tabla1[[#This Row],[Tipo emp emoción]]="comisión",1,0)</f>
        <v>0</v>
      </c>
      <c r="R46" t="str">
        <f>+IF(Tabla1[[#This Row],[Memoria_emocion_RC]]=1,"Acierto",IF(SUM(Tabla1[[#This Row],[Memoria_emocion_RC]],Tabla1[[#This Row],[Memoria_emocion_TR]])=0,"Omisión","Comisión"))</f>
        <v>Acierto</v>
      </c>
      <c r="S46">
        <f>+IF(Tabla1[[#This Row],[Tipo mem emoción]]="omisión",1,0)</f>
        <v>0</v>
      </c>
      <c r="T46">
        <f>+IF(Tabla1[[#This Row],[Tipo mem emoción]]="comisión",1,0)</f>
        <v>0</v>
      </c>
      <c r="U46" t="str">
        <f>+IF(Tabla1[[#This Row],[Emparejamiento_identidad_RC]]=1,"Acierto",IF(SUM(Tabla1[[#This Row],[Emparejamiento_identidad_RC]],Tabla1[[#This Row],[Emparejamiento_identidad_TR]])=0,"Omisión","Comisión"))</f>
        <v>Acierto</v>
      </c>
      <c r="V46">
        <f>+IF(Tabla1[[#This Row],[Tipo emp identidad]]="omisión",1,0)</f>
        <v>0</v>
      </c>
      <c r="W46">
        <f>+IF(Tabla1[[#This Row],[Tipo emp identidad]]="comisión",1,0)</f>
        <v>0</v>
      </c>
      <c r="X46" t="str">
        <f>+IF(Tabla1[[#This Row],[Memoria_identidad_RC]]=1,"Acierto",IF(SUM(Tabla1[[#This Row],[Memoria_identidad_RC]],Tabla1[[#This Row],[Memoria_identidad_TR]])=0,"Omisión","Comisión"))</f>
        <v>Acierto</v>
      </c>
      <c r="Y46" s="18">
        <f>+IF(Tabla1[[#This Row],[Tipo mem identidad]]="omisión",1,0)</f>
        <v>0</v>
      </c>
      <c r="Z46" s="18">
        <f>+IF(Tabla1[[#This Row],[Tipo mem identidad]]="comisión",1,0)</f>
        <v>0</v>
      </c>
    </row>
    <row r="47" spans="1:26" x14ac:dyDescent="0.55000000000000004">
      <c r="A47" t="s">
        <v>58</v>
      </c>
      <c r="B47" t="s">
        <v>64</v>
      </c>
      <c r="C47" t="s">
        <v>59</v>
      </c>
      <c r="D47">
        <v>1</v>
      </c>
      <c r="E47">
        <v>2.63303674710914</v>
      </c>
      <c r="F47">
        <v>0</v>
      </c>
      <c r="H47">
        <v>1</v>
      </c>
      <c r="I47">
        <v>2.52549216826446</v>
      </c>
      <c r="J47">
        <v>1</v>
      </c>
      <c r="K47">
        <v>1.41611845220904</v>
      </c>
      <c r="L47" t="s">
        <v>28</v>
      </c>
      <c r="M47" t="s">
        <v>29</v>
      </c>
      <c r="N47" t="s">
        <v>60</v>
      </c>
      <c r="O47" t="str">
        <f>+IF(Tabla1[[#This Row],[Emparejamiento_emocion_RC]]=1,"Acierto",IF(SUM(Tabla1[[#This Row],[Emparejamiento_emocion_RC]],Tabla1[[#This Row],[Emparejamiento_emocion_TR]])=0,"Omisión","Comisión"))</f>
        <v>Acierto</v>
      </c>
      <c r="P47">
        <f>+IF(Tabla1[[#This Row],[Tipo emp emoción]]="omisión",1,0)</f>
        <v>0</v>
      </c>
      <c r="Q47">
        <f>+IF(Tabla1[[#This Row],[Tipo emp emoción]]="comisión",1,0)</f>
        <v>0</v>
      </c>
      <c r="R47" t="str">
        <f>+IF(Tabla1[[#This Row],[Memoria_emocion_RC]]=1,"Acierto",IF(SUM(Tabla1[[#This Row],[Memoria_emocion_RC]],Tabla1[[#This Row],[Memoria_emocion_TR]])=0,"Omisión","Comisión"))</f>
        <v>Omisión</v>
      </c>
      <c r="S47">
        <f>+IF(Tabla1[[#This Row],[Tipo mem emoción]]="omisión",1,0)</f>
        <v>1</v>
      </c>
      <c r="T47">
        <f>+IF(Tabla1[[#This Row],[Tipo mem emoción]]="comisión",1,0)</f>
        <v>0</v>
      </c>
      <c r="U47" t="str">
        <f>+IF(Tabla1[[#This Row],[Emparejamiento_identidad_RC]]=1,"Acierto",IF(SUM(Tabla1[[#This Row],[Emparejamiento_identidad_RC]],Tabla1[[#This Row],[Emparejamiento_identidad_TR]])=0,"Omisión","Comisión"))</f>
        <v>Acierto</v>
      </c>
      <c r="V47">
        <f>+IF(Tabla1[[#This Row],[Tipo emp identidad]]="omisión",1,0)</f>
        <v>0</v>
      </c>
      <c r="W47">
        <f>+IF(Tabla1[[#This Row],[Tipo emp identidad]]="comisión",1,0)</f>
        <v>0</v>
      </c>
      <c r="X47" t="str">
        <f>+IF(Tabla1[[#This Row],[Memoria_identidad_RC]]=1,"Acierto",IF(SUM(Tabla1[[#This Row],[Memoria_identidad_RC]],Tabla1[[#This Row],[Memoria_identidad_TR]])=0,"Omisión","Comisión"))</f>
        <v>Acierto</v>
      </c>
      <c r="Y47" s="18">
        <f>+IF(Tabla1[[#This Row],[Tipo mem identidad]]="omisión",1,0)</f>
        <v>0</v>
      </c>
      <c r="Z47" s="18">
        <f>+IF(Tabla1[[#This Row],[Tipo mem identidad]]="comisión",1,0)</f>
        <v>0</v>
      </c>
    </row>
    <row r="48" spans="1:26" x14ac:dyDescent="0.55000000000000004">
      <c r="A48" t="s">
        <v>58</v>
      </c>
      <c r="B48" t="s">
        <v>64</v>
      </c>
      <c r="C48" t="s">
        <v>59</v>
      </c>
      <c r="D48">
        <v>1</v>
      </c>
      <c r="E48">
        <v>3.16946107213152</v>
      </c>
      <c r="F48">
        <v>1</v>
      </c>
      <c r="G48">
        <v>1.89860535197658</v>
      </c>
      <c r="H48">
        <v>1</v>
      </c>
      <c r="I48">
        <v>2.9477388228988199</v>
      </c>
      <c r="J48">
        <v>1</v>
      </c>
      <c r="K48">
        <v>1.4443377338466199</v>
      </c>
      <c r="L48" t="s">
        <v>29</v>
      </c>
      <c r="M48" t="s">
        <v>28</v>
      </c>
      <c r="N48" t="s">
        <v>60</v>
      </c>
      <c r="O48" t="str">
        <f>+IF(Tabla1[[#This Row],[Emparejamiento_emocion_RC]]=1,"Acierto",IF(SUM(Tabla1[[#This Row],[Emparejamiento_emocion_RC]],Tabla1[[#This Row],[Emparejamiento_emocion_TR]])=0,"Omisión","Comisión"))</f>
        <v>Acierto</v>
      </c>
      <c r="P48">
        <f>+IF(Tabla1[[#This Row],[Tipo emp emoción]]="omisión",1,0)</f>
        <v>0</v>
      </c>
      <c r="Q48">
        <f>+IF(Tabla1[[#This Row],[Tipo emp emoción]]="comisión",1,0)</f>
        <v>0</v>
      </c>
      <c r="R48" t="str">
        <f>+IF(Tabla1[[#This Row],[Memoria_emocion_RC]]=1,"Acierto",IF(SUM(Tabla1[[#This Row],[Memoria_emocion_RC]],Tabla1[[#This Row],[Memoria_emocion_TR]])=0,"Omisión","Comisión"))</f>
        <v>Acierto</v>
      </c>
      <c r="S48">
        <f>+IF(Tabla1[[#This Row],[Tipo mem emoción]]="omisión",1,0)</f>
        <v>0</v>
      </c>
      <c r="T48">
        <f>+IF(Tabla1[[#This Row],[Tipo mem emoción]]="comisión",1,0)</f>
        <v>0</v>
      </c>
      <c r="U48" t="str">
        <f>+IF(Tabla1[[#This Row],[Emparejamiento_identidad_RC]]=1,"Acierto",IF(SUM(Tabla1[[#This Row],[Emparejamiento_identidad_RC]],Tabla1[[#This Row],[Emparejamiento_identidad_TR]])=0,"Omisión","Comisión"))</f>
        <v>Acierto</v>
      </c>
      <c r="V48">
        <f>+IF(Tabla1[[#This Row],[Tipo emp identidad]]="omisión",1,0)</f>
        <v>0</v>
      </c>
      <c r="W48">
        <f>+IF(Tabla1[[#This Row],[Tipo emp identidad]]="comisión",1,0)</f>
        <v>0</v>
      </c>
      <c r="X48" t="str">
        <f>+IF(Tabla1[[#This Row],[Memoria_identidad_RC]]=1,"Acierto",IF(SUM(Tabla1[[#This Row],[Memoria_identidad_RC]],Tabla1[[#This Row],[Memoria_identidad_TR]])=0,"Omisión","Comisión"))</f>
        <v>Acierto</v>
      </c>
      <c r="Y48" s="18">
        <f>+IF(Tabla1[[#This Row],[Tipo mem identidad]]="omisión",1,0)</f>
        <v>0</v>
      </c>
      <c r="Z48" s="18">
        <f>+IF(Tabla1[[#This Row],[Tipo mem identidad]]="comisión",1,0)</f>
        <v>0</v>
      </c>
    </row>
    <row r="49" spans="1:26" x14ac:dyDescent="0.55000000000000004">
      <c r="A49" t="s">
        <v>58</v>
      </c>
      <c r="B49" t="s">
        <v>64</v>
      </c>
      <c r="C49" t="s">
        <v>59</v>
      </c>
      <c r="D49">
        <v>0</v>
      </c>
      <c r="E49">
        <v>3.4566012496943501</v>
      </c>
      <c r="F49">
        <v>1</v>
      </c>
      <c r="G49">
        <v>1.4021545893628999</v>
      </c>
      <c r="H49">
        <v>1</v>
      </c>
      <c r="I49">
        <v>2.9179274413036098</v>
      </c>
      <c r="J49">
        <v>1</v>
      </c>
      <c r="K49">
        <v>1.3643621644587201</v>
      </c>
      <c r="L49" t="s">
        <v>28</v>
      </c>
      <c r="M49" t="s">
        <v>27</v>
      </c>
      <c r="N49" t="s">
        <v>60</v>
      </c>
      <c r="O49" t="str">
        <f>+IF(Tabla1[[#This Row],[Emparejamiento_emocion_RC]]=1,"Acierto",IF(SUM(Tabla1[[#This Row],[Emparejamiento_emocion_RC]],Tabla1[[#This Row],[Emparejamiento_emocion_TR]])=0,"Omisión","Comisión"))</f>
        <v>Comisión</v>
      </c>
      <c r="P49">
        <f>+IF(Tabla1[[#This Row],[Tipo emp emoción]]="omisión",1,0)</f>
        <v>0</v>
      </c>
      <c r="Q49">
        <f>+IF(Tabla1[[#This Row],[Tipo emp emoción]]="comisión",1,0)</f>
        <v>1</v>
      </c>
      <c r="R49" t="str">
        <f>+IF(Tabla1[[#This Row],[Memoria_emocion_RC]]=1,"Acierto",IF(SUM(Tabla1[[#This Row],[Memoria_emocion_RC]],Tabla1[[#This Row],[Memoria_emocion_TR]])=0,"Omisión","Comisión"))</f>
        <v>Acierto</v>
      </c>
      <c r="S49">
        <f>+IF(Tabla1[[#This Row],[Tipo mem emoción]]="omisión",1,0)</f>
        <v>0</v>
      </c>
      <c r="T49">
        <f>+IF(Tabla1[[#This Row],[Tipo mem emoción]]="comisión",1,0)</f>
        <v>0</v>
      </c>
      <c r="U49" t="str">
        <f>+IF(Tabla1[[#This Row],[Emparejamiento_identidad_RC]]=1,"Acierto",IF(SUM(Tabla1[[#This Row],[Emparejamiento_identidad_RC]],Tabla1[[#This Row],[Emparejamiento_identidad_TR]])=0,"Omisión","Comisión"))</f>
        <v>Acierto</v>
      </c>
      <c r="V49">
        <f>+IF(Tabla1[[#This Row],[Tipo emp identidad]]="omisión",1,0)</f>
        <v>0</v>
      </c>
      <c r="W49">
        <f>+IF(Tabla1[[#This Row],[Tipo emp identidad]]="comisión",1,0)</f>
        <v>0</v>
      </c>
      <c r="X49" t="str">
        <f>+IF(Tabla1[[#This Row],[Memoria_identidad_RC]]=1,"Acierto",IF(SUM(Tabla1[[#This Row],[Memoria_identidad_RC]],Tabla1[[#This Row],[Memoria_identidad_TR]])=0,"Omisión","Comisión"))</f>
        <v>Acierto</v>
      </c>
      <c r="Y49" s="18">
        <f>+IF(Tabla1[[#This Row],[Tipo mem identidad]]="omisión",1,0)</f>
        <v>0</v>
      </c>
      <c r="Z49" s="18">
        <f>+IF(Tabla1[[#This Row],[Tipo mem identidad]]="comisión",1,0)</f>
        <v>0</v>
      </c>
    </row>
    <row r="50" spans="1:26" x14ac:dyDescent="0.55000000000000004">
      <c r="A50" t="s">
        <v>58</v>
      </c>
      <c r="B50" t="s">
        <v>64</v>
      </c>
      <c r="C50" t="s">
        <v>59</v>
      </c>
      <c r="D50">
        <v>0</v>
      </c>
      <c r="E50">
        <v>2.2725517215440001</v>
      </c>
      <c r="F50">
        <v>1</v>
      </c>
      <c r="G50">
        <v>1.40725563041633</v>
      </c>
      <c r="H50">
        <v>1</v>
      </c>
      <c r="I50">
        <v>1.22735504386946</v>
      </c>
      <c r="J50">
        <v>1</v>
      </c>
      <c r="K50">
        <v>1.2986724335351001</v>
      </c>
      <c r="L50" t="s">
        <v>28</v>
      </c>
      <c r="M50" t="s">
        <v>27</v>
      </c>
      <c r="N50" t="s">
        <v>60</v>
      </c>
      <c r="O50" t="str">
        <f>+IF(Tabla1[[#This Row],[Emparejamiento_emocion_RC]]=1,"Acierto",IF(SUM(Tabla1[[#This Row],[Emparejamiento_emocion_RC]],Tabla1[[#This Row],[Emparejamiento_emocion_TR]])=0,"Omisión","Comisión"))</f>
        <v>Comisión</v>
      </c>
      <c r="P50">
        <f>+IF(Tabla1[[#This Row],[Tipo emp emoción]]="omisión",1,0)</f>
        <v>0</v>
      </c>
      <c r="Q50">
        <f>+IF(Tabla1[[#This Row],[Tipo emp emoción]]="comisión",1,0)</f>
        <v>1</v>
      </c>
      <c r="R50" t="str">
        <f>+IF(Tabla1[[#This Row],[Memoria_emocion_RC]]=1,"Acierto",IF(SUM(Tabla1[[#This Row],[Memoria_emocion_RC]],Tabla1[[#This Row],[Memoria_emocion_TR]])=0,"Omisión","Comisión"))</f>
        <v>Acierto</v>
      </c>
      <c r="S50">
        <f>+IF(Tabla1[[#This Row],[Tipo mem emoción]]="omisión",1,0)</f>
        <v>0</v>
      </c>
      <c r="T50">
        <f>+IF(Tabla1[[#This Row],[Tipo mem emoción]]="comisión",1,0)</f>
        <v>0</v>
      </c>
      <c r="U50" t="str">
        <f>+IF(Tabla1[[#This Row],[Emparejamiento_identidad_RC]]=1,"Acierto",IF(SUM(Tabla1[[#This Row],[Emparejamiento_identidad_RC]],Tabla1[[#This Row],[Emparejamiento_identidad_TR]])=0,"Omisión","Comisión"))</f>
        <v>Acierto</v>
      </c>
      <c r="V50">
        <f>+IF(Tabla1[[#This Row],[Tipo emp identidad]]="omisión",1,0)</f>
        <v>0</v>
      </c>
      <c r="W50">
        <f>+IF(Tabla1[[#This Row],[Tipo emp identidad]]="comisión",1,0)</f>
        <v>0</v>
      </c>
      <c r="X50" t="str">
        <f>+IF(Tabla1[[#This Row],[Memoria_identidad_RC]]=1,"Acierto",IF(SUM(Tabla1[[#This Row],[Memoria_identidad_RC]],Tabla1[[#This Row],[Memoria_identidad_TR]])=0,"Omisión","Comisión"))</f>
        <v>Acierto</v>
      </c>
      <c r="Y50" s="18">
        <f>+IF(Tabla1[[#This Row],[Tipo mem identidad]]="omisión",1,0)</f>
        <v>0</v>
      </c>
      <c r="Z50" s="18">
        <f>+IF(Tabla1[[#This Row],[Tipo mem identidad]]="comisión",1,0)</f>
        <v>0</v>
      </c>
    </row>
    <row r="51" spans="1:26" x14ac:dyDescent="0.55000000000000004">
      <c r="A51" t="s">
        <v>58</v>
      </c>
      <c r="B51" t="s">
        <v>64</v>
      </c>
      <c r="C51" t="s">
        <v>59</v>
      </c>
      <c r="D51">
        <v>1</v>
      </c>
      <c r="E51">
        <v>3.3030181159847398</v>
      </c>
      <c r="F51">
        <v>0</v>
      </c>
      <c r="H51">
        <v>1</v>
      </c>
      <c r="I51">
        <v>2.7757845141459199</v>
      </c>
      <c r="J51">
        <v>1</v>
      </c>
      <c r="K51">
        <v>1.0662811388028699</v>
      </c>
      <c r="L51" t="s">
        <v>27</v>
      </c>
      <c r="M51" t="s">
        <v>28</v>
      </c>
      <c r="N51" t="s">
        <v>60</v>
      </c>
      <c r="O51" t="str">
        <f>+IF(Tabla1[[#This Row],[Emparejamiento_emocion_RC]]=1,"Acierto",IF(SUM(Tabla1[[#This Row],[Emparejamiento_emocion_RC]],Tabla1[[#This Row],[Emparejamiento_emocion_TR]])=0,"Omisión","Comisión"))</f>
        <v>Acierto</v>
      </c>
      <c r="P51">
        <f>+IF(Tabla1[[#This Row],[Tipo emp emoción]]="omisión",1,0)</f>
        <v>0</v>
      </c>
      <c r="Q51">
        <f>+IF(Tabla1[[#This Row],[Tipo emp emoción]]="comisión",1,0)</f>
        <v>0</v>
      </c>
      <c r="R51" t="str">
        <f>+IF(Tabla1[[#This Row],[Memoria_emocion_RC]]=1,"Acierto",IF(SUM(Tabla1[[#This Row],[Memoria_emocion_RC]],Tabla1[[#This Row],[Memoria_emocion_TR]])=0,"Omisión","Comisión"))</f>
        <v>Omisión</v>
      </c>
      <c r="S51">
        <f>+IF(Tabla1[[#This Row],[Tipo mem emoción]]="omisión",1,0)</f>
        <v>1</v>
      </c>
      <c r="T51">
        <f>+IF(Tabla1[[#This Row],[Tipo mem emoción]]="comisión",1,0)</f>
        <v>0</v>
      </c>
      <c r="U51" t="str">
        <f>+IF(Tabla1[[#This Row],[Emparejamiento_identidad_RC]]=1,"Acierto",IF(SUM(Tabla1[[#This Row],[Emparejamiento_identidad_RC]],Tabla1[[#This Row],[Emparejamiento_identidad_TR]])=0,"Omisión","Comisión"))</f>
        <v>Acierto</v>
      </c>
      <c r="V51">
        <f>+IF(Tabla1[[#This Row],[Tipo emp identidad]]="omisión",1,0)</f>
        <v>0</v>
      </c>
      <c r="W51">
        <f>+IF(Tabla1[[#This Row],[Tipo emp identidad]]="comisión",1,0)</f>
        <v>0</v>
      </c>
      <c r="X51" t="str">
        <f>+IF(Tabla1[[#This Row],[Memoria_identidad_RC]]=1,"Acierto",IF(SUM(Tabla1[[#This Row],[Memoria_identidad_RC]],Tabla1[[#This Row],[Memoria_identidad_TR]])=0,"Omisión","Comisión"))</f>
        <v>Acierto</v>
      </c>
      <c r="Y51" s="18">
        <f>+IF(Tabla1[[#This Row],[Tipo mem identidad]]="omisión",1,0)</f>
        <v>0</v>
      </c>
      <c r="Z51" s="18">
        <f>+IF(Tabla1[[#This Row],[Tipo mem identidad]]="comisión",1,0)</f>
        <v>0</v>
      </c>
    </row>
    <row r="52" spans="1:26" x14ac:dyDescent="0.55000000000000004">
      <c r="A52" t="s">
        <v>58</v>
      </c>
      <c r="B52" t="s">
        <v>64</v>
      </c>
      <c r="C52" t="s">
        <v>59</v>
      </c>
      <c r="D52">
        <v>0</v>
      </c>
      <c r="F52">
        <v>0</v>
      </c>
      <c r="G52">
        <v>1.73276265303138</v>
      </c>
      <c r="H52">
        <v>1</v>
      </c>
      <c r="I52">
        <v>1.54838798881974</v>
      </c>
      <c r="J52">
        <v>1</v>
      </c>
      <c r="K52">
        <v>1.1873364443308601</v>
      </c>
      <c r="L52" t="s">
        <v>28</v>
      </c>
      <c r="M52" t="s">
        <v>28</v>
      </c>
      <c r="N52" t="s">
        <v>60</v>
      </c>
      <c r="O52" t="str">
        <f>+IF(Tabla1[[#This Row],[Emparejamiento_emocion_RC]]=1,"Acierto",IF(SUM(Tabla1[[#This Row],[Emparejamiento_emocion_RC]],Tabla1[[#This Row],[Emparejamiento_emocion_TR]])=0,"Omisión","Comisión"))</f>
        <v>Omisión</v>
      </c>
      <c r="P52">
        <f>+IF(Tabla1[[#This Row],[Tipo emp emoción]]="omisión",1,0)</f>
        <v>1</v>
      </c>
      <c r="Q52">
        <f>+IF(Tabla1[[#This Row],[Tipo emp emoción]]="comisión",1,0)</f>
        <v>0</v>
      </c>
      <c r="R52" t="str">
        <f>+IF(Tabla1[[#This Row],[Memoria_emocion_RC]]=1,"Acierto",IF(SUM(Tabla1[[#This Row],[Memoria_emocion_RC]],Tabla1[[#This Row],[Memoria_emocion_TR]])=0,"Omisión","Comisión"))</f>
        <v>Comisión</v>
      </c>
      <c r="S52">
        <f>+IF(Tabla1[[#This Row],[Tipo mem emoción]]="omisión",1,0)</f>
        <v>0</v>
      </c>
      <c r="T52">
        <f>+IF(Tabla1[[#This Row],[Tipo mem emoción]]="comisión",1,0)</f>
        <v>1</v>
      </c>
      <c r="U52" t="str">
        <f>+IF(Tabla1[[#This Row],[Emparejamiento_identidad_RC]]=1,"Acierto",IF(SUM(Tabla1[[#This Row],[Emparejamiento_identidad_RC]],Tabla1[[#This Row],[Emparejamiento_identidad_TR]])=0,"Omisión","Comisión"))</f>
        <v>Acierto</v>
      </c>
      <c r="V52">
        <f>+IF(Tabla1[[#This Row],[Tipo emp identidad]]="omisión",1,0)</f>
        <v>0</v>
      </c>
      <c r="W52">
        <f>+IF(Tabla1[[#This Row],[Tipo emp identidad]]="comisión",1,0)</f>
        <v>0</v>
      </c>
      <c r="X52" t="str">
        <f>+IF(Tabla1[[#This Row],[Memoria_identidad_RC]]=1,"Acierto",IF(SUM(Tabla1[[#This Row],[Memoria_identidad_RC]],Tabla1[[#This Row],[Memoria_identidad_TR]])=0,"Omisión","Comisión"))</f>
        <v>Acierto</v>
      </c>
      <c r="Y52" s="18">
        <f>+IF(Tabla1[[#This Row],[Tipo mem identidad]]="omisión",1,0)</f>
        <v>0</v>
      </c>
      <c r="Z52" s="18">
        <f>+IF(Tabla1[[#This Row],[Tipo mem identidad]]="comisión",1,0)</f>
        <v>0</v>
      </c>
    </row>
    <row r="53" spans="1:26" x14ac:dyDescent="0.55000000000000004">
      <c r="A53" t="s">
        <v>58</v>
      </c>
      <c r="B53" t="s">
        <v>64</v>
      </c>
      <c r="C53" t="s">
        <v>59</v>
      </c>
      <c r="D53">
        <v>1</v>
      </c>
      <c r="E53">
        <v>3.2079709297395298</v>
      </c>
      <c r="F53">
        <v>1</v>
      </c>
      <c r="G53">
        <v>1.23998833779478</v>
      </c>
      <c r="H53">
        <v>0</v>
      </c>
      <c r="J53">
        <v>1</v>
      </c>
      <c r="K53">
        <v>1.36264878039946</v>
      </c>
      <c r="L53" t="s">
        <v>27</v>
      </c>
      <c r="M53" t="s">
        <v>28</v>
      </c>
      <c r="N53" t="s">
        <v>60</v>
      </c>
      <c r="O53" t="str">
        <f>+IF(Tabla1[[#This Row],[Emparejamiento_emocion_RC]]=1,"Acierto",IF(SUM(Tabla1[[#This Row],[Emparejamiento_emocion_RC]],Tabla1[[#This Row],[Emparejamiento_emocion_TR]])=0,"Omisión","Comisión"))</f>
        <v>Acierto</v>
      </c>
      <c r="P53">
        <f>+IF(Tabla1[[#This Row],[Tipo emp emoción]]="omisión",1,0)</f>
        <v>0</v>
      </c>
      <c r="Q53">
        <f>+IF(Tabla1[[#This Row],[Tipo emp emoción]]="comisión",1,0)</f>
        <v>0</v>
      </c>
      <c r="R53" t="str">
        <f>+IF(Tabla1[[#This Row],[Memoria_emocion_RC]]=1,"Acierto",IF(SUM(Tabla1[[#This Row],[Memoria_emocion_RC]],Tabla1[[#This Row],[Memoria_emocion_TR]])=0,"Omisión","Comisión"))</f>
        <v>Acierto</v>
      </c>
      <c r="S53">
        <f>+IF(Tabla1[[#This Row],[Tipo mem emoción]]="omisión",1,0)</f>
        <v>0</v>
      </c>
      <c r="T53">
        <f>+IF(Tabla1[[#This Row],[Tipo mem emoción]]="comisión",1,0)</f>
        <v>0</v>
      </c>
      <c r="U53" t="str">
        <f>+IF(Tabla1[[#This Row],[Emparejamiento_identidad_RC]]=1,"Acierto",IF(SUM(Tabla1[[#This Row],[Emparejamiento_identidad_RC]],Tabla1[[#This Row],[Emparejamiento_identidad_TR]])=0,"Omisión","Comisión"))</f>
        <v>Omisión</v>
      </c>
      <c r="V53">
        <f>+IF(Tabla1[[#This Row],[Tipo emp identidad]]="omisión",1,0)</f>
        <v>1</v>
      </c>
      <c r="W53">
        <f>+IF(Tabla1[[#This Row],[Tipo emp identidad]]="comisión",1,0)</f>
        <v>0</v>
      </c>
      <c r="X53" t="str">
        <f>+IF(Tabla1[[#This Row],[Memoria_identidad_RC]]=1,"Acierto",IF(SUM(Tabla1[[#This Row],[Memoria_identidad_RC]],Tabla1[[#This Row],[Memoria_identidad_TR]])=0,"Omisión","Comisión"))</f>
        <v>Acierto</v>
      </c>
      <c r="Y53" s="18">
        <f>+IF(Tabla1[[#This Row],[Tipo mem identidad]]="omisión",1,0)</f>
        <v>0</v>
      </c>
      <c r="Z53" s="18">
        <f>+IF(Tabla1[[#This Row],[Tipo mem identidad]]="comisión",1,0)</f>
        <v>0</v>
      </c>
    </row>
    <row r="54" spans="1:26" x14ac:dyDescent="0.55000000000000004">
      <c r="A54" t="s">
        <v>58</v>
      </c>
      <c r="B54" t="s">
        <v>64</v>
      </c>
      <c r="C54" t="s">
        <v>59</v>
      </c>
      <c r="D54">
        <v>1</v>
      </c>
      <c r="E54">
        <v>2.4678751351311798</v>
      </c>
      <c r="F54">
        <v>0</v>
      </c>
      <c r="G54">
        <v>1.5846392767271</v>
      </c>
      <c r="H54">
        <v>0</v>
      </c>
      <c r="J54">
        <v>1</v>
      </c>
      <c r="K54">
        <v>0.89726609166245896</v>
      </c>
      <c r="L54" t="s">
        <v>27</v>
      </c>
      <c r="M54" t="s">
        <v>27</v>
      </c>
      <c r="N54" t="s">
        <v>60</v>
      </c>
      <c r="O54" t="str">
        <f>+IF(Tabla1[[#This Row],[Emparejamiento_emocion_RC]]=1,"Acierto",IF(SUM(Tabla1[[#This Row],[Emparejamiento_emocion_RC]],Tabla1[[#This Row],[Emparejamiento_emocion_TR]])=0,"Omisión","Comisión"))</f>
        <v>Acierto</v>
      </c>
      <c r="P54">
        <f>+IF(Tabla1[[#This Row],[Tipo emp emoción]]="omisión",1,0)</f>
        <v>0</v>
      </c>
      <c r="Q54">
        <f>+IF(Tabla1[[#This Row],[Tipo emp emoción]]="comisión",1,0)</f>
        <v>0</v>
      </c>
      <c r="R54" t="str">
        <f>+IF(Tabla1[[#This Row],[Memoria_emocion_RC]]=1,"Acierto",IF(SUM(Tabla1[[#This Row],[Memoria_emocion_RC]],Tabla1[[#This Row],[Memoria_emocion_TR]])=0,"Omisión","Comisión"))</f>
        <v>Comisión</v>
      </c>
      <c r="S54">
        <f>+IF(Tabla1[[#This Row],[Tipo mem emoción]]="omisión",1,0)</f>
        <v>0</v>
      </c>
      <c r="T54">
        <f>+IF(Tabla1[[#This Row],[Tipo mem emoción]]="comisión",1,0)</f>
        <v>1</v>
      </c>
      <c r="U54" t="str">
        <f>+IF(Tabla1[[#This Row],[Emparejamiento_identidad_RC]]=1,"Acierto",IF(SUM(Tabla1[[#This Row],[Emparejamiento_identidad_RC]],Tabla1[[#This Row],[Emparejamiento_identidad_TR]])=0,"Omisión","Comisión"))</f>
        <v>Omisión</v>
      </c>
      <c r="V54">
        <f>+IF(Tabla1[[#This Row],[Tipo emp identidad]]="omisión",1,0)</f>
        <v>1</v>
      </c>
      <c r="W54">
        <f>+IF(Tabla1[[#This Row],[Tipo emp identidad]]="comisión",1,0)</f>
        <v>0</v>
      </c>
      <c r="X54" t="str">
        <f>+IF(Tabla1[[#This Row],[Memoria_identidad_RC]]=1,"Acierto",IF(SUM(Tabla1[[#This Row],[Memoria_identidad_RC]],Tabla1[[#This Row],[Memoria_identidad_TR]])=0,"Omisión","Comisión"))</f>
        <v>Acierto</v>
      </c>
      <c r="Y54" s="18">
        <f>+IF(Tabla1[[#This Row],[Tipo mem identidad]]="omisión",1,0)</f>
        <v>0</v>
      </c>
      <c r="Z54" s="18">
        <f>+IF(Tabla1[[#This Row],[Tipo mem identidad]]="comisión",1,0)</f>
        <v>0</v>
      </c>
    </row>
    <row r="55" spans="1:26" x14ac:dyDescent="0.55000000000000004">
      <c r="A55" t="s">
        <v>58</v>
      </c>
      <c r="B55" t="s">
        <v>64</v>
      </c>
      <c r="C55" t="s">
        <v>59</v>
      </c>
      <c r="D55">
        <v>1</v>
      </c>
      <c r="E55">
        <v>2.05122137378202</v>
      </c>
      <c r="F55">
        <v>1</v>
      </c>
      <c r="G55">
        <v>1.61113529768772</v>
      </c>
      <c r="H55">
        <v>1</v>
      </c>
      <c r="I55">
        <v>2.7081483125802999</v>
      </c>
      <c r="J55">
        <v>0</v>
      </c>
      <c r="L55" t="s">
        <v>27</v>
      </c>
      <c r="M55" t="s">
        <v>28</v>
      </c>
      <c r="N55" t="s">
        <v>60</v>
      </c>
      <c r="O55" t="str">
        <f>+IF(Tabla1[[#This Row],[Emparejamiento_emocion_RC]]=1,"Acierto",IF(SUM(Tabla1[[#This Row],[Emparejamiento_emocion_RC]],Tabla1[[#This Row],[Emparejamiento_emocion_TR]])=0,"Omisión","Comisión"))</f>
        <v>Acierto</v>
      </c>
      <c r="P55">
        <f>+IF(Tabla1[[#This Row],[Tipo emp emoción]]="omisión",1,0)</f>
        <v>0</v>
      </c>
      <c r="Q55">
        <f>+IF(Tabla1[[#This Row],[Tipo emp emoción]]="comisión",1,0)</f>
        <v>0</v>
      </c>
      <c r="R55" t="str">
        <f>+IF(Tabla1[[#This Row],[Memoria_emocion_RC]]=1,"Acierto",IF(SUM(Tabla1[[#This Row],[Memoria_emocion_RC]],Tabla1[[#This Row],[Memoria_emocion_TR]])=0,"Omisión","Comisión"))</f>
        <v>Acierto</v>
      </c>
      <c r="S55">
        <f>+IF(Tabla1[[#This Row],[Tipo mem emoción]]="omisión",1,0)</f>
        <v>0</v>
      </c>
      <c r="T55">
        <f>+IF(Tabla1[[#This Row],[Tipo mem emoción]]="comisión",1,0)</f>
        <v>0</v>
      </c>
      <c r="U55" t="str">
        <f>+IF(Tabla1[[#This Row],[Emparejamiento_identidad_RC]]=1,"Acierto",IF(SUM(Tabla1[[#This Row],[Emparejamiento_identidad_RC]],Tabla1[[#This Row],[Emparejamiento_identidad_TR]])=0,"Omisión","Comisión"))</f>
        <v>Acierto</v>
      </c>
      <c r="V55">
        <f>+IF(Tabla1[[#This Row],[Tipo emp identidad]]="omisión",1,0)</f>
        <v>0</v>
      </c>
      <c r="W55">
        <f>+IF(Tabla1[[#This Row],[Tipo emp identidad]]="comisión",1,0)</f>
        <v>0</v>
      </c>
      <c r="X55" t="str">
        <f>+IF(Tabla1[[#This Row],[Memoria_identidad_RC]]=1,"Acierto",IF(SUM(Tabla1[[#This Row],[Memoria_identidad_RC]],Tabla1[[#This Row],[Memoria_identidad_TR]])=0,"Omisión","Comisión"))</f>
        <v>Omisión</v>
      </c>
      <c r="Y55" s="18">
        <f>+IF(Tabla1[[#This Row],[Tipo mem identidad]]="omisión",1,0)</f>
        <v>1</v>
      </c>
      <c r="Z55" s="18">
        <f>+IF(Tabla1[[#This Row],[Tipo mem identidad]]="comisión",1,0)</f>
        <v>0</v>
      </c>
    </row>
    <row r="56" spans="1:26" x14ac:dyDescent="0.55000000000000004">
      <c r="A56" t="s">
        <v>58</v>
      </c>
      <c r="B56" t="s">
        <v>64</v>
      </c>
      <c r="C56" t="s">
        <v>59</v>
      </c>
      <c r="D56">
        <v>0</v>
      </c>
      <c r="E56">
        <v>2.5914801710750899</v>
      </c>
      <c r="F56">
        <v>1</v>
      </c>
      <c r="G56">
        <v>1.5383581537753299</v>
      </c>
      <c r="H56">
        <v>0</v>
      </c>
      <c r="J56">
        <v>1</v>
      </c>
      <c r="K56">
        <v>1.49696789879817</v>
      </c>
      <c r="L56" t="s">
        <v>29</v>
      </c>
      <c r="M56" t="s">
        <v>29</v>
      </c>
      <c r="N56" t="s">
        <v>60</v>
      </c>
      <c r="O56" t="str">
        <f>+IF(Tabla1[[#This Row],[Emparejamiento_emocion_RC]]=1,"Acierto",IF(SUM(Tabla1[[#This Row],[Emparejamiento_emocion_RC]],Tabla1[[#This Row],[Emparejamiento_emocion_TR]])=0,"Omisión","Comisión"))</f>
        <v>Comisión</v>
      </c>
      <c r="P56">
        <f>+IF(Tabla1[[#This Row],[Tipo emp emoción]]="omisión",1,0)</f>
        <v>0</v>
      </c>
      <c r="Q56">
        <f>+IF(Tabla1[[#This Row],[Tipo emp emoción]]="comisión",1,0)</f>
        <v>1</v>
      </c>
      <c r="R56" t="str">
        <f>+IF(Tabla1[[#This Row],[Memoria_emocion_RC]]=1,"Acierto",IF(SUM(Tabla1[[#This Row],[Memoria_emocion_RC]],Tabla1[[#This Row],[Memoria_emocion_TR]])=0,"Omisión","Comisión"))</f>
        <v>Acierto</v>
      </c>
      <c r="S56">
        <f>+IF(Tabla1[[#This Row],[Tipo mem emoción]]="omisión",1,0)</f>
        <v>0</v>
      </c>
      <c r="T56">
        <f>+IF(Tabla1[[#This Row],[Tipo mem emoción]]="comisión",1,0)</f>
        <v>0</v>
      </c>
      <c r="U56" t="str">
        <f>+IF(Tabla1[[#This Row],[Emparejamiento_identidad_RC]]=1,"Acierto",IF(SUM(Tabla1[[#This Row],[Emparejamiento_identidad_RC]],Tabla1[[#This Row],[Emparejamiento_identidad_TR]])=0,"Omisión","Comisión"))</f>
        <v>Omisión</v>
      </c>
      <c r="V56">
        <f>+IF(Tabla1[[#This Row],[Tipo emp identidad]]="omisión",1,0)</f>
        <v>1</v>
      </c>
      <c r="W56">
        <f>+IF(Tabla1[[#This Row],[Tipo emp identidad]]="comisión",1,0)</f>
        <v>0</v>
      </c>
      <c r="X56" t="str">
        <f>+IF(Tabla1[[#This Row],[Memoria_identidad_RC]]=1,"Acierto",IF(SUM(Tabla1[[#This Row],[Memoria_identidad_RC]],Tabla1[[#This Row],[Memoria_identidad_TR]])=0,"Omisión","Comisión"))</f>
        <v>Acierto</v>
      </c>
      <c r="Y56" s="18">
        <f>+IF(Tabla1[[#This Row],[Tipo mem identidad]]="omisión",1,0)</f>
        <v>0</v>
      </c>
      <c r="Z56" s="18">
        <f>+IF(Tabla1[[#This Row],[Tipo mem identidad]]="comisión",1,0)</f>
        <v>0</v>
      </c>
    </row>
    <row r="57" spans="1:26" x14ac:dyDescent="0.55000000000000004">
      <c r="A57" t="s">
        <v>58</v>
      </c>
      <c r="B57" t="s">
        <v>64</v>
      </c>
      <c r="C57" t="s">
        <v>59</v>
      </c>
      <c r="D57">
        <v>0</v>
      </c>
      <c r="F57">
        <v>1</v>
      </c>
      <c r="G57">
        <v>1.8025144118582801</v>
      </c>
      <c r="H57">
        <v>1</v>
      </c>
      <c r="I57">
        <v>2.3764739764737799</v>
      </c>
      <c r="J57">
        <v>1</v>
      </c>
      <c r="K57">
        <v>0.72357192973140605</v>
      </c>
      <c r="L57" t="s">
        <v>28</v>
      </c>
      <c r="M57" t="s">
        <v>27</v>
      </c>
      <c r="N57" t="s">
        <v>60</v>
      </c>
      <c r="O57" t="str">
        <f>+IF(Tabla1[[#This Row],[Emparejamiento_emocion_RC]]=1,"Acierto",IF(SUM(Tabla1[[#This Row],[Emparejamiento_emocion_RC]],Tabla1[[#This Row],[Emparejamiento_emocion_TR]])=0,"Omisión","Comisión"))</f>
        <v>Omisión</v>
      </c>
      <c r="P57">
        <f>+IF(Tabla1[[#This Row],[Tipo emp emoción]]="omisión",1,0)</f>
        <v>1</v>
      </c>
      <c r="Q57">
        <f>+IF(Tabla1[[#This Row],[Tipo emp emoción]]="comisión",1,0)</f>
        <v>0</v>
      </c>
      <c r="R57" t="str">
        <f>+IF(Tabla1[[#This Row],[Memoria_emocion_RC]]=1,"Acierto",IF(SUM(Tabla1[[#This Row],[Memoria_emocion_RC]],Tabla1[[#This Row],[Memoria_emocion_TR]])=0,"Omisión","Comisión"))</f>
        <v>Acierto</v>
      </c>
      <c r="S57">
        <f>+IF(Tabla1[[#This Row],[Tipo mem emoción]]="omisión",1,0)</f>
        <v>0</v>
      </c>
      <c r="T57">
        <f>+IF(Tabla1[[#This Row],[Tipo mem emoción]]="comisión",1,0)</f>
        <v>0</v>
      </c>
      <c r="U57" t="str">
        <f>+IF(Tabla1[[#This Row],[Emparejamiento_identidad_RC]]=1,"Acierto",IF(SUM(Tabla1[[#This Row],[Emparejamiento_identidad_RC]],Tabla1[[#This Row],[Emparejamiento_identidad_TR]])=0,"Omisión","Comisión"))</f>
        <v>Acierto</v>
      </c>
      <c r="V57">
        <f>+IF(Tabla1[[#This Row],[Tipo emp identidad]]="omisión",1,0)</f>
        <v>0</v>
      </c>
      <c r="W57">
        <f>+IF(Tabla1[[#This Row],[Tipo emp identidad]]="comisión",1,0)</f>
        <v>0</v>
      </c>
      <c r="X57" t="str">
        <f>+IF(Tabla1[[#This Row],[Memoria_identidad_RC]]=1,"Acierto",IF(SUM(Tabla1[[#This Row],[Memoria_identidad_RC]],Tabla1[[#This Row],[Memoria_identidad_TR]])=0,"Omisión","Comisión"))</f>
        <v>Acierto</v>
      </c>
      <c r="Y57" s="18">
        <f>+IF(Tabla1[[#This Row],[Tipo mem identidad]]="omisión",1,0)</f>
        <v>0</v>
      </c>
      <c r="Z57" s="18">
        <f>+IF(Tabla1[[#This Row],[Tipo mem identidad]]="comisión",1,0)</f>
        <v>0</v>
      </c>
    </row>
    <row r="58" spans="1:26" x14ac:dyDescent="0.55000000000000004">
      <c r="A58" t="s">
        <v>58</v>
      </c>
      <c r="B58" t="s">
        <v>64</v>
      </c>
      <c r="C58" t="s">
        <v>59</v>
      </c>
      <c r="D58">
        <v>0</v>
      </c>
      <c r="F58">
        <v>1</v>
      </c>
      <c r="G58">
        <v>1.2606595639954301</v>
      </c>
      <c r="H58">
        <v>1</v>
      </c>
      <c r="I58">
        <v>1.8567746029002501</v>
      </c>
      <c r="J58">
        <v>1</v>
      </c>
      <c r="K58">
        <v>1.2947526279604</v>
      </c>
      <c r="L58" t="s">
        <v>29</v>
      </c>
      <c r="M58" t="s">
        <v>27</v>
      </c>
      <c r="N58" t="s">
        <v>60</v>
      </c>
      <c r="O58" t="str">
        <f>+IF(Tabla1[[#This Row],[Emparejamiento_emocion_RC]]=1,"Acierto",IF(SUM(Tabla1[[#This Row],[Emparejamiento_emocion_RC]],Tabla1[[#This Row],[Emparejamiento_emocion_TR]])=0,"Omisión","Comisión"))</f>
        <v>Omisión</v>
      </c>
      <c r="P58">
        <f>+IF(Tabla1[[#This Row],[Tipo emp emoción]]="omisión",1,0)</f>
        <v>1</v>
      </c>
      <c r="Q58">
        <f>+IF(Tabla1[[#This Row],[Tipo emp emoción]]="comisión",1,0)</f>
        <v>0</v>
      </c>
      <c r="R58" t="str">
        <f>+IF(Tabla1[[#This Row],[Memoria_emocion_RC]]=1,"Acierto",IF(SUM(Tabla1[[#This Row],[Memoria_emocion_RC]],Tabla1[[#This Row],[Memoria_emocion_TR]])=0,"Omisión","Comisión"))</f>
        <v>Acierto</v>
      </c>
      <c r="S58">
        <f>+IF(Tabla1[[#This Row],[Tipo mem emoción]]="omisión",1,0)</f>
        <v>0</v>
      </c>
      <c r="T58">
        <f>+IF(Tabla1[[#This Row],[Tipo mem emoción]]="comisión",1,0)</f>
        <v>0</v>
      </c>
      <c r="U58" t="str">
        <f>+IF(Tabla1[[#This Row],[Emparejamiento_identidad_RC]]=1,"Acierto",IF(SUM(Tabla1[[#This Row],[Emparejamiento_identidad_RC]],Tabla1[[#This Row],[Emparejamiento_identidad_TR]])=0,"Omisión","Comisión"))</f>
        <v>Acierto</v>
      </c>
      <c r="V58">
        <f>+IF(Tabla1[[#This Row],[Tipo emp identidad]]="omisión",1,0)</f>
        <v>0</v>
      </c>
      <c r="W58">
        <f>+IF(Tabla1[[#This Row],[Tipo emp identidad]]="comisión",1,0)</f>
        <v>0</v>
      </c>
      <c r="X58" t="str">
        <f>+IF(Tabla1[[#This Row],[Memoria_identidad_RC]]=1,"Acierto",IF(SUM(Tabla1[[#This Row],[Memoria_identidad_RC]],Tabla1[[#This Row],[Memoria_identidad_TR]])=0,"Omisión","Comisión"))</f>
        <v>Acierto</v>
      </c>
      <c r="Y58" s="18">
        <f>+IF(Tabla1[[#This Row],[Tipo mem identidad]]="omisión",1,0)</f>
        <v>0</v>
      </c>
      <c r="Z58" s="18">
        <f>+IF(Tabla1[[#This Row],[Tipo mem identidad]]="comisión",1,0)</f>
        <v>0</v>
      </c>
    </row>
    <row r="59" spans="1:26" x14ac:dyDescent="0.55000000000000004">
      <c r="A59" t="s">
        <v>58</v>
      </c>
      <c r="B59" t="s">
        <v>64</v>
      </c>
      <c r="C59" t="s">
        <v>59</v>
      </c>
      <c r="D59">
        <v>1</v>
      </c>
      <c r="E59">
        <v>2.9066334076924201</v>
      </c>
      <c r="F59">
        <v>0</v>
      </c>
      <c r="H59">
        <v>1</v>
      </c>
      <c r="I59">
        <v>1.52025799133116</v>
      </c>
      <c r="J59">
        <v>1</v>
      </c>
      <c r="K59">
        <v>1.0193841140717199</v>
      </c>
      <c r="L59" t="s">
        <v>27</v>
      </c>
      <c r="M59" t="s">
        <v>28</v>
      </c>
      <c r="N59" t="s">
        <v>60</v>
      </c>
      <c r="O59" t="str">
        <f>+IF(Tabla1[[#This Row],[Emparejamiento_emocion_RC]]=1,"Acierto",IF(SUM(Tabla1[[#This Row],[Emparejamiento_emocion_RC]],Tabla1[[#This Row],[Emparejamiento_emocion_TR]])=0,"Omisión","Comisión"))</f>
        <v>Acierto</v>
      </c>
      <c r="P59">
        <f>+IF(Tabla1[[#This Row],[Tipo emp emoción]]="omisión",1,0)</f>
        <v>0</v>
      </c>
      <c r="Q59">
        <f>+IF(Tabla1[[#This Row],[Tipo emp emoción]]="comisión",1,0)</f>
        <v>0</v>
      </c>
      <c r="R59" t="str">
        <f>+IF(Tabla1[[#This Row],[Memoria_emocion_RC]]=1,"Acierto",IF(SUM(Tabla1[[#This Row],[Memoria_emocion_RC]],Tabla1[[#This Row],[Memoria_emocion_TR]])=0,"Omisión","Comisión"))</f>
        <v>Omisión</v>
      </c>
      <c r="S59">
        <f>+IF(Tabla1[[#This Row],[Tipo mem emoción]]="omisión",1,0)</f>
        <v>1</v>
      </c>
      <c r="T59">
        <f>+IF(Tabla1[[#This Row],[Tipo mem emoción]]="comisión",1,0)</f>
        <v>0</v>
      </c>
      <c r="U59" t="str">
        <f>+IF(Tabla1[[#This Row],[Emparejamiento_identidad_RC]]=1,"Acierto",IF(SUM(Tabla1[[#This Row],[Emparejamiento_identidad_RC]],Tabla1[[#This Row],[Emparejamiento_identidad_TR]])=0,"Omisión","Comisión"))</f>
        <v>Acierto</v>
      </c>
      <c r="V59">
        <f>+IF(Tabla1[[#This Row],[Tipo emp identidad]]="omisión",1,0)</f>
        <v>0</v>
      </c>
      <c r="W59">
        <f>+IF(Tabla1[[#This Row],[Tipo emp identidad]]="comisión",1,0)</f>
        <v>0</v>
      </c>
      <c r="X59" t="str">
        <f>+IF(Tabla1[[#This Row],[Memoria_identidad_RC]]=1,"Acierto",IF(SUM(Tabla1[[#This Row],[Memoria_identidad_RC]],Tabla1[[#This Row],[Memoria_identidad_TR]])=0,"Omisión","Comisión"))</f>
        <v>Acierto</v>
      </c>
      <c r="Y59" s="18">
        <f>+IF(Tabla1[[#This Row],[Tipo mem identidad]]="omisión",1,0)</f>
        <v>0</v>
      </c>
      <c r="Z59" s="18">
        <f>+IF(Tabla1[[#This Row],[Tipo mem identidad]]="comisión",1,0)</f>
        <v>0</v>
      </c>
    </row>
    <row r="60" spans="1:26" x14ac:dyDescent="0.55000000000000004">
      <c r="A60" t="s">
        <v>58</v>
      </c>
      <c r="B60" t="s">
        <v>64</v>
      </c>
      <c r="C60" t="s">
        <v>59</v>
      </c>
      <c r="D60">
        <v>1</v>
      </c>
      <c r="E60">
        <v>3.5910649608704199</v>
      </c>
      <c r="F60">
        <v>1</v>
      </c>
      <c r="G60">
        <v>1.11326112650567</v>
      </c>
      <c r="H60">
        <v>1</v>
      </c>
      <c r="I60">
        <v>1.7450656751170699</v>
      </c>
      <c r="J60">
        <v>1</v>
      </c>
      <c r="K60">
        <v>0.86518705397611395</v>
      </c>
      <c r="L60" t="s">
        <v>29</v>
      </c>
      <c r="M60" t="s">
        <v>27</v>
      </c>
      <c r="N60" t="s">
        <v>60</v>
      </c>
      <c r="O60" t="str">
        <f>+IF(Tabla1[[#This Row],[Emparejamiento_emocion_RC]]=1,"Acierto",IF(SUM(Tabla1[[#This Row],[Emparejamiento_emocion_RC]],Tabla1[[#This Row],[Emparejamiento_emocion_TR]])=0,"Omisión","Comisión"))</f>
        <v>Acierto</v>
      </c>
      <c r="P60">
        <f>+IF(Tabla1[[#This Row],[Tipo emp emoción]]="omisión",1,0)</f>
        <v>0</v>
      </c>
      <c r="Q60">
        <f>+IF(Tabla1[[#This Row],[Tipo emp emoción]]="comisión",1,0)</f>
        <v>0</v>
      </c>
      <c r="R60" t="str">
        <f>+IF(Tabla1[[#This Row],[Memoria_emocion_RC]]=1,"Acierto",IF(SUM(Tabla1[[#This Row],[Memoria_emocion_RC]],Tabla1[[#This Row],[Memoria_emocion_TR]])=0,"Omisión","Comisión"))</f>
        <v>Acierto</v>
      </c>
      <c r="S60">
        <f>+IF(Tabla1[[#This Row],[Tipo mem emoción]]="omisión",1,0)</f>
        <v>0</v>
      </c>
      <c r="T60">
        <f>+IF(Tabla1[[#This Row],[Tipo mem emoción]]="comisión",1,0)</f>
        <v>0</v>
      </c>
      <c r="U60" t="str">
        <f>+IF(Tabla1[[#This Row],[Emparejamiento_identidad_RC]]=1,"Acierto",IF(SUM(Tabla1[[#This Row],[Emparejamiento_identidad_RC]],Tabla1[[#This Row],[Emparejamiento_identidad_TR]])=0,"Omisión","Comisión"))</f>
        <v>Acierto</v>
      </c>
      <c r="V60">
        <f>+IF(Tabla1[[#This Row],[Tipo emp identidad]]="omisión",1,0)</f>
        <v>0</v>
      </c>
      <c r="W60">
        <f>+IF(Tabla1[[#This Row],[Tipo emp identidad]]="comisión",1,0)</f>
        <v>0</v>
      </c>
      <c r="X60" t="str">
        <f>+IF(Tabla1[[#This Row],[Memoria_identidad_RC]]=1,"Acierto",IF(SUM(Tabla1[[#This Row],[Memoria_identidad_RC]],Tabla1[[#This Row],[Memoria_identidad_TR]])=0,"Omisión","Comisión"))</f>
        <v>Acierto</v>
      </c>
      <c r="Y60" s="18">
        <f>+IF(Tabla1[[#This Row],[Tipo mem identidad]]="omisión",1,0)</f>
        <v>0</v>
      </c>
      <c r="Z60" s="18">
        <f>+IF(Tabla1[[#This Row],[Tipo mem identidad]]="comisión",1,0)</f>
        <v>0</v>
      </c>
    </row>
    <row r="61" spans="1:26" x14ac:dyDescent="0.55000000000000004">
      <c r="A61" t="s">
        <v>58</v>
      </c>
      <c r="B61" t="s">
        <v>64</v>
      </c>
      <c r="C61" t="s">
        <v>59</v>
      </c>
      <c r="D61">
        <v>1</v>
      </c>
      <c r="E61">
        <v>2.6307193131651698</v>
      </c>
      <c r="F61">
        <v>0</v>
      </c>
      <c r="G61">
        <v>1.6101938648498599</v>
      </c>
      <c r="H61">
        <v>1</v>
      </c>
      <c r="I61">
        <v>2.0345224963966699</v>
      </c>
      <c r="J61">
        <v>1</v>
      </c>
      <c r="K61">
        <v>0.88706954044755504</v>
      </c>
      <c r="L61" t="s">
        <v>27</v>
      </c>
      <c r="M61" t="s">
        <v>28</v>
      </c>
      <c r="N61" t="s">
        <v>60</v>
      </c>
      <c r="O61" t="str">
        <f>+IF(Tabla1[[#This Row],[Emparejamiento_emocion_RC]]=1,"Acierto",IF(SUM(Tabla1[[#This Row],[Emparejamiento_emocion_RC]],Tabla1[[#This Row],[Emparejamiento_emocion_TR]])=0,"Omisión","Comisión"))</f>
        <v>Acierto</v>
      </c>
      <c r="P61">
        <f>+IF(Tabla1[[#This Row],[Tipo emp emoción]]="omisión",1,0)</f>
        <v>0</v>
      </c>
      <c r="Q61">
        <f>+IF(Tabla1[[#This Row],[Tipo emp emoción]]="comisión",1,0)</f>
        <v>0</v>
      </c>
      <c r="R61" t="str">
        <f>+IF(Tabla1[[#This Row],[Memoria_emocion_RC]]=1,"Acierto",IF(SUM(Tabla1[[#This Row],[Memoria_emocion_RC]],Tabla1[[#This Row],[Memoria_emocion_TR]])=0,"Omisión","Comisión"))</f>
        <v>Comisión</v>
      </c>
      <c r="S61">
        <f>+IF(Tabla1[[#This Row],[Tipo mem emoción]]="omisión",1,0)</f>
        <v>0</v>
      </c>
      <c r="T61">
        <f>+IF(Tabla1[[#This Row],[Tipo mem emoción]]="comisión",1,0)</f>
        <v>1</v>
      </c>
      <c r="U61" t="str">
        <f>+IF(Tabla1[[#This Row],[Emparejamiento_identidad_RC]]=1,"Acierto",IF(SUM(Tabla1[[#This Row],[Emparejamiento_identidad_RC]],Tabla1[[#This Row],[Emparejamiento_identidad_TR]])=0,"Omisión","Comisión"))</f>
        <v>Acierto</v>
      </c>
      <c r="V61">
        <f>+IF(Tabla1[[#This Row],[Tipo emp identidad]]="omisión",1,0)</f>
        <v>0</v>
      </c>
      <c r="W61">
        <f>+IF(Tabla1[[#This Row],[Tipo emp identidad]]="comisión",1,0)</f>
        <v>0</v>
      </c>
      <c r="X61" t="str">
        <f>+IF(Tabla1[[#This Row],[Memoria_identidad_RC]]=1,"Acierto",IF(SUM(Tabla1[[#This Row],[Memoria_identidad_RC]],Tabla1[[#This Row],[Memoria_identidad_TR]])=0,"Omisión","Comisión"))</f>
        <v>Acierto</v>
      </c>
      <c r="Y61" s="18">
        <f>+IF(Tabla1[[#This Row],[Tipo mem identidad]]="omisión",1,0)</f>
        <v>0</v>
      </c>
      <c r="Z61" s="18">
        <f>+IF(Tabla1[[#This Row],[Tipo mem identidad]]="comisión",1,0)</f>
        <v>0</v>
      </c>
    </row>
    <row r="62" spans="1:26" x14ac:dyDescent="0.55000000000000004">
      <c r="A62" t="s">
        <v>58</v>
      </c>
      <c r="B62" t="s">
        <v>64</v>
      </c>
      <c r="C62" t="s">
        <v>59</v>
      </c>
      <c r="D62">
        <v>1</v>
      </c>
      <c r="E62">
        <v>1.6495187354157601</v>
      </c>
      <c r="F62">
        <v>1</v>
      </c>
      <c r="G62">
        <v>1.3861597125651299</v>
      </c>
      <c r="H62">
        <v>1</v>
      </c>
      <c r="I62">
        <v>2.0301151842577299</v>
      </c>
      <c r="J62">
        <v>0</v>
      </c>
      <c r="K62">
        <v>0.62761412555119001</v>
      </c>
      <c r="L62" t="s">
        <v>28</v>
      </c>
      <c r="M62" t="s">
        <v>29</v>
      </c>
      <c r="N62" t="s">
        <v>60</v>
      </c>
      <c r="O62" t="str">
        <f>+IF(Tabla1[[#This Row],[Emparejamiento_emocion_RC]]=1,"Acierto",IF(SUM(Tabla1[[#This Row],[Emparejamiento_emocion_RC]],Tabla1[[#This Row],[Emparejamiento_emocion_TR]])=0,"Omisión","Comisión"))</f>
        <v>Acierto</v>
      </c>
      <c r="P62">
        <f>+IF(Tabla1[[#This Row],[Tipo emp emoción]]="omisión",1,0)</f>
        <v>0</v>
      </c>
      <c r="Q62">
        <f>+IF(Tabla1[[#This Row],[Tipo emp emoción]]="comisión",1,0)</f>
        <v>0</v>
      </c>
      <c r="R62" t="str">
        <f>+IF(Tabla1[[#This Row],[Memoria_emocion_RC]]=1,"Acierto",IF(SUM(Tabla1[[#This Row],[Memoria_emocion_RC]],Tabla1[[#This Row],[Memoria_emocion_TR]])=0,"Omisión","Comisión"))</f>
        <v>Acierto</v>
      </c>
      <c r="S62">
        <f>+IF(Tabla1[[#This Row],[Tipo mem emoción]]="omisión",1,0)</f>
        <v>0</v>
      </c>
      <c r="T62">
        <f>+IF(Tabla1[[#This Row],[Tipo mem emoción]]="comisión",1,0)</f>
        <v>0</v>
      </c>
      <c r="U62" t="str">
        <f>+IF(Tabla1[[#This Row],[Emparejamiento_identidad_RC]]=1,"Acierto",IF(SUM(Tabla1[[#This Row],[Emparejamiento_identidad_RC]],Tabla1[[#This Row],[Emparejamiento_identidad_TR]])=0,"Omisión","Comisión"))</f>
        <v>Acierto</v>
      </c>
      <c r="V62">
        <f>+IF(Tabla1[[#This Row],[Tipo emp identidad]]="omisión",1,0)</f>
        <v>0</v>
      </c>
      <c r="W62">
        <f>+IF(Tabla1[[#This Row],[Tipo emp identidad]]="comisión",1,0)</f>
        <v>0</v>
      </c>
      <c r="X62" t="str">
        <f>+IF(Tabla1[[#This Row],[Memoria_identidad_RC]]=1,"Acierto",IF(SUM(Tabla1[[#This Row],[Memoria_identidad_RC]],Tabla1[[#This Row],[Memoria_identidad_TR]])=0,"Omisión","Comisión"))</f>
        <v>Comisión</v>
      </c>
      <c r="Y62" s="18">
        <f>+IF(Tabla1[[#This Row],[Tipo mem identidad]]="omisión",1,0)</f>
        <v>0</v>
      </c>
      <c r="Z62" s="18">
        <f>+IF(Tabla1[[#This Row],[Tipo mem identidad]]="comisión",1,0)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F6A6-6B5A-44C3-960A-9C8D7D725EA5}">
  <sheetPr>
    <tabColor rgb="FF92D050"/>
  </sheetPr>
  <dimension ref="A1:D7"/>
  <sheetViews>
    <sheetView workbookViewId="0">
      <selection activeCell="K17" sqref="K17"/>
    </sheetView>
  </sheetViews>
  <sheetFormatPr baseColWidth="10" defaultColWidth="10.9453125" defaultRowHeight="14.4" x14ac:dyDescent="0.55000000000000004"/>
  <cols>
    <col min="1" max="1" width="16.26171875" bestFit="1" customWidth="1"/>
    <col min="2" max="2" width="28.89453125" bestFit="1" customWidth="1"/>
    <col min="3" max="4" width="7.3125" bestFit="1" customWidth="1"/>
    <col min="5" max="5" width="11.68359375" bestFit="1" customWidth="1"/>
  </cols>
  <sheetData>
    <row r="1" spans="1:4" x14ac:dyDescent="0.55000000000000004">
      <c r="A1" s="1" t="s">
        <v>34</v>
      </c>
      <c r="B1" t="s">
        <v>8</v>
      </c>
    </row>
    <row r="3" spans="1:4" x14ac:dyDescent="0.55000000000000004">
      <c r="A3" s="1" t="s">
        <v>47</v>
      </c>
      <c r="B3" s="1" t="s">
        <v>61</v>
      </c>
    </row>
    <row r="4" spans="1:4" x14ac:dyDescent="0.55000000000000004">
      <c r="A4" s="1" t="s">
        <v>62</v>
      </c>
      <c r="B4" t="s">
        <v>29</v>
      </c>
      <c r="C4" t="s">
        <v>28</v>
      </c>
      <c r="D4" t="s">
        <v>27</v>
      </c>
    </row>
    <row r="5" spans="1:4" x14ac:dyDescent="0.55000000000000004">
      <c r="A5" s="2" t="s">
        <v>64</v>
      </c>
      <c r="B5" s="19">
        <v>92.10526315789474</v>
      </c>
      <c r="C5" s="19">
        <v>96.15384615384616</v>
      </c>
      <c r="D5" s="19">
        <v>92.20779220779221</v>
      </c>
    </row>
    <row r="6" spans="1:4" x14ac:dyDescent="0.55000000000000004">
      <c r="A6" s="6" t="s">
        <v>25</v>
      </c>
      <c r="B6" s="19">
        <v>100</v>
      </c>
      <c r="C6" s="19">
        <v>92.10526315789474</v>
      </c>
      <c r="D6" s="19">
        <v>100</v>
      </c>
    </row>
    <row r="7" spans="1:4" x14ac:dyDescent="0.55000000000000004">
      <c r="A7" s="6" t="s">
        <v>60</v>
      </c>
      <c r="B7" s="19">
        <v>84.21052631578948</v>
      </c>
      <c r="C7" s="19">
        <v>100</v>
      </c>
      <c r="D7" s="19">
        <v>83.78378378378379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9675-1F01-4218-9B60-E0CFEDEF3BA0}">
  <sheetPr>
    <tabColor rgb="FF92D050"/>
  </sheetPr>
  <dimension ref="A2:D8"/>
  <sheetViews>
    <sheetView tabSelected="1" workbookViewId="0">
      <selection activeCell="E9" sqref="E9"/>
    </sheetView>
  </sheetViews>
  <sheetFormatPr baseColWidth="10" defaultColWidth="11" defaultRowHeight="14.4" x14ac:dyDescent="0.55000000000000004"/>
  <cols>
    <col min="1" max="1" width="15.9453125" bestFit="1" customWidth="1"/>
    <col min="2" max="2" width="26.9453125" bestFit="1" customWidth="1"/>
    <col min="3" max="3" width="5.3125" bestFit="1" customWidth="1"/>
    <col min="4" max="4" width="6.734375" bestFit="1" customWidth="1"/>
    <col min="5" max="5" width="11.68359375" bestFit="1" customWidth="1"/>
    <col min="6" max="8" width="7.578125" bestFit="1" customWidth="1"/>
    <col min="9" max="9" width="8" bestFit="1" customWidth="1"/>
    <col min="10" max="10" width="11.26171875" bestFit="1" customWidth="1"/>
  </cols>
  <sheetData>
    <row r="2" spans="1:4" x14ac:dyDescent="0.55000000000000004">
      <c r="A2" s="1" t="s">
        <v>35</v>
      </c>
      <c r="B2" t="s">
        <v>13</v>
      </c>
    </row>
    <row r="4" spans="1:4" x14ac:dyDescent="0.55000000000000004">
      <c r="A4" s="1" t="s">
        <v>46</v>
      </c>
      <c r="B4" s="1" t="s">
        <v>61</v>
      </c>
    </row>
    <row r="5" spans="1:4" x14ac:dyDescent="0.55000000000000004">
      <c r="A5" s="1" t="s">
        <v>62</v>
      </c>
      <c r="B5" t="s">
        <v>29</v>
      </c>
      <c r="C5" t="s">
        <v>28</v>
      </c>
      <c r="D5" t="s">
        <v>27</v>
      </c>
    </row>
    <row r="6" spans="1:4" x14ac:dyDescent="0.55000000000000004">
      <c r="A6" s="2" t="s">
        <v>64</v>
      </c>
      <c r="B6" s="9">
        <v>2.6574789510041734</v>
      </c>
      <c r="C6" s="9">
        <v>2.7333379419373247</v>
      </c>
      <c r="D6" s="9">
        <v>2.7260701316715146</v>
      </c>
    </row>
    <row r="7" spans="1:4" x14ac:dyDescent="0.55000000000000004">
      <c r="A7" s="6" t="s">
        <v>25</v>
      </c>
      <c r="B7" s="9">
        <v>2.4527311604924718</v>
      </c>
      <c r="C7" s="9">
        <v>2.9788622222226357</v>
      </c>
      <c r="D7" s="9">
        <v>2.6219840000008414</v>
      </c>
    </row>
    <row r="8" spans="1:4" x14ac:dyDescent="0.55000000000000004">
      <c r="A8" s="6" t="s">
        <v>60</v>
      </c>
      <c r="B8" s="9">
        <v>2.8394769870145717</v>
      </c>
      <c r="C8" s="9">
        <v>2.4571231266163478</v>
      </c>
      <c r="D8" s="9">
        <v>2.8197476501751213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B0D3-F4A3-40E7-86E4-8CE299233F48}">
  <sheetPr>
    <tabColor rgb="FFFFC000"/>
  </sheetPr>
  <dimension ref="A1:D7"/>
  <sheetViews>
    <sheetView workbookViewId="0">
      <selection activeCell="E10" sqref="E10"/>
    </sheetView>
  </sheetViews>
  <sheetFormatPr baseColWidth="10" defaultColWidth="11" defaultRowHeight="14.4" x14ac:dyDescent="0.55000000000000004"/>
  <cols>
    <col min="1" max="1" width="16.26171875" bestFit="1" customWidth="1"/>
    <col min="2" max="2" width="21.7890625" bestFit="1" customWidth="1"/>
    <col min="3" max="3" width="6.3671875" bestFit="1" customWidth="1"/>
    <col min="4" max="4" width="6.89453125" bestFit="1" customWidth="1"/>
    <col min="5" max="5" width="11.26171875" bestFit="1" customWidth="1"/>
  </cols>
  <sheetData>
    <row r="1" spans="1:4" x14ac:dyDescent="0.55000000000000004">
      <c r="A1" s="1" t="s">
        <v>34</v>
      </c>
      <c r="B1" t="s">
        <v>14</v>
      </c>
    </row>
    <row r="3" spans="1:4" x14ac:dyDescent="0.55000000000000004">
      <c r="A3" s="1" t="s">
        <v>47</v>
      </c>
      <c r="B3" s="1" t="s">
        <v>61</v>
      </c>
    </row>
    <row r="4" spans="1:4" x14ac:dyDescent="0.55000000000000004">
      <c r="A4" s="1" t="s">
        <v>62</v>
      </c>
      <c r="B4" s="17" t="s">
        <v>29</v>
      </c>
      <c r="C4" t="s">
        <v>28</v>
      </c>
      <c r="D4" t="s">
        <v>27</v>
      </c>
    </row>
    <row r="5" spans="1:4" x14ac:dyDescent="0.55000000000000004">
      <c r="A5" s="2" t="s">
        <v>64</v>
      </c>
      <c r="B5" s="19">
        <v>68.831168831168824</v>
      </c>
      <c r="C5" s="19">
        <v>59.740259740259738</v>
      </c>
      <c r="D5" s="19">
        <v>70.129870129870127</v>
      </c>
    </row>
    <row r="6" spans="1:4" x14ac:dyDescent="0.55000000000000004">
      <c r="A6" s="6" t="s">
        <v>25</v>
      </c>
      <c r="B6" s="19">
        <v>69.230769230769226</v>
      </c>
      <c r="C6" s="19">
        <v>61.53846153846154</v>
      </c>
      <c r="D6" s="19">
        <v>68.421052631578945</v>
      </c>
    </row>
    <row r="7" spans="1:4" x14ac:dyDescent="0.55000000000000004">
      <c r="A7" s="6" t="s">
        <v>60</v>
      </c>
      <c r="B7" s="19">
        <v>68.421052631578945</v>
      </c>
      <c r="C7" s="19">
        <v>57.89473684210526</v>
      </c>
      <c r="D7" s="19">
        <v>71.794871794871796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BF4D-1E4F-424D-91D2-13D95A25EAF9}">
  <sheetPr>
    <tabColor rgb="FFFFC000"/>
  </sheetPr>
  <dimension ref="A2:D8"/>
  <sheetViews>
    <sheetView workbookViewId="0">
      <selection activeCell="E17" sqref="E17"/>
    </sheetView>
  </sheetViews>
  <sheetFormatPr baseColWidth="10" defaultColWidth="11" defaultRowHeight="14.4" x14ac:dyDescent="0.55000000000000004"/>
  <cols>
    <col min="1" max="1" width="15.9453125" bestFit="1" customWidth="1"/>
    <col min="2" max="2" width="21.05078125" bestFit="1" customWidth="1"/>
    <col min="3" max="3" width="5.3125" bestFit="1" customWidth="1"/>
    <col min="4" max="4" width="6.734375" bestFit="1" customWidth="1"/>
    <col min="5" max="5" width="11.68359375" bestFit="1" customWidth="1"/>
    <col min="6" max="8" width="7.578125" bestFit="1" customWidth="1"/>
    <col min="9" max="9" width="8" bestFit="1" customWidth="1"/>
    <col min="10" max="10" width="11.26171875" bestFit="1" customWidth="1"/>
  </cols>
  <sheetData>
    <row r="2" spans="1:4" x14ac:dyDescent="0.55000000000000004">
      <c r="A2" s="1" t="s">
        <v>35</v>
      </c>
      <c r="B2" t="s">
        <v>15</v>
      </c>
    </row>
    <row r="4" spans="1:4" x14ac:dyDescent="0.55000000000000004">
      <c r="A4" s="1" t="s">
        <v>46</v>
      </c>
      <c r="B4" s="1" t="s">
        <v>61</v>
      </c>
    </row>
    <row r="5" spans="1:4" x14ac:dyDescent="0.55000000000000004">
      <c r="A5" s="1" t="s">
        <v>62</v>
      </c>
      <c r="B5" t="s">
        <v>29</v>
      </c>
      <c r="C5" t="s">
        <v>28</v>
      </c>
      <c r="D5" t="s">
        <v>27</v>
      </c>
    </row>
    <row r="6" spans="1:4" x14ac:dyDescent="0.55000000000000004">
      <c r="A6" s="2" t="s">
        <v>64</v>
      </c>
      <c r="B6" s="9">
        <v>1.2645408829675908</v>
      </c>
      <c r="C6" s="9">
        <v>1.4115411164657372</v>
      </c>
      <c r="D6" s="9">
        <v>1.4245204363351103</v>
      </c>
    </row>
    <row r="7" spans="1:4" x14ac:dyDescent="0.55000000000000004">
      <c r="A7" s="6" t="s">
        <v>25</v>
      </c>
      <c r="B7" s="9">
        <v>1.3565760000001283</v>
      </c>
      <c r="C7" s="9">
        <v>1.3720240493821589</v>
      </c>
      <c r="D7" s="9">
        <v>1.3509245290998813</v>
      </c>
    </row>
    <row r="8" spans="1:4" x14ac:dyDescent="0.55000000000000004">
      <c r="A8" s="6" t="s">
        <v>60</v>
      </c>
      <c r="B8" s="9">
        <v>1.1725057659350528</v>
      </c>
      <c r="C8" s="9">
        <v>1.451058183549317</v>
      </c>
      <c r="D8" s="9">
        <v>1.4817616975180652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CED3-1CD5-4BF1-BA12-D1E6C0BA20B1}">
  <dimension ref="A1:T10"/>
  <sheetViews>
    <sheetView workbookViewId="0"/>
  </sheetViews>
  <sheetFormatPr baseColWidth="10" defaultColWidth="10.9453125" defaultRowHeight="14.4" x14ac:dyDescent="0.55000000000000004"/>
  <cols>
    <col min="1" max="1" width="9.26171875" bestFit="1" customWidth="1"/>
    <col min="2" max="2" width="8.578125" bestFit="1" customWidth="1"/>
    <col min="3" max="3" width="4" bestFit="1" customWidth="1"/>
    <col min="4" max="4" width="4.83984375" bestFit="1" customWidth="1"/>
    <col min="5" max="5" width="4" bestFit="1" customWidth="1"/>
    <col min="6" max="6" width="4.83984375" bestFit="1" customWidth="1"/>
    <col min="7" max="7" width="4" bestFit="1" customWidth="1"/>
    <col min="8" max="8" width="4.83984375" bestFit="1" customWidth="1"/>
    <col min="9" max="9" width="4" bestFit="1" customWidth="1"/>
    <col min="10" max="10" width="4.83984375" bestFit="1" customWidth="1"/>
    <col min="12" max="12" width="9.26171875" bestFit="1" customWidth="1"/>
    <col min="13" max="13" width="4.41796875" bestFit="1" customWidth="1"/>
    <col min="14" max="14" width="4.83984375" bestFit="1" customWidth="1"/>
    <col min="15" max="15" width="4" bestFit="1" customWidth="1"/>
    <col min="16" max="16" width="4.83984375" bestFit="1" customWidth="1"/>
    <col min="17" max="17" width="4.41796875" bestFit="1" customWidth="1"/>
    <col min="18" max="18" width="4.83984375" bestFit="1" customWidth="1"/>
    <col min="19" max="19" width="4.41796875" bestFit="1" customWidth="1"/>
    <col min="20" max="20" width="4.83984375" bestFit="1" customWidth="1"/>
  </cols>
  <sheetData>
    <row r="1" spans="1:20" ht="15.3" x14ac:dyDescent="0.55000000000000004">
      <c r="A1" s="13"/>
      <c r="B1" s="13"/>
      <c r="C1" s="26" t="s">
        <v>56</v>
      </c>
      <c r="D1" s="26"/>
      <c r="E1" s="26"/>
      <c r="F1" s="26"/>
      <c r="G1" s="26" t="s">
        <v>57</v>
      </c>
      <c r="H1" s="26"/>
      <c r="I1" s="26"/>
      <c r="J1" s="26"/>
      <c r="L1" s="15"/>
      <c r="M1" s="25" t="s">
        <v>4</v>
      </c>
      <c r="N1" s="25"/>
      <c r="O1" s="25"/>
      <c r="P1" s="25"/>
      <c r="Q1" s="27" t="s">
        <v>55</v>
      </c>
      <c r="R1" s="27"/>
      <c r="S1" s="27"/>
      <c r="T1" s="27"/>
    </row>
    <row r="2" spans="1:20" ht="15.75" customHeight="1" x14ac:dyDescent="0.55000000000000004">
      <c r="A2" s="13"/>
      <c r="B2" s="13"/>
      <c r="C2" s="26"/>
      <c r="D2" s="26"/>
      <c r="E2" s="26"/>
      <c r="F2" s="26"/>
      <c r="G2" s="26"/>
      <c r="H2" s="26"/>
      <c r="I2" s="26"/>
      <c r="J2" s="26"/>
      <c r="L2" s="10"/>
      <c r="M2" s="25"/>
      <c r="N2" s="25"/>
      <c r="O2" s="25"/>
      <c r="P2" s="25"/>
      <c r="Q2" s="27"/>
      <c r="R2" s="27"/>
      <c r="S2" s="27"/>
      <c r="T2" s="27"/>
    </row>
    <row r="3" spans="1:20" ht="15.3" x14ac:dyDescent="0.55000000000000004">
      <c r="A3" s="13"/>
      <c r="B3" s="13"/>
      <c r="C3" s="24" t="s">
        <v>23</v>
      </c>
      <c r="D3" s="24"/>
      <c r="E3" s="24" t="s">
        <v>24</v>
      </c>
      <c r="F3" s="24"/>
      <c r="G3" s="24" t="s">
        <v>23</v>
      </c>
      <c r="H3" s="24"/>
      <c r="I3" s="24" t="s">
        <v>24</v>
      </c>
      <c r="J3" s="24"/>
      <c r="L3" s="10"/>
      <c r="M3" s="23" t="s">
        <v>23</v>
      </c>
      <c r="N3" s="23"/>
      <c r="O3" s="23" t="s">
        <v>24</v>
      </c>
      <c r="P3" s="23"/>
      <c r="Q3" s="23" t="s">
        <v>23</v>
      </c>
      <c r="R3" s="23"/>
      <c r="S3" s="23" t="s">
        <v>24</v>
      </c>
      <c r="T3" s="23"/>
    </row>
    <row r="4" spans="1:20" ht="15.3" x14ac:dyDescent="0.55000000000000004">
      <c r="A4" s="13" t="s">
        <v>51</v>
      </c>
      <c r="B4" s="13" t="s">
        <v>52</v>
      </c>
      <c r="C4" s="10" t="s">
        <v>25</v>
      </c>
      <c r="D4" s="10" t="s">
        <v>26</v>
      </c>
      <c r="E4" s="10" t="s">
        <v>25</v>
      </c>
      <c r="F4" s="10" t="s">
        <v>26</v>
      </c>
      <c r="G4" s="10" t="s">
        <v>25</v>
      </c>
      <c r="H4" s="10" t="s">
        <v>26</v>
      </c>
      <c r="I4" s="10" t="s">
        <v>25</v>
      </c>
      <c r="J4" s="10" t="s">
        <v>26</v>
      </c>
      <c r="L4" s="10" t="s">
        <v>51</v>
      </c>
      <c r="M4" s="10" t="s">
        <v>25</v>
      </c>
      <c r="N4" s="10" t="s">
        <v>26</v>
      </c>
      <c r="O4" s="10" t="s">
        <v>25</v>
      </c>
      <c r="P4" s="10" t="s">
        <v>26</v>
      </c>
      <c r="Q4" s="10" t="s">
        <v>25</v>
      </c>
      <c r="R4" s="10" t="s">
        <v>26</v>
      </c>
      <c r="S4" s="10" t="s">
        <v>25</v>
      </c>
      <c r="T4" s="10" t="s">
        <v>26</v>
      </c>
    </row>
    <row r="5" spans="1:20" ht="15.3" x14ac:dyDescent="0.55000000000000004">
      <c r="A5" s="14" t="s">
        <v>53</v>
      </c>
      <c r="B5" s="23" t="s">
        <v>48</v>
      </c>
      <c r="C5" s="11">
        <v>33</v>
      </c>
      <c r="D5" s="11">
        <v>0</v>
      </c>
      <c r="E5" s="11">
        <v>17</v>
      </c>
      <c r="F5" s="13">
        <v>0</v>
      </c>
      <c r="G5" s="11">
        <v>0</v>
      </c>
      <c r="H5" s="11">
        <v>33</v>
      </c>
      <c r="I5" s="11">
        <v>0</v>
      </c>
      <c r="J5" s="13">
        <v>33</v>
      </c>
      <c r="L5" s="10" t="s">
        <v>53</v>
      </c>
      <c r="M5" s="11">
        <v>25</v>
      </c>
      <c r="N5" s="12">
        <v>0</v>
      </c>
      <c r="O5" s="11">
        <v>25</v>
      </c>
      <c r="P5" s="10">
        <v>6</v>
      </c>
      <c r="Q5" s="11">
        <v>4.2</v>
      </c>
      <c r="R5" s="12">
        <v>6</v>
      </c>
      <c r="S5" s="11">
        <v>4.2</v>
      </c>
      <c r="T5" s="10">
        <v>11</v>
      </c>
    </row>
    <row r="6" spans="1:20" ht="15.3" x14ac:dyDescent="0.55000000000000004">
      <c r="A6" s="14" t="s">
        <v>54</v>
      </c>
      <c r="B6" s="23"/>
      <c r="C6" s="11">
        <v>17</v>
      </c>
      <c r="D6" s="11">
        <v>0</v>
      </c>
      <c r="E6" s="11">
        <v>33</v>
      </c>
      <c r="F6" s="13">
        <v>17</v>
      </c>
      <c r="G6" s="11">
        <v>0</v>
      </c>
      <c r="H6" s="11">
        <v>0</v>
      </c>
      <c r="I6" s="11">
        <v>0</v>
      </c>
      <c r="J6" s="13">
        <v>0</v>
      </c>
      <c r="L6" s="10" t="s">
        <v>54</v>
      </c>
      <c r="M6" s="11">
        <v>16.7</v>
      </c>
      <c r="N6" s="12">
        <v>6</v>
      </c>
      <c r="O6" s="11">
        <v>0</v>
      </c>
      <c r="P6" s="10">
        <v>28</v>
      </c>
      <c r="Q6" s="11">
        <v>20.8</v>
      </c>
      <c r="R6" s="12">
        <v>0</v>
      </c>
      <c r="S6" s="11">
        <v>12.5</v>
      </c>
      <c r="T6" s="10">
        <v>28</v>
      </c>
    </row>
    <row r="7" spans="1:20" ht="17.25" customHeight="1" x14ac:dyDescent="0.55000000000000004">
      <c r="A7" s="14" t="s">
        <v>53</v>
      </c>
      <c r="B7" s="23" t="s">
        <v>49</v>
      </c>
      <c r="C7" s="11">
        <v>17</v>
      </c>
      <c r="D7" s="11">
        <v>67</v>
      </c>
      <c r="E7" s="11">
        <v>33</v>
      </c>
      <c r="F7" s="13">
        <v>33</v>
      </c>
      <c r="G7" s="11">
        <v>33</v>
      </c>
      <c r="H7" s="11">
        <v>67</v>
      </c>
      <c r="I7" s="11">
        <v>50</v>
      </c>
      <c r="J7" s="13">
        <v>67</v>
      </c>
    </row>
    <row r="8" spans="1:20" ht="15.3" x14ac:dyDescent="0.55000000000000004">
      <c r="A8" s="14" t="s">
        <v>54</v>
      </c>
      <c r="B8" s="23"/>
      <c r="C8" s="11">
        <v>50</v>
      </c>
      <c r="D8" s="11">
        <v>0</v>
      </c>
      <c r="E8" s="11">
        <v>33</v>
      </c>
      <c r="F8" s="13">
        <v>17</v>
      </c>
      <c r="G8" s="11">
        <v>33</v>
      </c>
      <c r="H8" s="11">
        <v>0</v>
      </c>
      <c r="I8" s="11">
        <v>50</v>
      </c>
      <c r="J8" s="13">
        <v>0</v>
      </c>
    </row>
    <row r="9" spans="1:20" ht="15.3" x14ac:dyDescent="0.55000000000000004">
      <c r="A9" s="14" t="s">
        <v>53</v>
      </c>
      <c r="B9" s="23" t="s">
        <v>50</v>
      </c>
      <c r="C9" s="11">
        <v>67</v>
      </c>
      <c r="D9" s="11">
        <v>0</v>
      </c>
      <c r="E9" s="11">
        <v>0</v>
      </c>
      <c r="F9" s="13">
        <v>33</v>
      </c>
      <c r="G9" s="11">
        <v>33</v>
      </c>
      <c r="H9" s="11">
        <v>17</v>
      </c>
      <c r="I9" s="11">
        <v>0</v>
      </c>
      <c r="J9" s="13">
        <v>17</v>
      </c>
    </row>
    <row r="10" spans="1:20" ht="15.3" x14ac:dyDescent="0.55000000000000004">
      <c r="A10" s="14" t="s">
        <v>54</v>
      </c>
      <c r="B10" s="23"/>
      <c r="C10" s="11">
        <v>33</v>
      </c>
      <c r="D10" s="11">
        <v>0</v>
      </c>
      <c r="E10" s="11">
        <v>67</v>
      </c>
      <c r="F10" s="13">
        <v>0</v>
      </c>
      <c r="G10" s="11">
        <v>17</v>
      </c>
      <c r="H10" s="11">
        <v>17</v>
      </c>
      <c r="I10" s="11">
        <v>33</v>
      </c>
      <c r="J10" s="13">
        <v>17</v>
      </c>
    </row>
  </sheetData>
  <mergeCells count="15">
    <mergeCell ref="Q1:T2"/>
    <mergeCell ref="M3:N3"/>
    <mergeCell ref="O3:P3"/>
    <mergeCell ref="Q3:R3"/>
    <mergeCell ref="S3:T3"/>
    <mergeCell ref="B9:B10"/>
    <mergeCell ref="C3:D3"/>
    <mergeCell ref="E3:F3"/>
    <mergeCell ref="G3:H3"/>
    <mergeCell ref="M1:P2"/>
    <mergeCell ref="C1:F2"/>
    <mergeCell ref="G1:J2"/>
    <mergeCell ref="I3:J3"/>
    <mergeCell ref="B5:B6"/>
    <mergeCell ref="B7:B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665A-4DB8-4087-B7E2-166FA653A442}">
  <sheetPr>
    <tabColor rgb="FF00B0F0"/>
  </sheetPr>
  <dimension ref="A1:B6"/>
  <sheetViews>
    <sheetView workbookViewId="0">
      <selection activeCell="C9" sqref="C9"/>
    </sheetView>
  </sheetViews>
  <sheetFormatPr baseColWidth="10" defaultColWidth="10.9453125" defaultRowHeight="14.4" x14ac:dyDescent="0.55000000000000004"/>
  <cols>
    <col min="1" max="1" width="16.26171875" bestFit="1" customWidth="1"/>
    <col min="2" max="2" width="28.89453125" bestFit="1" customWidth="1"/>
    <col min="3" max="3" width="14.26171875" bestFit="1" customWidth="1"/>
    <col min="4" max="4" width="6.89453125" bestFit="1" customWidth="1"/>
    <col min="5" max="5" width="11.68359375" bestFit="1" customWidth="1"/>
  </cols>
  <sheetData>
    <row r="1" spans="1:2" x14ac:dyDescent="0.55000000000000004">
      <c r="A1" s="1" t="s">
        <v>34</v>
      </c>
      <c r="B1" t="s">
        <v>8</v>
      </c>
    </row>
    <row r="3" spans="1:2" x14ac:dyDescent="0.55000000000000004">
      <c r="A3" s="1" t="s">
        <v>62</v>
      </c>
      <c r="B3" t="s">
        <v>47</v>
      </c>
    </row>
    <row r="4" spans="1:2" x14ac:dyDescent="0.55000000000000004">
      <c r="A4" s="2" t="s">
        <v>64</v>
      </c>
      <c r="B4" s="20">
        <v>93.506493506493513</v>
      </c>
    </row>
    <row r="5" spans="1:2" x14ac:dyDescent="0.55000000000000004">
      <c r="A5" s="6" t="s">
        <v>25</v>
      </c>
      <c r="B5" s="20">
        <v>97.41379310344827</v>
      </c>
    </row>
    <row r="6" spans="1:2" x14ac:dyDescent="0.55000000000000004">
      <c r="A6" s="6" t="s">
        <v>60</v>
      </c>
      <c r="B6" s="20">
        <v>89.565217391304344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F0BF-720A-4E7B-B4DD-FF7B45C1C165}">
  <sheetPr>
    <tabColor rgb="FF00B0F0"/>
  </sheetPr>
  <dimension ref="A2:B7"/>
  <sheetViews>
    <sheetView workbookViewId="0">
      <selection activeCell="E20" sqref="E20"/>
    </sheetView>
  </sheetViews>
  <sheetFormatPr baseColWidth="10" defaultColWidth="11" defaultRowHeight="14.4" x14ac:dyDescent="0.55000000000000004"/>
  <cols>
    <col min="1" max="1" width="15.9453125" bestFit="1" customWidth="1"/>
    <col min="2" max="2" width="26.9453125" bestFit="1" customWidth="1"/>
    <col min="3" max="3" width="5.3125" bestFit="1" customWidth="1"/>
    <col min="4" max="4" width="6.734375" bestFit="1" customWidth="1"/>
    <col min="5" max="5" width="11.68359375" bestFit="1" customWidth="1"/>
    <col min="6" max="8" width="7.578125" bestFit="1" customWidth="1"/>
    <col min="9" max="9" width="8" bestFit="1" customWidth="1"/>
    <col min="10" max="10" width="11.26171875" bestFit="1" customWidth="1"/>
  </cols>
  <sheetData>
    <row r="2" spans="1:2" x14ac:dyDescent="0.55000000000000004">
      <c r="A2" s="1" t="s">
        <v>35</v>
      </c>
      <c r="B2" t="s">
        <v>13</v>
      </c>
    </row>
    <row r="4" spans="1:2" x14ac:dyDescent="0.55000000000000004">
      <c r="A4" s="1" t="s">
        <v>62</v>
      </c>
      <c r="B4" t="s">
        <v>46</v>
      </c>
    </row>
    <row r="5" spans="1:2" x14ac:dyDescent="0.55000000000000004">
      <c r="A5" s="2" t="s">
        <v>64</v>
      </c>
      <c r="B5" s="9">
        <v>2.7064003713540443</v>
      </c>
    </row>
    <row r="6" spans="1:2" x14ac:dyDescent="0.55000000000000004">
      <c r="A6" s="6" t="s">
        <v>25</v>
      </c>
      <c r="B6" s="9">
        <v>2.693440972459658</v>
      </c>
    </row>
    <row r="7" spans="1:2" x14ac:dyDescent="0.55000000000000004">
      <c r="A7" s="6" t="s">
        <v>60</v>
      </c>
      <c r="B7" s="9">
        <v>2.7188797925115988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4F72-F2BB-465D-AA38-CFAE70DF5C11}">
  <sheetPr>
    <tabColor rgb="FF7030A0"/>
  </sheetPr>
  <dimension ref="A1:B6"/>
  <sheetViews>
    <sheetView topLeftCell="A8" workbookViewId="0">
      <selection activeCell="E19" sqref="E19"/>
    </sheetView>
  </sheetViews>
  <sheetFormatPr baseColWidth="10" defaultColWidth="11" defaultRowHeight="14.4" x14ac:dyDescent="0.55000000000000004"/>
  <cols>
    <col min="1" max="1" width="16.26171875" bestFit="1" customWidth="1"/>
    <col min="2" max="2" width="21.7890625" bestFit="1" customWidth="1"/>
    <col min="3" max="3" width="5.62890625" bestFit="1" customWidth="1"/>
    <col min="4" max="4" width="6.89453125" bestFit="1" customWidth="1"/>
    <col min="5" max="5" width="11.26171875" bestFit="1" customWidth="1"/>
  </cols>
  <sheetData>
    <row r="1" spans="1:2" x14ac:dyDescent="0.55000000000000004">
      <c r="A1" s="1" t="s">
        <v>34</v>
      </c>
      <c r="B1" t="s">
        <v>14</v>
      </c>
    </row>
    <row r="3" spans="1:2" x14ac:dyDescent="0.55000000000000004">
      <c r="A3" s="1" t="s">
        <v>62</v>
      </c>
      <c r="B3" t="s">
        <v>47</v>
      </c>
    </row>
    <row r="4" spans="1:2" x14ac:dyDescent="0.55000000000000004">
      <c r="A4" s="2" t="s">
        <v>64</v>
      </c>
      <c r="B4" s="19">
        <v>66.233766233766232</v>
      </c>
    </row>
    <row r="5" spans="1:2" x14ac:dyDescent="0.55000000000000004">
      <c r="A5" s="6" t="s">
        <v>25</v>
      </c>
      <c r="B5" s="19">
        <v>66.379310344827587</v>
      </c>
    </row>
    <row r="6" spans="1:2" x14ac:dyDescent="0.55000000000000004">
      <c r="A6" s="6" t="s">
        <v>60</v>
      </c>
      <c r="B6" s="19">
        <v>66.086956521739125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3 d c b 6 d - 3 d 7 a - 4 0 f 9 - a a 4 7 - 9 e 4 7 e 2 9 f 7 f d b "   x m l n s = " h t t p : / / s c h e m a s . m i c r o s o f t . c o m / D a t a M a s h u p " > A A A A A B M F A A B Q S w M E F A A C A A g A p I h l T n x z y a a n A A A A + A A A A B I A H A B D b 2 5 m a W c v U G F j a 2 F n Z S 5 4 b W w g o h g A K K A U A A A A A A A A A A A A A A A A A A A A A A A A A A A A h Y / N C o J A G E V f R W b v / C i G y O e 4 a J s Q B O F 2 G C c d 0 j G c s f H d W v R I v U J C W e 1 a 3 s u 5 c O 7 j d o d i 7 r v g q k a r B 5 M j h i k K l J F D r U 2 T o 8 m d w h Q V H P Z C n k W j g g U 2 N p u t z l H r 3 C U j x H u P f Y y H s S E R p Y x U 5 e 4 g W 9 W L U B v r h J E K f V b 1 / x X i c H z J 8 A h v E p z E L M Y s Z U D W G k p t v k i 0 G G M K 5 K e E 7 d S 5 a V R c 2 b C s g K w R y P s F f w J Q S w M E F A A C A A g A p I h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I Z U 4 H i / N L C g I A A F M L A A A T A B w A R m 9 y b X V s Y X M v U 2 V j d G l v b j E u b S C i G A A o o B Q A A A A A A A A A A A A A A A A A A A A A A A A A A A D t V U 1 v 0 0 A Q v U f K f 1 g t l 0 S y 0 l p C X K o e K t M D B 4 r k G j h U V b V e T + n S / b D W a 1 R q 5 U c h b l z z x 5 j N J r R 2 7 L Q V U D g k F z s z b 2 d n 3 p u 8 V M C d M J q c h m d 8 M B 6 N R 9 U V s 1 C Q 1 8 y Z K k v J I Z H g x i O C n 3 d W f A K N k e M b D n K W 1 N a C d h + N v c 6 N u Z 5 M m 7 M T p u C Q Z i y X L K b n 8 7 P E a I e Q 8 y g U e E E z U R r C m c o F K w z F U h 4 L s 8 w y X V 0 a q x I j a 6 W z r y V U k 3 B d 1 D T 0 R C y + G R o R h 3 H i 4 M b N I 9 L Q Y 1 V i p 5 + Z E n i F u Q B l O A 5 x k S a I f K P d q 5 c z X 2 c b N E v X R X W t c r B L 7 F v M W s G 2 1 u t i e g u t k g R U u d H 7 O q d A t X L z 6 S + q T o F c M c J 0 L Z E q I h k p h M Y B b h k X i + + a F I C x i v A l Y f h S g Q T u a 7 I C v y 1 + a I E 0 4 7 Q w u 6 P 5 v S 7 F F + M m X R 0 e Y r O f k + 4 R U e B D F K z o H G r F c X p 6 5 K z I a + f v p R + Y N J b e T Z 2 s 5 + H I j j Y q t 9 C z L y k g F R C w 1 e R P c u X X 7 X 5 / K N 4 e i k R C 6 8 2 q X 0 z 4 w N 9 Q K + 6 T a y s r D y 1 4 / 7 Y O q 9 c + 1 I r / j n r x M 8 g X D + o X m r + n n w / M p + O R 0 I 9 r f s M b 0 2 T n j f / K G 5 c q E g t 4 X L L b j j V g i A M i a t g 0 O l w x G e 1 H K 5 B t o a O n / 4 y e y 6 4 3 5 9 1 Z 9 s 6 y n 2 z Z 3 h 9 X + u H r / 2 r b o c t e 4 w 6 p Y N 3 D Z h A P u s H 2 Q a M 4 i v e H z c G v T + s P o + f i g 5 9 Q S w E C L Q A U A A I A C A C k i G V O f H P J p q c A A A D 4 A A A A E g A A A A A A A A A A A A A A A A A A A A A A Q 2 9 u Z m l n L 1 B h Y 2 t h Z 2 U u e G 1 s U E s B A i 0 A F A A C A A g A p I h l T g / K 6 a u k A A A A 6 Q A A A B M A A A A A A A A A A A A A A A A A 8 w A A A F t D b 2 5 0 Z W 5 0 X 1 R 5 c G V z X S 5 4 b W x Q S w E C L Q A U A A I A C A C k i G V O B 4 v z S w o C A A B T C w A A E w A A A A A A A A A A A A A A A A D k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K A A A A A A A A M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v c 1 R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v c 1 R S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x h c 3 R V c G R h d G V k I i B W Y W x 1 Z T 0 i Z D I w M T k t M D M t M D V U M j M 6 M D U 6 M D g u N z Y 1 M D g 3 N 1 o i I C 8 + P E V u d H J 5 I F R 5 c G U 9 I k Z p b G x D b 2 x 1 b W 5 U e X B l c y I g V m F s d W U 9 I n N C Z 0 F B Q m d Z Q U J n Q U d B Q T 0 9 I i A v P j x F b n R y e S B U e X B l P S J R d W V y e U l E I i B W Y W x 1 Z T 0 i c z I 4 Z T F l M T M 3 L T R i Z D Q t N D d j M y 0 5 O T h m L T l l Y j E x O T k y Z D c 1 Z C I g L z 4 8 R W 5 0 c n k g V H l w Z T 0 i R m l s b E N v d W 5 0 I i B W Y W x 1 Z T 0 i b D g 0 O C I g L z 4 8 R W 5 0 c n k g V H l w Z T 0 i R m l s b E N v b H V t b k 5 h b W V z I i B W Y W x 1 Z T 0 i c 1 s m c X V v d D t O a c O x b y Z x d W 9 0 O y w m c X V v d D t H c n V w b y Z x d W 9 0 O y w m c X V v d D t F Z G F k J n F 1 b 3 Q 7 L C Z x d W 9 0 O 2 V t b 2 N p b 2 4 g Z W 1 w J n F 1 b 3 Q 7 L C Z x d W 9 0 O 2 V t b 2 N p b 2 4 g b W V t J n F 1 b 3 Q 7 L C Z x d W 9 0 O 3 B y Z S 9 w b 3 N 0 J n F 1 b 3 Q 7 L C Z x d W 9 0 O 2 V t c C 9 t Z W 0 g U k M m c X V v d D s s J n F 1 b 3 Q 7 U k M m c X V v d D s s J n F 1 b 3 Q 7 Z W 1 w L 2 1 l b S B U U i Z x d W 9 0 O y w m c X V v d D t U U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V F I v U 2 U g a G E g Y W 5 1 b G F k b y B s Y S B k a W 5 h b W l 6 Y W N p w 7 N u I G R l I G x h c y B j b 2 x 1 b W 5 h c y B z Z W x l Y 2 N p b 2 5 h Z G F z I M O 6 b m l j Y W 1 l b n R l L j E u e 0 5 p w 7 F v L D B 9 J n F 1 b 3 Q 7 L C Z x d W 9 0 O 1 N l Y 3 R p b 2 4 x L 0 R h d G 9 z V F I v U 2 U g a G E g Y W 5 1 b G F k b y B s Y S B k a W 5 h b W l 6 Y W N p w 7 N u I G R l I G x h c y B j b 2 x 1 b W 5 h c y B z Z W x l Y 2 N p b 2 5 h Z G F z I M O 6 b m l j Y W 1 l b n R l L j E u e 0 d y d X B v L D F 9 J n F 1 b 3 Q 7 L C Z x d W 9 0 O 1 N l Y 3 R p b 2 4 x L 0 R h d G 9 z V F I v U 2 U g a G E g Y W 5 1 b G F k b y B s Y S B k a W 5 h b W l 6 Y W N p w 7 N u I G R l I G x h c y B j b 2 x 1 b W 5 h c y B z Z W x l Y 2 N p b 2 5 h Z G F z I M O 6 b m l j Y W 1 l b n R l L j E u e 0 V k Y W Q s M n 0 m c X V v d D s s J n F 1 b 3 Q 7 U 2 V j d G l v b j E v R G F 0 b 3 N U U i 9 T Z S B o Y S B h b n V s Y W R v I G x h I G R p b m F t a X p h Y 2 n D s 2 4 g Z G U g b G F z I G N v b H V t b m F z I H N l b G V j Y 2 l v b m F k Y X M g w 7 p u a W N h b W V u d G U u M S 5 7 Z W 1 v Y 2 l v b i B l b X A s M 3 0 m c X V v d D s s J n F 1 b 3 Q 7 U 2 V j d G l v b j E v R G F 0 b 3 N U U i 9 T Z S B o Y S B h b n V s Y W R v I G x h I G R p b m F t a X p h Y 2 n D s 2 4 g Z G U g b G F z I G N v b H V t b m F z I H N l b G V j Y 2 l v b m F k Y X M g w 7 p u a W N h b W V u d G U u M S 5 7 Z W 1 v Y 2 l v b i B t Z W 0 s N H 0 m c X V v d D s s J n F 1 b 3 Q 7 U 2 V j d G l v b j E v R G F 0 b 3 N U U i 9 T Z S B o Y S B h b n V s Y W R v I G x h I G R p b m F t a X p h Y 2 n D s 2 4 g Z G U g b G F z I G N v b H V t b m F z I H N l b G V j Y 2 l v b m F k Y X M g w 7 p u a W N h b W V u d G U u M S 5 7 c H J l L 3 B v c 3 Q s N X 0 m c X V v d D s s J n F 1 b 3 Q 7 U 2 V j d G l v b j E v R G F 0 b 3 N U U i 9 T Z S B o Y S B h b n V s Y W R v I G x h I G R p b m F t a X p h Y 2 n D s 2 4 g Z G U g b G F z I G N v b H V t b m F z I H N l b G V j Y 2 l v b m F k Y X M g w 7 p u a W N h b W V u d G U u M S 5 7 Z W 1 w L 2 1 l b S B S Q y w 2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S Q y w 3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B d H J p Y n V 0 b y w 4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W Y W x v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b 3 N U U i 9 T Z S B o Y S B h b n V s Y W R v I G x h I G R p b m F t a X p h Y 2 n D s 2 4 g Z G U g b G F z I G N v b H V t b m F z I H N l b G V j Y 2 l v b m F k Y X M g w 7 p u a W N h b W V u d G U u M S 5 7 T m n D s W 8 s M H 0 m c X V v d D s s J n F 1 b 3 Q 7 U 2 V j d G l v b j E v R G F 0 b 3 N U U i 9 T Z S B o Y S B h b n V s Y W R v I G x h I G R p b m F t a X p h Y 2 n D s 2 4 g Z G U g b G F z I G N v b H V t b m F z I H N l b G V j Y 2 l v b m F k Y X M g w 7 p u a W N h b W V u d G U u M S 5 7 R 3 J 1 c G 8 s M X 0 m c X V v d D s s J n F 1 b 3 Q 7 U 2 V j d G l v b j E v R G F 0 b 3 N U U i 9 T Z S B o Y S B h b n V s Y W R v I G x h I G R p b m F t a X p h Y 2 n D s 2 4 g Z G U g b G F z I G N v b H V t b m F z I H N l b G V j Y 2 l v b m F k Y X M g w 7 p u a W N h b W V u d G U u M S 5 7 R W R h Z C w y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l b W 9 j a W 9 u I G V t c C w z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l b W 9 j a W 9 u I G 1 l b S w 0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w c m U v c G 9 z d C w 1 f S Z x d W 9 0 O y w m c X V v d D t T Z W N 0 a W 9 u M S 9 E Y X R v c 1 R S L 1 N l I G h h I G F u d W x h Z G 8 g b G E g Z G l u Y W 1 p e m F j a c O z b i B k Z S B s Y X M g Y 2 9 s d W 1 u Y X M g c 2 V s Z W N j a W 9 u Y W R h c y D D u m 5 p Y 2 F t Z W 5 0 Z S 4 x L n t l b X A v b W V t I F J D L D Z 9 J n F 1 b 3 Q 7 L C Z x d W 9 0 O 1 N l Y 3 R p b 2 4 x L 0 R h d G 9 z V F I v U 2 U g a G E g Y W 5 1 b G F k b y B s Y S B k a W 5 h b W l 6 Y W N p w 7 N u I G R l I G x h c y B j b 2 x 1 b W 5 h c y B z Z W x l Y 2 N p b 2 5 h Z G F z I M O 6 b m l j Y W 1 l b n R l L j E u e 1 J D L D d 9 J n F 1 b 3 Q 7 L C Z x d W 9 0 O 1 N l Y 3 R p b 2 4 x L 0 R h d G 9 z V F I v U 2 U g a G E g Y W 5 1 b G F k b y B s Y S B k a W 5 h b W l 6 Y W N p w 7 N u I G R l I G x h c y B j b 2 x 1 b W 5 h c y B z Z W x l Y 2 N p b 2 5 h Z G F z I M O 6 b m l j Y W 1 l b n R l L j E u e 0 F 0 c m l i d X R v L D h 9 J n F 1 b 3 Q 7 L C Z x d W 9 0 O 1 N l Y 3 R p b 2 4 x L 0 R h d G 9 z V F I v U 2 U g a G E g Y W 5 1 b G F k b y B s Y S B k a W 5 h b W l 6 Y W N p w 7 N u I G R l I G x h c y B j b 2 x 1 b W 5 h c y B z Z W x l Y 2 N p b 2 5 h Z G F z I M O 6 b m l j Y W 1 l b n R l L j E u e 1 Z h b G 9 y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R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V F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S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b 3 N S Q y I g L z 4 8 R W 5 0 c n k g V H l w Z T 0 i R m l s b G V k Q 2 9 t c G x l d G V S Z X N 1 b H R U b 1 d v c m t z a G V l d C I g V m F s d W U 9 I m w x I i A v P j x F b n R y e S B U e X B l P S J G a W x s Q 2 9 s d W 1 u V H l w Z X M i I F Z h b H V l P S J z Q m d B Q U J n W U F C Z 0 F H Q U E 9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T G F z d F V w Z G F 0 Z W Q i I F Z h b H V l P S J k M j A x O S 0 w M y 0 w N V Q y M z o w M D o 1 N y 4 y M D c 1 M z k 5 W i I g L z 4 8 R W 5 0 c n k g V H l w Z T 0 i R m l s b E N v d W 5 0 I i B W Y W x 1 Z T 0 i b D k y N C I g L z 4 8 R W 5 0 c n k g V H l w Z T 0 i T G 9 h Z G V k V G 9 B b m F s e X N p c 1 N l c n Z p Y 2 V z I i B W Y W x 1 Z T 0 i b D A i I C 8 + P E V u d H J 5 I F R 5 c G U 9 I l F 1 Z X J 5 S U Q i I F Z h b H V l P S J z O G Q y O D F k Z j Q t M 2 N l Y S 0 0 N 2 U 4 L W I y O G M t Y 2 Q y M 2 E 1 N z Y 1 M 2 I 1 I i A v P j x F b n R y e S B U e X B l P S J G a W x s Q 2 9 s d W 1 u T m F t Z X M i I F Z h b H V l P S J z W y Z x d W 9 0 O 0 5 p w 7 F v J n F 1 b 3 Q 7 L C Z x d W 9 0 O 0 d y d X B v J n F 1 b 3 Q 7 L C Z x d W 9 0 O 0 V k Y W Q m c X V v d D s s J n F 1 b 3 Q 7 Z W 1 v Y 2 l v b i B l b X A m c X V v d D s s J n F 1 b 3 Q 7 Z W 1 v Y 2 l v b i B t Z W 0 m c X V v d D s s J n F 1 b 3 Q 7 c H J l L 3 B v c 3 Q m c X V v d D s s J n F 1 b 3 Q 7 Z W 1 w L 2 1 l b S B S Q y Z x d W 9 0 O y w m c X V v d D t S Q y Z x d W 9 0 O y w m c X V v d D t l b X A v b W V t I F R S J n F 1 b 3 Q 7 L C Z x d W 9 0 O 1 R S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b 3 N S Q y 9 T Z S B o Y S B h b n V s Y W R v I G x h I G R p b m F t a X p h Y 2 n D s 2 4 g Z G U g b G F z I G N v b H V t b m F z I H N l b G V j Y 2 l v b m F k Y X M g w 7 p u a W N h b W V u d G U u M S 5 7 T m n D s W 8 s M H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R 3 J 1 c G 8 s M X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R W R h Z C w y f S Z x d W 9 0 O y w m c X V v d D t T Z W N 0 a W 9 u M S 9 E Y X R v c 1 J D L 1 N l I G h h I G F u d W x h Z G 8 g b G E g Z G l u Y W 1 p e m F j a c O z b i B k Z S B s Y X M g Y 2 9 s d W 1 u Y X M g c 2 V s Z W N j a W 9 u Y W R h c y D D u m 5 p Y 2 F t Z W 5 0 Z S 4 x L n t l b W 9 j a W 9 u I G V t c C w z f S Z x d W 9 0 O y w m c X V v d D t T Z W N 0 a W 9 u M S 9 E Y X R v c 1 J D L 1 N l I G h h I G F u d W x h Z G 8 g b G E g Z G l u Y W 1 p e m F j a c O z b i B k Z S B s Y X M g Y 2 9 s d W 1 u Y X M g c 2 V s Z W N j a W 9 u Y W R h c y D D u m 5 p Y 2 F t Z W 5 0 Z S 4 x L n t l b W 9 j a W 9 u I G 1 l b S w 0 f S Z x d W 9 0 O y w m c X V v d D t T Z W N 0 a W 9 u M S 9 E Y X R v c 1 J D L 1 N l I G h h I G F u d W x h Z G 8 g b G E g Z G l u Y W 1 p e m F j a c O z b i B k Z S B s Y X M g Y 2 9 s d W 1 u Y X M g c 2 V s Z W N j a W 9 u Y W R h c y D D u m 5 p Y 2 F t Z W 5 0 Z S 4 x L n t w c m U v c G 9 z d C w 1 f S Z x d W 9 0 O y w m c X V v d D t T Z W N 0 a W 9 u M S 9 E Y X R v c 1 J D L 1 N l I G h h I G F u d W x h Z G 8 g b G E g Z G l u Y W 1 p e m F j a c O z b i B k Z S B s Y X M g Y 2 9 s d W 1 u Y X M g c 2 V s Z W N j a W 9 u Y W R h c y D D u m 5 p Y 2 F t Z W 5 0 Z S 4 x L n t l b X A v b W V t I F J D L D Z 9 J n F 1 b 3 Q 7 L C Z x d W 9 0 O 1 N l Y 3 R p b 2 4 x L 0 R h d G 9 z U k M v V m F s b 3 I g c m V l b X B s Y X p h Z G 8 x L n t S Q y w 3 f S Z x d W 9 0 O y w m c X V v d D t T Z W N 0 a W 9 u M S 9 E Y X R v c 1 J D L 1 N l I G h h I G F u d W x h Z G 8 g b G E g Z G l u Y W 1 p e m F j a c O z b i B k Z S B s Y X M g Y 2 9 s d W 1 u Y X M g c 2 V s Z W N j a W 9 u Y W R h c y D D u m 5 p Y 2 F t Z W 5 0 Z S 4 x L n t B d H J p Y n V 0 b y 4 x L D h 9 J n F 1 b 3 Q 7 L C Z x d W 9 0 O 1 N l Y 3 R p b 2 4 x L 0 R h d G 9 z U k M v U 2 U g a G E g Y W 5 1 b G F k b y B s Y S B k a W 5 h b W l 6 Y W N p w 7 N u I G R l I G x h c y B j b 2 x 1 b W 5 h c y B z Z W x l Y 2 N p b 2 5 h Z G F z I M O 6 b m l j Y W 1 l b n R l L j E u e 1 Z h b G 9 y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h d G 9 z U k M v U 2 U g a G E g Y W 5 1 b G F k b y B s Y S B k a W 5 h b W l 6 Y W N p w 7 N u I G R l I G x h c y B j b 2 x 1 b W 5 h c y B z Z W x l Y 2 N p b 2 5 h Z G F z I M O 6 b m l j Y W 1 l b n R l L j E u e 0 5 p w 7 F v L D B 9 J n F 1 b 3 Q 7 L C Z x d W 9 0 O 1 N l Y 3 R p b 2 4 x L 0 R h d G 9 z U k M v U 2 U g a G E g Y W 5 1 b G F k b y B s Y S B k a W 5 h b W l 6 Y W N p w 7 N u I G R l I G x h c y B j b 2 x 1 b W 5 h c y B z Z W x l Y 2 N p b 2 5 h Z G F z I M O 6 b m l j Y W 1 l b n R l L j E u e 0 d y d X B v L D F 9 J n F 1 b 3 Q 7 L C Z x d W 9 0 O 1 N l Y 3 R p b 2 4 x L 0 R h d G 9 z U k M v U 2 U g a G E g Y W 5 1 b G F k b y B s Y S B k a W 5 h b W l 6 Y W N p w 7 N u I G R l I G x h c y B j b 2 x 1 b W 5 h c y B z Z W x l Y 2 N p b 2 5 h Z G F z I M O 6 b m l j Y W 1 l b n R l L j E u e 0 V k Y W Q s M n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Z W 1 v Y 2 l v b i B l b X A s M 3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Z W 1 v Y 2 l v b i B t Z W 0 s N H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c H J l L 3 B v c 3 Q s N X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Z W 1 w L 2 1 l b S B S Q y w 2 f S Z x d W 9 0 O y w m c X V v d D t T Z W N 0 a W 9 u M S 9 E Y X R v c 1 J D L 1 Z h b G 9 y I H J l Z W 1 w b G F 6 Y W R v M S 5 7 U k M s N 3 0 m c X V v d D s s J n F 1 b 3 Q 7 U 2 V j d G l v b j E v R G F 0 b 3 N S Q y 9 T Z S B o Y S B h b n V s Y W R v I G x h I G R p b m F t a X p h Y 2 n D s 2 4 g Z G U g b G F z I G N v b H V t b m F z I H N l b G V j Y 2 l v b m F k Y X M g w 7 p u a W N h b W V u d G U u M S 5 7 Q X R y a W J 1 d G 8 u M S w 4 f S Z x d W 9 0 O y w m c X V v d D t T Z W N 0 a W 9 u M S 9 E Y X R v c 1 J D L 1 N l I G h h I G F u d W x h Z G 8 g b G E g Z G l u Y W 1 p e m F j a c O z b i B k Z S B s Y X M g Y 2 9 s d W 1 u Y X M g c 2 V s Z W N j a W 9 u Y W R h c y D D u m 5 p Y 2 F t Z W 5 0 Z S 4 x L n t W Y W x v c i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J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U k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S Q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S Q y 9 T Z S U y M G h h J T I w Y W 5 1 b G F k b y U y M G x h J T I w Z G l u Y W 1 p e m F j a S V D M y V C M 2 4 l M j B k Z S U y M G x h c y U y M G N v b H V t b m F z J T I w c 2 V s Z W N j a W 9 u Y W R h c y U y M C V D M y V C Q W 5 p Y 2 F t Z W 5 0 Z S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J D L 1 N l J T I w a G E l M j B h b n V s Y W R v J T I w b G E l M j B k a W 5 h b W l 6 Y W N p J U M z J U I z b i U y M G R l J T I w b G F z J T I w Y 2 9 s d W 1 u Y X M l M j B z Z W x l Y 2 N p b 2 5 h Z G F z J T I w J U M z J U J B b m l j Y W 1 l b n R l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J D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v c 1 J D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S Q y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V F I v U 2 U l M j B o Y S U y M G F u d W x h Z G 8 l M j B s Y S U y M G R p b m F t a X p h Y 2 k l Q z M l Q j N u J T I w Z G U l M j B s Y X M l M j B j b 2 x 1 b W 5 h c y U y M H N l b G V j Y 2 l v b m F k Y X M l M j A l Q z M l Q k F u a W N h b W V u d G U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U U i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U U i 9 T Z S U y M G h h J T I w Y W 5 1 b G F k b y U y M G x h J T I w Z G l u Y W 1 p e m F j a S V D M y V C M 2 4 l M j B k Z S U y M G x h c y U y M G N v b H V t b m F z J T I w c 2 V s Z W N j a W 9 u Y W R h c y U y M C V D M y V C Q W 5 p Y 2 F t Z W 5 0 Z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U U i 9 D b 2 x 1 b W 5 h c y U y M G N v b i U y M G 5 v b W J y Z S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3 A n 2 2 v u 0 Q 7 i t M 7 8 1 q C 4 k A A A A A A I A A A A A A B B m A A A A A Q A A I A A A A A I c T O 9 d g T 9 9 6 Q D q a b A 2 V I h j P G B C F f j K J o v F 3 l O t M i B P A A A A A A 6 A A A A A A g A A I A A A A K m M 2 V F / G A C B A P u s m y A k P p m r w n m l D 2 z M Q C 0 + Y k W e G N r G U A A A A M u o D P A / 5 k W f q u H g I s t v m 4 H P N + S T v 4 n e 3 k F d 0 9 r j 7 d 0 x F S y v t U 9 W i S H l O 8 + 5 3 N S 8 K N P p I 6 N w y 3 X p 5 F 2 C P B G K 3 9 M l G O R P u u V 1 H H S k C 9 f m j d 7 F Q A A A A P w j r 3 R G V J / 2 0 H c U b O l O A 7 u t 0 E 6 l Z e v W 2 f r 3 C M K E G 9 9 J E 7 1 n z v Y y I 8 b 7 f a Y x V 0 N X b c M L v c x + b E s S 0 G u 8 8 o W K X t A = < / D a t a M a s h u p > 
</file>

<file path=customXml/itemProps1.xml><?xml version="1.0" encoding="utf-8"?>
<ds:datastoreItem xmlns:ds="http://schemas.openxmlformats.org/officeDocument/2006/customXml" ds:itemID="{C90E5BCD-A1D3-43CA-AE20-0E593EA363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pre</vt:lpstr>
      <vt:lpstr>% RC emp EM</vt:lpstr>
      <vt:lpstr>TR emp EM</vt:lpstr>
      <vt:lpstr>% RC mem EM</vt:lpstr>
      <vt:lpstr>TR mem EM</vt:lpstr>
      <vt:lpstr>errores</vt:lpstr>
      <vt:lpstr>% RC emp ID</vt:lpstr>
      <vt:lpstr>TR emp ID</vt:lpstr>
      <vt:lpstr>% RC mem ID</vt:lpstr>
      <vt:lpstr>TR mem ID</vt:lpstr>
      <vt:lpstr>datos RC pbh</vt:lpstr>
      <vt:lpstr>datos TR pbh</vt:lpstr>
      <vt:lpstr>Emparejamiento-Emoción</vt:lpstr>
      <vt:lpstr>Memoria-Emoción</vt:lpstr>
      <vt:lpstr>Emparejamiento-Identidad</vt:lpstr>
      <vt:lpstr>Memoria-Identidad</vt:lpstr>
      <vt:lpstr>pre-post pbh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Yermeinb</dc:creator>
  <cp:lastModifiedBy>Pablo Benavides Herrera</cp:lastModifiedBy>
  <dcterms:created xsi:type="dcterms:W3CDTF">2018-10-24T18:12:34Z</dcterms:created>
  <dcterms:modified xsi:type="dcterms:W3CDTF">2019-03-07T18:46:53Z</dcterms:modified>
</cp:coreProperties>
</file>