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hep\OneDrive - Seiton de México\PBH Personal\y&amp;p\Yermik\Yermein's PhD\"/>
    </mc:Choice>
  </mc:AlternateContent>
  <xr:revisionPtr revIDLastSave="2" documentId="8_{0519E14E-1700-4189-B22E-AE4E298CB556}" xr6:coauthVersionLast="40" xr6:coauthVersionMax="40" xr10:uidLastSave="{0343A108-455C-4AD6-83D0-9FE1EB63DD3E}"/>
  <bookViews>
    <workbookView xWindow="-96" yWindow="-96" windowWidth="19392" windowHeight="10392" firstSheet="5" activeTab="8" xr2:uid="{0AE40A2A-6A95-41E5-8234-CC47B16E32EA}"/>
  </bookViews>
  <sheets>
    <sheet name="base de datos" sheetId="1" r:id="rId1"/>
    <sheet name="pre" sheetId="14" r:id="rId2"/>
    <sheet name="% RC emp" sheetId="31" r:id="rId3"/>
    <sheet name="TR emp" sheetId="27" r:id="rId4"/>
    <sheet name="% RC mem" sheetId="32" r:id="rId5"/>
    <sheet name="TR mem" sheetId="29" r:id="rId6"/>
    <sheet name="errores" sheetId="33" r:id="rId7"/>
    <sheet name="datos RC pbh" sheetId="30" r:id="rId8"/>
    <sheet name="datos TR pbh" sheetId="21" r:id="rId9"/>
    <sheet name="pre-post pbh" sheetId="20" r:id="rId10"/>
    <sheet name="post" sheetId="13" r:id="rId11"/>
    <sheet name="comp pre-post" sheetId="18" r:id="rId12"/>
    <sheet name="S1" sheetId="15" r:id="rId13"/>
    <sheet name="S2" sheetId="3" r:id="rId14"/>
    <sheet name="S3" sheetId="4" r:id="rId15"/>
    <sheet name="S4" sheetId="5" r:id="rId16"/>
    <sheet name="S5" sheetId="6" r:id="rId17"/>
    <sheet name="S7" sheetId="8" r:id="rId18"/>
    <sheet name="S8" sheetId="9" r:id="rId19"/>
    <sheet name="S12" sheetId="12" r:id="rId20"/>
    <sheet name="Películas" sheetId="16" r:id="rId21"/>
  </sheets>
  <definedNames>
    <definedName name="DatosExternos_1" localSheetId="8" hidden="1">'datos TR pbh'!$A$1:$I$223</definedName>
    <definedName name="DatosExternos_2" localSheetId="7" hidden="1">'datos RC pbh'!$A$1:$I$289</definedName>
  </definedNames>
  <calcPr calcId="191029"/>
  <pivotCaches>
    <pivotCache cacheId="2" r:id="rId22"/>
    <pivotCache cacheId="3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14" l="1"/>
  <c r="J54" i="14"/>
  <c r="J52" i="14"/>
  <c r="I53" i="14"/>
  <c r="I54" i="14"/>
  <c r="I52" i="14"/>
  <c r="I45" i="14"/>
  <c r="F27" i="13"/>
  <c r="F30" i="13" s="1"/>
  <c r="F28" i="13"/>
  <c r="F31" i="13" s="1"/>
  <c r="F26" i="13"/>
  <c r="F29" i="13" s="1"/>
  <c r="F24" i="13"/>
  <c r="F25" i="13"/>
  <c r="F23" i="13"/>
  <c r="E27" i="13"/>
  <c r="I47" i="14" s="1"/>
  <c r="E28" i="13"/>
  <c r="I48" i="14" s="1"/>
  <c r="E26" i="13"/>
  <c r="E29" i="13" s="1"/>
  <c r="I49" i="14" s="1"/>
  <c r="E24" i="13"/>
  <c r="I44" i="14" s="1"/>
  <c r="E25" i="13"/>
  <c r="E23" i="13"/>
  <c r="I43" i="14" s="1"/>
  <c r="E31" i="13" l="1"/>
  <c r="I51" i="14" s="1"/>
  <c r="E30" i="13"/>
  <c r="I50" i="14" s="1"/>
  <c r="I46" i="14"/>
  <c r="C23" i="13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47" i="13" l="1"/>
  <c r="K47" i="13"/>
  <c r="L47" i="13"/>
  <c r="M47" i="13"/>
  <c r="N47" i="13"/>
  <c r="N51" i="13" s="1"/>
  <c r="O47" i="13"/>
  <c r="P47" i="13"/>
  <c r="Q47" i="13"/>
  <c r="R47" i="13"/>
  <c r="R51" i="13" s="1"/>
  <c r="S47" i="13"/>
  <c r="J48" i="13"/>
  <c r="J49" i="13" s="1"/>
  <c r="L48" i="13"/>
  <c r="N48" i="13"/>
  <c r="N49" i="13" s="1"/>
  <c r="N53" i="13" s="1"/>
  <c r="P48" i="13"/>
  <c r="P49" i="13" s="1"/>
  <c r="R48" i="13"/>
  <c r="R49" i="13" s="1"/>
  <c r="R53" i="13" s="1"/>
  <c r="P51" i="13" l="1"/>
  <c r="R52" i="13"/>
  <c r="N52" i="13"/>
  <c r="P53" i="13"/>
  <c r="P52" i="13"/>
  <c r="L49" i="13"/>
  <c r="L53" i="13" s="1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3" i="20"/>
  <c r="L51" i="13" l="1"/>
  <c r="L52" i="13"/>
  <c r="N4" i="20"/>
  <c r="N5" i="20"/>
  <c r="N3" i="20"/>
  <c r="G43" i="14"/>
  <c r="H43" i="14"/>
  <c r="H48" i="14"/>
  <c r="G52" i="14"/>
  <c r="H52" i="14"/>
  <c r="G53" i="14"/>
  <c r="H53" i="14"/>
  <c r="G54" i="14"/>
  <c r="H54" i="14"/>
  <c r="D31" i="13"/>
  <c r="D27" i="13"/>
  <c r="D28" i="13"/>
  <c r="J48" i="14" s="1"/>
  <c r="D26" i="13"/>
  <c r="J46" i="14" s="1"/>
  <c r="D24" i="13"/>
  <c r="J44" i="14" s="1"/>
  <c r="D25" i="13"/>
  <c r="D23" i="13"/>
  <c r="J43" i="14" s="1"/>
  <c r="C30" i="13"/>
  <c r="G50" i="14" s="1"/>
  <c r="C27" i="13"/>
  <c r="G47" i="14" s="1"/>
  <c r="C28" i="13"/>
  <c r="G48" i="14" s="1"/>
  <c r="C26" i="13"/>
  <c r="G46" i="14" s="1"/>
  <c r="C24" i="13"/>
  <c r="G44" i="14" s="1"/>
  <c r="C25" i="13"/>
  <c r="G45" i="14" s="1"/>
  <c r="A44" i="13"/>
  <c r="A43" i="13"/>
  <c r="A42" i="13"/>
  <c r="A41" i="13"/>
  <c r="A40" i="13"/>
  <c r="A39" i="13"/>
  <c r="A38" i="13"/>
  <c r="A37" i="13"/>
  <c r="A36" i="13"/>
  <c r="A35" i="13"/>
  <c r="A34" i="13"/>
  <c r="A33" i="13"/>
  <c r="B47" i="13"/>
  <c r="A31" i="13"/>
  <c r="A30" i="13"/>
  <c r="A29" i="13"/>
  <c r="A28" i="13"/>
  <c r="A27" i="13"/>
  <c r="A26" i="13"/>
  <c r="A25" i="13"/>
  <c r="A24" i="13"/>
  <c r="A23" i="13"/>
  <c r="F54" i="14"/>
  <c r="F53" i="14"/>
  <c r="F52" i="14"/>
  <c r="D53" i="14"/>
  <c r="D54" i="14"/>
  <c r="D52" i="14"/>
  <c r="E54" i="14"/>
  <c r="E53" i="14"/>
  <c r="E52" i="14"/>
  <c r="C53" i="14"/>
  <c r="C54" i="14"/>
  <c r="C52" i="14"/>
  <c r="D46" i="14"/>
  <c r="D48" i="14"/>
  <c r="F49" i="14"/>
  <c r="P34" i="14"/>
  <c r="F44" i="14" s="1"/>
  <c r="P35" i="14"/>
  <c r="F45" i="14" s="1"/>
  <c r="P33" i="14"/>
  <c r="F43" i="14" s="1"/>
  <c r="H34" i="14"/>
  <c r="D44" i="14" s="1"/>
  <c r="H35" i="14"/>
  <c r="D45" i="14" s="1"/>
  <c r="H33" i="14"/>
  <c r="D43" i="14" s="1"/>
  <c r="N34" i="14"/>
  <c r="E44" i="14" s="1"/>
  <c r="N35" i="14"/>
  <c r="E45" i="14" s="1"/>
  <c r="N33" i="14"/>
  <c r="E43" i="14" s="1"/>
  <c r="F34" i="14"/>
  <c r="C44" i="14" s="1"/>
  <c r="F35" i="14"/>
  <c r="C45" i="14" s="1"/>
  <c r="F33" i="14"/>
  <c r="C43" i="14" s="1"/>
  <c r="A34" i="14"/>
  <c r="A35" i="14"/>
  <c r="A33" i="14"/>
  <c r="A53" i="14"/>
  <c r="A54" i="14"/>
  <c r="A52" i="14"/>
  <c r="A50" i="14"/>
  <c r="A51" i="14"/>
  <c r="A49" i="14"/>
  <c r="A47" i="14"/>
  <c r="A48" i="14"/>
  <c r="A46" i="14"/>
  <c r="A44" i="14"/>
  <c r="A45" i="14"/>
  <c r="A43" i="14"/>
  <c r="P39" i="14"/>
  <c r="P38" i="14"/>
  <c r="P41" i="14" s="1"/>
  <c r="F51" i="14" s="1"/>
  <c r="P37" i="14"/>
  <c r="P40" i="14" s="1"/>
  <c r="F50" i="14" s="1"/>
  <c r="P36" i="14"/>
  <c r="F46" i="14" s="1"/>
  <c r="H39" i="14"/>
  <c r="D49" i="14" s="1"/>
  <c r="H37" i="14"/>
  <c r="H40" i="14" s="1"/>
  <c r="D50" i="14" s="1"/>
  <c r="H38" i="14"/>
  <c r="H41" i="14" s="1"/>
  <c r="D51" i="14" s="1"/>
  <c r="H36" i="14"/>
  <c r="N39" i="14"/>
  <c r="E49" i="14" s="1"/>
  <c r="N38" i="14"/>
  <c r="N41" i="14" s="1"/>
  <c r="E51" i="14" s="1"/>
  <c r="N37" i="14"/>
  <c r="N40" i="14" s="1"/>
  <c r="E50" i="14" s="1"/>
  <c r="N36" i="14"/>
  <c r="E46" i="14" s="1"/>
  <c r="F37" i="14"/>
  <c r="F40" i="14" s="1"/>
  <c r="C50" i="14" s="1"/>
  <c r="F38" i="14"/>
  <c r="F41" i="14" s="1"/>
  <c r="C51" i="14" s="1"/>
  <c r="F36" i="14"/>
  <c r="F39" i="14" s="1"/>
  <c r="C49" i="14" s="1"/>
  <c r="F29" i="14"/>
  <c r="A40" i="14"/>
  <c r="A41" i="14"/>
  <c r="A39" i="14"/>
  <c r="A37" i="14"/>
  <c r="A38" i="14"/>
  <c r="A36" i="14"/>
  <c r="C29" i="13" l="1"/>
  <c r="G49" i="14" s="1"/>
  <c r="D30" i="13"/>
  <c r="J47" i="14"/>
  <c r="H44" i="14"/>
  <c r="C31" i="13"/>
  <c r="G51" i="14" s="1"/>
  <c r="D29" i="13"/>
  <c r="H51" i="14"/>
  <c r="J51" i="14"/>
  <c r="H45" i="14"/>
  <c r="J45" i="14"/>
  <c r="H46" i="14"/>
  <c r="C47" i="14"/>
  <c r="F47" i="14"/>
  <c r="H47" i="14"/>
  <c r="E48" i="14"/>
  <c r="D47" i="14"/>
  <c r="F48" i="14"/>
  <c r="E47" i="14"/>
  <c r="C48" i="14"/>
  <c r="C46" i="14"/>
  <c r="H49" i="14" l="1"/>
  <c r="J49" i="14"/>
  <c r="H50" i="14"/>
  <c r="J50" i="14"/>
  <c r="H48" i="13"/>
  <c r="F48" i="13"/>
  <c r="D48" i="13"/>
  <c r="B48" i="13"/>
  <c r="I47" i="13"/>
  <c r="H47" i="13"/>
  <c r="G47" i="13"/>
  <c r="F47" i="13"/>
  <c r="E47" i="13"/>
  <c r="D47" i="13"/>
  <c r="C47" i="13"/>
  <c r="B49" i="13" l="1"/>
  <c r="B53" i="13" s="1"/>
  <c r="F49" i="13"/>
  <c r="F53" i="13" s="1"/>
  <c r="D49" i="13"/>
  <c r="D53" i="13" s="1"/>
  <c r="H49" i="13"/>
  <c r="H53" i="13" s="1"/>
  <c r="D51" i="13" l="1"/>
  <c r="H52" i="13"/>
  <c r="F52" i="13"/>
  <c r="H51" i="13"/>
  <c r="D52" i="13"/>
  <c r="B52" i="13"/>
  <c r="F51" i="13"/>
  <c r="B51" i="13"/>
  <c r="L19" i="9"/>
  <c r="K19" i="9"/>
  <c r="K20" i="9" s="1"/>
  <c r="K21" i="9" s="1"/>
  <c r="J19" i="9"/>
  <c r="I19" i="9"/>
  <c r="I20" i="9" s="1"/>
  <c r="I21" i="9" s="1"/>
  <c r="H19" i="9"/>
  <c r="G19" i="9"/>
  <c r="G20" i="9" s="1"/>
  <c r="G21" i="9" s="1"/>
  <c r="F19" i="9"/>
  <c r="E19" i="9"/>
  <c r="E20" i="9" s="1"/>
  <c r="E21" i="9" s="1"/>
  <c r="D19" i="9"/>
  <c r="C19" i="9"/>
  <c r="C20" i="9" s="1"/>
  <c r="C21" i="9" s="1"/>
  <c r="B19" i="9"/>
  <c r="A19" i="9"/>
  <c r="A20" i="9" s="1"/>
  <c r="A21" i="9" s="1"/>
  <c r="L19" i="8"/>
  <c r="K19" i="8"/>
  <c r="K20" i="8" s="1"/>
  <c r="K21" i="8" s="1"/>
  <c r="J19" i="8"/>
  <c r="I19" i="8"/>
  <c r="I20" i="8" s="1"/>
  <c r="I21" i="8" s="1"/>
  <c r="H19" i="8"/>
  <c r="G19" i="8"/>
  <c r="G20" i="8" s="1"/>
  <c r="G21" i="8" s="1"/>
  <c r="F19" i="8"/>
  <c r="E19" i="8"/>
  <c r="E20" i="8" s="1"/>
  <c r="E21" i="8" s="1"/>
  <c r="D19" i="8"/>
  <c r="C19" i="8"/>
  <c r="C20" i="8" s="1"/>
  <c r="C21" i="8" s="1"/>
  <c r="B19" i="8"/>
  <c r="A19" i="8"/>
  <c r="A20" i="8" s="1"/>
  <c r="A21" i="8" s="1"/>
  <c r="L19" i="6"/>
  <c r="K19" i="6"/>
  <c r="K20" i="6" s="1"/>
  <c r="K21" i="6" s="1"/>
  <c r="J19" i="6"/>
  <c r="I19" i="6"/>
  <c r="I20" i="6" s="1"/>
  <c r="I21" i="6" s="1"/>
  <c r="H19" i="6"/>
  <c r="G19" i="6"/>
  <c r="G20" i="6" s="1"/>
  <c r="G21" i="6" s="1"/>
  <c r="F19" i="6"/>
  <c r="E19" i="6"/>
  <c r="E20" i="6" s="1"/>
  <c r="E21" i="6" s="1"/>
  <c r="D19" i="6"/>
  <c r="C19" i="6"/>
  <c r="C20" i="6" s="1"/>
  <c r="C21" i="6" s="1"/>
  <c r="B19" i="6"/>
  <c r="A19" i="6"/>
  <c r="A20" i="6" s="1"/>
  <c r="A21" i="6" s="1"/>
  <c r="F14" i="5"/>
  <c r="E14" i="5"/>
  <c r="E15" i="5" s="1"/>
  <c r="E16" i="5" s="1"/>
  <c r="D14" i="5"/>
  <c r="C14" i="5"/>
  <c r="C15" i="5" s="1"/>
  <c r="C16" i="5" s="1"/>
  <c r="B14" i="5"/>
  <c r="A14" i="5"/>
  <c r="A15" i="5" s="1"/>
  <c r="A16" i="5" s="1"/>
  <c r="F14" i="4"/>
  <c r="E14" i="4"/>
  <c r="E15" i="4" s="1"/>
  <c r="E16" i="4" s="1"/>
  <c r="D14" i="4"/>
  <c r="C14" i="4"/>
  <c r="C15" i="4" s="1"/>
  <c r="C16" i="4" s="1"/>
  <c r="B14" i="4"/>
  <c r="A14" i="4"/>
  <c r="A15" i="4" s="1"/>
  <c r="A16" i="4" s="1"/>
  <c r="A19" i="3"/>
  <c r="A20" i="3" s="1"/>
  <c r="A21" i="3" s="1"/>
  <c r="B19" i="3"/>
  <c r="D19" i="3"/>
  <c r="H19" i="3"/>
  <c r="L19" i="3"/>
  <c r="K19" i="3"/>
  <c r="K20" i="3" s="1"/>
  <c r="K21" i="3" s="1"/>
  <c r="J19" i="3"/>
  <c r="I19" i="3"/>
  <c r="I20" i="3" s="1"/>
  <c r="I21" i="3" s="1"/>
  <c r="G19" i="3"/>
  <c r="F19" i="3"/>
  <c r="E19" i="3"/>
  <c r="E20" i="3" s="1"/>
  <c r="E21" i="3" s="1"/>
  <c r="C19" i="3"/>
  <c r="C20" i="3" s="1"/>
  <c r="D14" i="15"/>
  <c r="D15" i="15" s="1"/>
  <c r="D16" i="15" s="1"/>
  <c r="E14" i="15"/>
  <c r="F14" i="15"/>
  <c r="F15" i="15" s="1"/>
  <c r="F16" i="15" s="1"/>
  <c r="G14" i="15"/>
  <c r="H14" i="15"/>
  <c r="H15" i="15" s="1"/>
  <c r="H16" i="15" s="1"/>
  <c r="I14" i="15"/>
  <c r="J14" i="15"/>
  <c r="J15" i="15" s="1"/>
  <c r="J16" i="15" s="1"/>
  <c r="K14" i="15"/>
  <c r="L14" i="15"/>
  <c r="L15" i="15" s="1"/>
  <c r="L16" i="15" s="1"/>
  <c r="M14" i="15"/>
  <c r="C14" i="15"/>
  <c r="B14" i="15"/>
  <c r="B15" i="15" s="1"/>
  <c r="B16" i="15" s="1"/>
  <c r="P29" i="14"/>
  <c r="P30" i="14" s="1"/>
  <c r="N29" i="14"/>
  <c r="N30" i="14" s="1"/>
  <c r="N59" i="14" s="1"/>
  <c r="L29" i="14"/>
  <c r="L30" i="14" s="1"/>
  <c r="J29" i="14"/>
  <c r="J30" i="14" s="1"/>
  <c r="H29" i="14"/>
  <c r="H30" i="14" s="1"/>
  <c r="F30" i="14"/>
  <c r="D29" i="14"/>
  <c r="D30" i="14" s="1"/>
  <c r="B29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D57" i="14" l="1"/>
  <c r="L57" i="14"/>
  <c r="H57" i="14"/>
  <c r="P58" i="14"/>
  <c r="L59" i="14"/>
  <c r="N57" i="14"/>
  <c r="H59" i="14"/>
  <c r="D59" i="14"/>
  <c r="L58" i="14"/>
  <c r="P59" i="14"/>
  <c r="B30" i="14"/>
  <c r="B59" i="14" s="1"/>
  <c r="J59" i="14"/>
  <c r="D58" i="14"/>
  <c r="F59" i="14"/>
  <c r="F58" i="14"/>
  <c r="F57" i="14"/>
  <c r="J57" i="14"/>
  <c r="J58" i="14"/>
  <c r="P57" i="14"/>
  <c r="C21" i="3"/>
  <c r="H58" i="14"/>
  <c r="G21" i="3"/>
  <c r="N58" i="14"/>
  <c r="G20" i="3"/>
  <c r="B58" i="14" l="1"/>
  <c r="B57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tosRC" description="Conexión a la consulta 'DatosRC' en el libro." type="5" refreshedVersion="6" background="1" saveData="1">
    <dbPr connection="Provider=Microsoft.Mashup.OleDb.1;Data Source=$Workbook$;Location=DatosRC;Extended Properties=&quot;&quot;" command="SELECT * FROM [DatosRC]"/>
  </connection>
  <connection id="2" xr16:uid="{00000000-0015-0000-FFFF-FFFF01000000}" keepAlive="1" name="Consulta - DatosTR" description="Conexión a la consulta 'DatosTR' en el libro." type="5" refreshedVersion="6" background="1" saveData="1">
    <dbPr connection="Provider=Microsoft.Mashup.OleDb.1;Data Source=$Workbook$;Location=DatosTR;Extended Properties=&quot;&quot;" command="SELECT * FROM [DatosTR]"/>
  </connection>
</connections>
</file>

<file path=xl/sharedStrings.xml><?xml version="1.0" encoding="utf-8"?>
<sst xmlns="http://schemas.openxmlformats.org/spreadsheetml/2006/main" count="4472" uniqueCount="82">
  <si>
    <t>Elizabeth</t>
  </si>
  <si>
    <t>TR</t>
  </si>
  <si>
    <t>RC</t>
  </si>
  <si>
    <t>Memoria identidad</t>
  </si>
  <si>
    <t>Emparejamiento identidad</t>
  </si>
  <si>
    <t>Memoria emocion</t>
  </si>
  <si>
    <t>Emparejamiento emocion</t>
  </si>
  <si>
    <t>Sais</t>
  </si>
  <si>
    <t>Benítez</t>
  </si>
  <si>
    <t>nombre</t>
  </si>
  <si>
    <t>apellido p</t>
  </si>
  <si>
    <t>apellido m</t>
  </si>
  <si>
    <t>edad</t>
  </si>
  <si>
    <t>fecha de nacimiento</t>
  </si>
  <si>
    <t>genero</t>
  </si>
  <si>
    <t>f</t>
  </si>
  <si>
    <t>m</t>
  </si>
  <si>
    <t>Sanz</t>
  </si>
  <si>
    <t>Fernando</t>
  </si>
  <si>
    <t>Actividad 1</t>
  </si>
  <si>
    <t>Actividad 2</t>
  </si>
  <si>
    <t>Actividad 3</t>
  </si>
  <si>
    <t>Actividad Comparacion Emo</t>
  </si>
  <si>
    <t>Emparejamiento_identidad_RC</t>
  </si>
  <si>
    <t>Emparejamiento_identidad_TR</t>
  </si>
  <si>
    <t>Memoria_identidad_RC</t>
  </si>
  <si>
    <t>Memoria_identidad_TR</t>
  </si>
  <si>
    <t>Emparejamiento_emocion_RC</t>
  </si>
  <si>
    <t>Emparejamiento_emocion_TR</t>
  </si>
  <si>
    <t>Memoria_emocion_RC</t>
  </si>
  <si>
    <t>Memoria_emocion_TR</t>
  </si>
  <si>
    <t>Item</t>
  </si>
  <si>
    <t>Etiquetas de fila</t>
  </si>
  <si>
    <t>Total</t>
  </si>
  <si>
    <t>Errores omision</t>
  </si>
  <si>
    <t>Errores comision</t>
  </si>
  <si>
    <t>% respuestas correctas</t>
  </si>
  <si>
    <t>% errores</t>
  </si>
  <si>
    <t>7 años 9 meses</t>
  </si>
  <si>
    <t>9 años 11 meses</t>
  </si>
  <si>
    <t xml:space="preserve">Carlos Fernando </t>
  </si>
  <si>
    <t>% Respuestas correctas</t>
  </si>
  <si>
    <t>% Errores de comisión</t>
  </si>
  <si>
    <t>% Errores de omisión</t>
  </si>
  <si>
    <t>7 años</t>
  </si>
  <si>
    <t>9 años</t>
  </si>
  <si>
    <t>Pre</t>
  </si>
  <si>
    <t>Post</t>
  </si>
  <si>
    <t>emocion emparejamiento</t>
  </si>
  <si>
    <t>emocion memoria</t>
  </si>
  <si>
    <t>tristeza</t>
  </si>
  <si>
    <t>enojo</t>
  </si>
  <si>
    <t>alegria</t>
  </si>
  <si>
    <t>emocion emp</t>
  </si>
  <si>
    <t>emocion mem</t>
  </si>
  <si>
    <t>Niño</t>
  </si>
  <si>
    <t>pre/post</t>
  </si>
  <si>
    <t>emp/mem RC</t>
  </si>
  <si>
    <t>emp/mem TR</t>
  </si>
  <si>
    <t>eli_emp_pre</t>
  </si>
  <si>
    <t>eli_mem_pre</t>
  </si>
  <si>
    <t>fer_emp_pre</t>
  </si>
  <si>
    <t>fer_mem_pre</t>
  </si>
  <si>
    <t>eli_emp_post</t>
  </si>
  <si>
    <t>eli_mem_post</t>
  </si>
  <si>
    <t>fer_emp_post</t>
  </si>
  <si>
    <t>fer_mem_post</t>
  </si>
  <si>
    <t>Tipo</t>
  </si>
  <si>
    <t>Etiquetas de columna</t>
  </si>
  <si>
    <t>Edad</t>
  </si>
  <si>
    <t>Promedio de TR</t>
  </si>
  <si>
    <t>Promedio de RC</t>
  </si>
  <si>
    <t>Alegría</t>
  </si>
  <si>
    <t>Enojo</t>
  </si>
  <si>
    <t>Tristeza</t>
  </si>
  <si>
    <t>% Errores</t>
  </si>
  <si>
    <t>Emoción</t>
  </si>
  <si>
    <t>Omisión</t>
  </si>
  <si>
    <t>Comisión</t>
  </si>
  <si>
    <t>Memoria        identidad</t>
  </si>
  <si>
    <t>Emparejamieno emoción</t>
  </si>
  <si>
    <t>Memoria    emoción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</si>
</sst>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9" fontId="0" fillId="0" borderId="0" xfId="42" applyFont="1"/>
    <xf numFmtId="164" fontId="0" fillId="0" borderId="0" xfId="42" applyNumberFormat="1" applyFont="1"/>
    <xf numFmtId="17" fontId="0" fillId="0" borderId="0" xfId="0" applyNumberFormat="1"/>
    <xf numFmtId="0" fontId="0" fillId="33" borderId="0" xfId="0" applyFill="1"/>
    <xf numFmtId="164" fontId="0" fillId="33" borderId="0" xfId="42" applyNumberFormat="1" applyFont="1" applyFill="1"/>
    <xf numFmtId="164" fontId="0" fillId="0" borderId="0" xfId="42" applyNumberFormat="1" applyFont="1" applyFill="1"/>
    <xf numFmtId="0" fontId="0" fillId="33" borderId="0" xfId="0" applyFill="1" applyAlignment="1"/>
    <xf numFmtId="0" fontId="0" fillId="0" borderId="0" xfId="0" applyAlignment="1">
      <alignment horizontal="left" indent="1"/>
    </xf>
    <xf numFmtId="0" fontId="0" fillId="0" borderId="0" xfId="0" applyNumberFormat="1"/>
    <xf numFmtId="0" fontId="0" fillId="34" borderId="0" xfId="0" applyFill="1"/>
    <xf numFmtId="43" fontId="0" fillId="0" borderId="0" xfId="43" applyFont="1"/>
    <xf numFmtId="2" fontId="0" fillId="0" borderId="0" xfId="0" applyNumberFormat="1"/>
    <xf numFmtId="0" fontId="0" fillId="0" borderId="0" xfId="0"/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/>
    <xf numFmtId="0" fontId="19" fillId="0" borderId="10" xfId="0" applyFont="1" applyBorder="1" applyAlignment="1">
      <alignment vertical="center"/>
    </xf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0.0%"/>
    </dxf>
    <dxf>
      <numFmt numFmtId="2" formatCode="0.00"/>
    </dxf>
    <dxf>
      <numFmt numFmtId="164" formatCode="0.0%"/>
    </dxf>
  </dxfs>
  <tableStyles count="0" defaultTableStyle="TableStyleMedium2" defaultPivotStyle="PivotStyleLight16"/>
  <colors>
    <mruColors>
      <color rgb="FFD6009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Emparejamiento identidad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pre!$A$57</c:f>
              <c:strCache>
                <c:ptCount val="1"/>
                <c:pt idx="0">
                  <c:v>% Respuestas correctas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14-492D-BBD4-106531ED7734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(pre!$B$57,pre!$J$57)</c:f>
              <c:numCache>
                <c:formatCode>0.0%</c:formatCode>
                <c:ptCount val="2"/>
                <c:pt idx="0">
                  <c:v>0.58333333333333337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4-492D-BBD4-106531ED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624528"/>
        <c:axId val="731803008"/>
      </c:barChart>
      <c:catAx>
        <c:axId val="55262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803008"/>
        <c:crosses val="autoZero"/>
        <c:auto val="1"/>
        <c:lblAlgn val="ctr"/>
        <c:lblOffset val="100"/>
        <c:noMultiLvlLbl val="0"/>
      </c:catAx>
      <c:valAx>
        <c:axId val="7318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</a:t>
                </a:r>
                <a:r>
                  <a:rPr lang="es-MX" baseline="0"/>
                  <a:t> correctas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26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pre!$C$42</c:f>
              <c:strCache>
                <c:ptCount val="1"/>
                <c:pt idx="0">
                  <c:v>eli_emp_pre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pre!$A$43:$A$45</c:f>
              <c:strCache>
                <c:ptCount val="3"/>
                <c:pt idx="0">
                  <c:v>% Respuestas correctas alegria</c:v>
                </c:pt>
                <c:pt idx="1">
                  <c:v>% Respuestas correctas enojo</c:v>
                </c:pt>
                <c:pt idx="2">
                  <c:v>% Respuestas correctas tristeza</c:v>
                </c:pt>
              </c:strCache>
            </c:strRef>
          </c:cat>
          <c:val>
            <c:numRef>
              <c:f>pre!$C$43:$C$45</c:f>
              <c:numCache>
                <c:formatCode>0.0%</c:formatCode>
                <c:ptCount val="3"/>
                <c:pt idx="0">
                  <c:v>0.5</c:v>
                </c:pt>
                <c:pt idx="1">
                  <c:v>0.33333333333333331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41BE-8D93-D0BF5C711D63}"/>
            </c:ext>
          </c:extLst>
        </c:ser>
        <c:ser>
          <c:idx val="1"/>
          <c:order val="1"/>
          <c:tx>
            <c:strRef>
              <c:f>pre!$G$42</c:f>
              <c:strCache>
                <c:ptCount val="1"/>
                <c:pt idx="0">
                  <c:v>eli_emp_post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pre!$A$43:$A$45</c:f>
              <c:strCache>
                <c:ptCount val="3"/>
                <c:pt idx="0">
                  <c:v>% Respuestas correctas alegria</c:v>
                </c:pt>
                <c:pt idx="1">
                  <c:v>% Respuestas correctas enojo</c:v>
                </c:pt>
                <c:pt idx="2">
                  <c:v>% Respuestas correctas tristeza</c:v>
                </c:pt>
              </c:strCache>
            </c:strRef>
          </c:cat>
          <c:val>
            <c:numRef>
              <c:f>pre!$G$43:$G$45</c:f>
              <c:numCache>
                <c:formatCode>0.0%</c:formatCode>
                <c:ptCount val="3"/>
                <c:pt idx="0">
                  <c:v>1</c:v>
                </c:pt>
                <c:pt idx="1">
                  <c:v>0.33333333333333331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41BE-8D93-D0BF5C7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788607"/>
        <c:axId val="1536261663"/>
      </c:barChart>
      <c:catAx>
        <c:axId val="18727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261663"/>
        <c:crosses val="autoZero"/>
        <c:auto val="1"/>
        <c:lblAlgn val="ctr"/>
        <c:lblOffset val="100"/>
        <c:noMultiLvlLbl val="0"/>
      </c:catAx>
      <c:valAx>
        <c:axId val="1536261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27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pre!$A$43</c:f>
              <c:strCache>
                <c:ptCount val="1"/>
                <c:pt idx="0">
                  <c:v>% Respuestas correctas alegria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(pre!$C$43,pre!$E$43,pre!$G$43,pre!$I$43)</c:f>
              <c:numCache>
                <c:formatCode>0.0%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2-42B9-83BA-399FD251C793}"/>
            </c:ext>
          </c:extLst>
        </c:ser>
        <c:ser>
          <c:idx val="1"/>
          <c:order val="1"/>
          <c:tx>
            <c:strRef>
              <c:f>pre!$A$44</c:f>
              <c:strCache>
                <c:ptCount val="1"/>
                <c:pt idx="0">
                  <c:v>% Respuestas correctas enojo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(pre!$C$44,pre!$E$44,pre!$G$44,pre!$I$44)</c:f>
              <c:numCache>
                <c:formatCode>0.0%</c:formatCode>
                <c:ptCount val="4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2-42B9-83BA-399FD251C793}"/>
            </c:ext>
          </c:extLst>
        </c:ser>
        <c:ser>
          <c:idx val="2"/>
          <c:order val="2"/>
          <c:tx>
            <c:strRef>
              <c:f>pre!$A$45</c:f>
              <c:strCache>
                <c:ptCount val="1"/>
                <c:pt idx="0">
                  <c:v>% Respuestas correctas tristeza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(pre!$C$45,pre!$E$45,pre!$G$45,pre!$I$45)</c:f>
              <c:numCache>
                <c:formatCode>0.0%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2-42B9-83BA-399FD251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139247"/>
        <c:axId val="197834943"/>
      </c:barChart>
      <c:catAx>
        <c:axId val="20421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834943"/>
        <c:crosses val="autoZero"/>
        <c:auto val="1"/>
        <c:lblAlgn val="ctr"/>
        <c:lblOffset val="100"/>
        <c:noMultiLvlLbl val="0"/>
      </c:catAx>
      <c:valAx>
        <c:axId val="197834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139247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Alegria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(pre!$C$43,pre!$E$43,pre!$G$43,pre!$I$43)</c:f>
              <c:numCache>
                <c:formatCode>0.0%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C8-48C6-8E11-AC4E20DCEA09}"/>
            </c:ext>
          </c:extLst>
        </c:ser>
        <c:ser>
          <c:idx val="1"/>
          <c:order val="1"/>
          <c:tx>
            <c:v>Enojo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(pre!$C$44,pre!$E$44,pre!$G$44,pre!$I$44)</c:f>
              <c:numCache>
                <c:formatCode>0.0%</c:formatCode>
                <c:ptCount val="4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C8-48C6-8E11-AC4E20DCEA09}"/>
            </c:ext>
          </c:extLst>
        </c:ser>
        <c:ser>
          <c:idx val="2"/>
          <c:order val="2"/>
          <c:tx>
            <c:strRef>
              <c:f>pre!$B$45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(pre!$C$45,pre!$E$45,pre!$G$45,pre!$I$45)</c:f>
              <c:numCache>
                <c:formatCode>0.0%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C8-48C6-8E11-AC4E20DC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201407"/>
        <c:axId val="1536287039"/>
      </c:barChart>
      <c:catAx>
        <c:axId val="3172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287039"/>
        <c:crosses val="autoZero"/>
        <c:auto val="1"/>
        <c:lblAlgn val="ctr"/>
        <c:lblOffset val="100"/>
        <c:noMultiLvlLbl val="0"/>
      </c:catAx>
      <c:valAx>
        <c:axId val="153628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720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entrenamiento.xlsx]% RC emp!TablaDinámica4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RC emp'!$B$3:$B$4</c:f>
              <c:strCache>
                <c:ptCount val="1"/>
                <c:pt idx="0">
                  <c:v>Alegría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'% RC emp'!$A$5:$A$10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'% RC emp'!$B$5:$B$10</c:f>
              <c:numCache>
                <c:formatCode>0.0%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9-45EA-B72C-96662C2304B9}"/>
            </c:ext>
          </c:extLst>
        </c:ser>
        <c:ser>
          <c:idx val="1"/>
          <c:order val="1"/>
          <c:tx>
            <c:strRef>
              <c:f>'% RC emp'!$C$3:$C$4</c:f>
              <c:strCache>
                <c:ptCount val="1"/>
                <c:pt idx="0">
                  <c:v>Enojo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'% RC emp'!$A$5:$A$10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'% RC emp'!$C$5:$C$10</c:f>
              <c:numCache>
                <c:formatCode>0.0%</c:formatCode>
                <c:ptCount val="4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9-45EA-B72C-96662C2304B9}"/>
            </c:ext>
          </c:extLst>
        </c:ser>
        <c:ser>
          <c:idx val="2"/>
          <c:order val="2"/>
          <c:tx>
            <c:strRef>
              <c:f>'% RC emp'!$D$3:$D$4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'% RC emp'!$A$5:$A$10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'% RC emp'!$D$5:$D$10</c:f>
              <c:numCache>
                <c:formatCode>0.0%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9-45EA-B72C-96662C230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553743"/>
        <c:axId val="711932479"/>
      </c:barChart>
      <c:catAx>
        <c:axId val="1919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932479"/>
        <c:crosses val="autoZero"/>
        <c:auto val="1"/>
        <c:lblAlgn val="ctr"/>
        <c:lblOffset val="100"/>
        <c:noMultiLvlLbl val="0"/>
      </c:catAx>
      <c:valAx>
        <c:axId val="7119324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55374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entrenamiento.xlsx]TR emp!TablaDinámica3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 emp'!$B$4:$B$5</c:f>
              <c:strCache>
                <c:ptCount val="1"/>
                <c:pt idx="0">
                  <c:v>Alegría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'TR emp'!$A$6:$A$11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'TR emp'!$B$6:$B$11</c:f>
              <c:numCache>
                <c:formatCode>0.00</c:formatCode>
                <c:ptCount val="4"/>
                <c:pt idx="0">
                  <c:v>2.5039747055849997</c:v>
                </c:pt>
                <c:pt idx="1">
                  <c:v>2.1417693820319998</c:v>
                </c:pt>
                <c:pt idx="2">
                  <c:v>2.5596416090449998</c:v>
                </c:pt>
                <c:pt idx="3">
                  <c:v>2.24086925727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F-4262-BB17-9F9BAEE5829C}"/>
            </c:ext>
          </c:extLst>
        </c:ser>
        <c:ser>
          <c:idx val="1"/>
          <c:order val="1"/>
          <c:tx>
            <c:strRef>
              <c:f>'TR emp'!$C$4:$C$5</c:f>
              <c:strCache>
                <c:ptCount val="1"/>
                <c:pt idx="0">
                  <c:v>Enojo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'TR emp'!$A$6:$A$11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'TR emp'!$C$6:$C$11</c:f>
              <c:numCache>
                <c:formatCode>0.00</c:formatCode>
                <c:ptCount val="4"/>
                <c:pt idx="0">
                  <c:v>2.2971991795580005</c:v>
                </c:pt>
                <c:pt idx="1">
                  <c:v>1.7965146889325001</c:v>
                </c:pt>
                <c:pt idx="2">
                  <c:v>3.0348849628950001</c:v>
                </c:pt>
                <c:pt idx="3">
                  <c:v>2.2821091714400001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F-4262-BB17-9F9BAEE5829C}"/>
            </c:ext>
          </c:extLst>
        </c:ser>
        <c:ser>
          <c:idx val="2"/>
          <c:order val="2"/>
          <c:tx>
            <c:strRef>
              <c:f>'TR emp'!$D$4:$D$5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'TR emp'!$A$6:$A$11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'TR emp'!$D$6:$D$11</c:f>
              <c:numCache>
                <c:formatCode>0.00</c:formatCode>
                <c:ptCount val="4"/>
                <c:pt idx="0">
                  <c:v>2.012650528395</c:v>
                </c:pt>
                <c:pt idx="1">
                  <c:v>2.0508487406566669</c:v>
                </c:pt>
                <c:pt idx="2">
                  <c:v>3.2274846167433338</c:v>
                </c:pt>
                <c:pt idx="3">
                  <c:v>2.6849607232424999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6F-4262-BB17-9F9BAEE58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010191"/>
        <c:axId val="1554437535"/>
      </c:barChart>
      <c:catAx>
        <c:axId val="19220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437535"/>
        <c:crosses val="autoZero"/>
        <c:auto val="1"/>
        <c:lblAlgn val="ctr"/>
        <c:lblOffset val="100"/>
        <c:noMultiLvlLbl val="0"/>
      </c:catAx>
      <c:valAx>
        <c:axId val="15544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 de respuesta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0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entrenamiento.xlsx]% RC mem!TablaDinámica4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RC mem'!$B$3:$B$4</c:f>
              <c:strCache>
                <c:ptCount val="1"/>
                <c:pt idx="0">
                  <c:v>Alegría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'% RC mem'!$A$5:$A$10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'% RC mem'!$B$5:$B$10</c:f>
              <c:numCache>
                <c:formatCode>0.0%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B-488C-A78C-F2B270E97878}"/>
            </c:ext>
          </c:extLst>
        </c:ser>
        <c:ser>
          <c:idx val="1"/>
          <c:order val="1"/>
          <c:tx>
            <c:strRef>
              <c:f>'% RC mem'!$C$3:$C$4</c:f>
              <c:strCache>
                <c:ptCount val="1"/>
                <c:pt idx="0">
                  <c:v>Enojo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'% RC mem'!$A$5:$A$10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'% RC mem'!$C$5:$C$10</c:f>
              <c:numCache>
                <c:formatCode>0.0%</c:formatCode>
                <c:ptCount val="4"/>
                <c:pt idx="0">
                  <c:v>0.33333333333333331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B-488C-A78C-F2B270E97878}"/>
            </c:ext>
          </c:extLst>
        </c:ser>
        <c:ser>
          <c:idx val="2"/>
          <c:order val="2"/>
          <c:tx>
            <c:strRef>
              <c:f>'% RC mem'!$D$3:$D$4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'% RC mem'!$A$5:$A$10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'% RC mem'!$D$5:$D$10</c:f>
              <c:numCache>
                <c:formatCode>0.0%</c:formatCode>
                <c:ptCount val="4"/>
                <c:pt idx="0">
                  <c:v>0.5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B-488C-A78C-F2B270E9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553743"/>
        <c:axId val="711932479"/>
      </c:barChart>
      <c:catAx>
        <c:axId val="1919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932479"/>
        <c:crosses val="autoZero"/>
        <c:auto val="1"/>
        <c:lblAlgn val="ctr"/>
        <c:lblOffset val="100"/>
        <c:noMultiLvlLbl val="0"/>
      </c:catAx>
      <c:valAx>
        <c:axId val="7119324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55374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entrenamiento.xlsx]TR mem!TablaDinámica3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 mem'!$B$4:$B$5</c:f>
              <c:strCache>
                <c:ptCount val="1"/>
                <c:pt idx="0">
                  <c:v>Alegría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'TR mem'!$A$6:$A$11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'TR mem'!$B$6:$B$11</c:f>
              <c:numCache>
                <c:formatCode>0.00</c:formatCode>
                <c:ptCount val="4"/>
                <c:pt idx="0">
                  <c:v>1.3470708011286667</c:v>
                </c:pt>
                <c:pt idx="1">
                  <c:v>1.0681673818810002</c:v>
                </c:pt>
                <c:pt idx="2">
                  <c:v>1.0642884081749999</c:v>
                </c:pt>
                <c:pt idx="3">
                  <c:v>1.0470222912055001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C-465C-A3C2-E348EAAEB593}"/>
            </c:ext>
          </c:extLst>
        </c:ser>
        <c:ser>
          <c:idx val="1"/>
          <c:order val="1"/>
          <c:tx>
            <c:strRef>
              <c:f>'TR mem'!$C$4:$C$5</c:f>
              <c:strCache>
                <c:ptCount val="1"/>
                <c:pt idx="0">
                  <c:v>Enojo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'TR mem'!$A$6:$A$11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'TR mem'!$C$6:$C$11</c:f>
              <c:numCache>
                <c:formatCode>0.00</c:formatCode>
                <c:ptCount val="4"/>
                <c:pt idx="0">
                  <c:v>1.6436311368875003</c:v>
                </c:pt>
                <c:pt idx="1">
                  <c:v>1.5704006528633332</c:v>
                </c:pt>
                <c:pt idx="2">
                  <c:v>1.3338402926455</c:v>
                </c:pt>
                <c:pt idx="3">
                  <c:v>1.2498090868119998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C-465C-A3C2-E348EAAEB593}"/>
            </c:ext>
          </c:extLst>
        </c:ser>
        <c:ser>
          <c:idx val="2"/>
          <c:order val="2"/>
          <c:tx>
            <c:strRef>
              <c:f>'TR mem'!$D$4:$D$5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'TR mem'!$A$6:$A$11</c:f>
              <c:multiLvlStrCache>
                <c:ptCount val="4"/>
                <c:lvl>
                  <c:pt idx="0">
                    <c:v>7 años</c:v>
                  </c:pt>
                  <c:pt idx="1">
                    <c:v>9 años</c:v>
                  </c:pt>
                  <c:pt idx="2">
                    <c:v>7 años</c:v>
                  </c:pt>
                  <c:pt idx="3">
                    <c:v>9 años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'TR mem'!$D$6:$D$11</c:f>
              <c:numCache>
                <c:formatCode>0.00</c:formatCode>
                <c:ptCount val="4"/>
                <c:pt idx="0">
                  <c:v>1.4794246365774999</c:v>
                </c:pt>
                <c:pt idx="1">
                  <c:v>1.3169474009571667</c:v>
                </c:pt>
                <c:pt idx="2">
                  <c:v>1.3216153256122001</c:v>
                </c:pt>
                <c:pt idx="3">
                  <c:v>1.2825760371823334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9C-465C-A3C2-E348EAAE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010191"/>
        <c:axId val="1554437535"/>
      </c:barChart>
      <c:catAx>
        <c:axId val="19220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437535"/>
        <c:crosses val="autoZero"/>
        <c:auto val="1"/>
        <c:lblAlgn val="ctr"/>
        <c:lblOffset val="100"/>
        <c:noMultiLvlLbl val="0"/>
      </c:catAx>
      <c:valAx>
        <c:axId val="155443753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 de respuesta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01019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respuesta Memoria identidad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 pre-post'!$K$15</c:f>
              <c:strCache>
                <c:ptCount val="1"/>
                <c:pt idx="0">
                  <c:v>7 años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'comp pre-post'!$J$16:$J$17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'comp pre-post'!$K$16:$K$17</c:f>
              <c:numCache>
                <c:formatCode>General</c:formatCode>
                <c:ptCount val="2"/>
                <c:pt idx="0">
                  <c:v>1.376106999328889</c:v>
                </c:pt>
                <c:pt idx="1">
                  <c:v>1.5227548304117646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0-4872-A4BB-DA5FB661B78D}"/>
            </c:ext>
          </c:extLst>
        </c:ser>
        <c:ser>
          <c:idx val="1"/>
          <c:order val="1"/>
          <c:tx>
            <c:strRef>
              <c:f>'comp pre-post'!$L$15</c:f>
              <c:strCache>
                <c:ptCount val="1"/>
                <c:pt idx="0">
                  <c:v>9 años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'comp pre-post'!$L$16:$L$17</c:f>
              <c:numCache>
                <c:formatCode>General</c:formatCode>
                <c:ptCount val="2"/>
                <c:pt idx="0">
                  <c:v>1.2610695847486522</c:v>
                </c:pt>
                <c:pt idx="1">
                  <c:v>1.0527450005541248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0-4872-A4BB-DA5FB661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76016"/>
        <c:axId val="209821440"/>
      </c:barChart>
      <c:catAx>
        <c:axId val="1392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821440"/>
        <c:crosses val="autoZero"/>
        <c:auto val="1"/>
        <c:lblAlgn val="ctr"/>
        <c:lblOffset val="100"/>
        <c:noMultiLvlLbl val="0"/>
      </c:catAx>
      <c:valAx>
        <c:axId val="209821440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Tiempos de respuesta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2760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Respuestas correctas Emparejamiento emoción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D1-40C0-940C-1B07199C4B07}"/>
              </c:ext>
            </c:extLst>
          </c:dPt>
          <c:dPt>
            <c:idx val="1"/>
            <c:invertIfNegative val="0"/>
            <c:bubble3D val="0"/>
            <c:spPr>
              <a:solidFill>
                <a:srgbClr val="D600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D1-40C0-940C-1B07199C4B07}"/>
              </c:ext>
            </c:extLst>
          </c:dPt>
          <c:cat>
            <c:strRef>
              <c:f>'comp pre-post'!$A$36:$A$37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'comp pre-post'!$B$36:$B$37</c:f>
              <c:numCache>
                <c:formatCode>0%</c:formatCode>
                <c:ptCount val="2"/>
                <c:pt idx="0">
                  <c:v>0.27777777777777779</c:v>
                </c:pt>
                <c:pt idx="1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1-40C0-940C-1B07199C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14000"/>
        <c:axId val="206531264"/>
      </c:barChart>
      <c:catAx>
        <c:axId val="1953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531264"/>
        <c:crosses val="autoZero"/>
        <c:auto val="1"/>
        <c:lblAlgn val="ctr"/>
        <c:lblOffset val="100"/>
        <c:noMultiLvlLbl val="0"/>
      </c:catAx>
      <c:valAx>
        <c:axId val="20653126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</a:t>
                </a:r>
                <a:r>
                  <a:rPr lang="es-MX" baseline="0"/>
                  <a:t> Respuestas correctas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3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</a:t>
            </a:r>
            <a:r>
              <a:rPr lang="es-MX" baseline="0"/>
              <a:t> de respuesta </a:t>
            </a:r>
            <a:r>
              <a:rPr lang="es-MX"/>
              <a:t>Emparejamiento emoción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B7-4DD2-8775-A89F93D92FBB}"/>
              </c:ext>
            </c:extLst>
          </c:dPt>
          <c:dPt>
            <c:idx val="1"/>
            <c:invertIfNegative val="0"/>
            <c:bubble3D val="0"/>
            <c:spPr>
              <a:solidFill>
                <a:srgbClr val="D600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B7-4DD2-8775-A89F93D92FBB}"/>
              </c:ext>
            </c:extLst>
          </c:dPt>
          <c:cat>
            <c:strRef>
              <c:f>'comp pre-post'!$D$36:$D$37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'comp pre-post'!$E$36:$E$37</c:f>
              <c:numCache>
                <c:formatCode>General</c:formatCode>
                <c:ptCount val="2"/>
                <c:pt idx="0">
                  <c:v>2.3206541615381822</c:v>
                </c:pt>
                <c:pt idx="1">
                  <c:v>2.9137519486085712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7-4DD2-8775-A89F93D9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57712"/>
        <c:axId val="139904464"/>
      </c:barChart>
      <c:catAx>
        <c:axId val="1392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904464"/>
        <c:crosses val="autoZero"/>
        <c:auto val="1"/>
        <c:lblAlgn val="ctr"/>
        <c:lblOffset val="100"/>
        <c:noMultiLvlLbl val="0"/>
      </c:catAx>
      <c:valAx>
        <c:axId val="139904464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Tiempos de respuesta (s)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2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Emparejamiento</a:t>
            </a:r>
            <a:r>
              <a:rPr lang="es-MX" baseline="0"/>
              <a:t> identidad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E7-4BF4-96AF-0D2F0B22830E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pre!$H$62:$H$63</c:f>
              <c:numCache>
                <c:formatCode>0.0%</c:formatCode>
                <c:ptCount val="2"/>
                <c:pt idx="0">
                  <c:v>0.75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7-4BF4-96AF-0D2F0B22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73136"/>
        <c:axId val="737864464"/>
      </c:barChart>
      <c:catAx>
        <c:axId val="5547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7864464"/>
        <c:crosses val="autoZero"/>
        <c:auto val="1"/>
        <c:lblAlgn val="ctr"/>
        <c:lblOffset val="100"/>
        <c:noMultiLvlLbl val="0"/>
      </c:catAx>
      <c:valAx>
        <c:axId val="7378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Media tiempo</a:t>
                </a:r>
                <a:r>
                  <a:rPr lang="es-MX" baseline="0"/>
                  <a:t> de reacción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7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Respuestas</a:t>
            </a:r>
            <a:r>
              <a:rPr lang="es-MX" baseline="0"/>
              <a:t> correctas </a:t>
            </a:r>
            <a:r>
              <a:rPr lang="es-MX"/>
              <a:t>Memoria emoción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5-4E63-9A1C-BEBF230DB692}"/>
              </c:ext>
            </c:extLst>
          </c:dPt>
          <c:dPt>
            <c:idx val="1"/>
            <c:invertIfNegative val="0"/>
            <c:bubble3D val="0"/>
            <c:spPr>
              <a:solidFill>
                <a:srgbClr val="D600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45-4E63-9A1C-BEBF230DB692}"/>
              </c:ext>
            </c:extLst>
          </c:dPt>
          <c:cat>
            <c:strRef>
              <c:f>'comp pre-post'!$G$36:$G$37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'comp pre-post'!$H$36:$H$37</c:f>
              <c:numCache>
                <c:formatCode>0%</c:formatCode>
                <c:ptCount val="2"/>
                <c:pt idx="0">
                  <c:v>0.61111111111111116</c:v>
                </c:pt>
                <c:pt idx="1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5-4E63-9A1C-BEBF230D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08592"/>
        <c:axId val="204254752"/>
      </c:barChart>
      <c:catAx>
        <c:axId val="1953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54752"/>
        <c:crosses val="autoZero"/>
        <c:auto val="1"/>
        <c:lblAlgn val="ctr"/>
        <c:lblOffset val="100"/>
        <c:noMultiLvlLbl val="0"/>
      </c:catAx>
      <c:valAx>
        <c:axId val="2042547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</a:t>
                </a:r>
                <a:r>
                  <a:rPr lang="es-MX" baseline="0"/>
                  <a:t> correctas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3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respuesta Memoria emoción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F3-4D2F-A4B7-EF7159CF59CC}"/>
              </c:ext>
            </c:extLst>
          </c:dPt>
          <c:dPt>
            <c:idx val="1"/>
            <c:invertIfNegative val="0"/>
            <c:bubble3D val="0"/>
            <c:spPr>
              <a:solidFill>
                <a:srgbClr val="D600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F3-4D2F-A4B7-EF7159CF59CC}"/>
              </c:ext>
            </c:extLst>
          </c:dPt>
          <c:cat>
            <c:strRef>
              <c:f>'comp pre-post'!$J$36:$J$37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'comp pre-post'!$K$36:$K$37</c:f>
              <c:numCache>
                <c:formatCode>General</c:formatCode>
                <c:ptCount val="2"/>
                <c:pt idx="0">
                  <c:v>1.4696177071880001</c:v>
                </c:pt>
                <c:pt idx="1">
                  <c:v>1.2302646223683635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3-4D2F-A4B7-EF7159CF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5984"/>
        <c:axId val="209799840"/>
      </c:barChart>
      <c:catAx>
        <c:axId val="1392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799840"/>
        <c:crosses val="autoZero"/>
        <c:auto val="1"/>
        <c:lblAlgn val="ctr"/>
        <c:lblOffset val="100"/>
        <c:noMultiLvlLbl val="0"/>
      </c:catAx>
      <c:valAx>
        <c:axId val="209799840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Tiempos de respuesta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2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Respuestas correctas Emparejamiento</a:t>
            </a:r>
            <a:r>
              <a:rPr lang="es-MX" baseline="0"/>
              <a:t> identidad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 pre-post'!$B$15</c:f>
              <c:strCache>
                <c:ptCount val="1"/>
                <c:pt idx="0">
                  <c:v>7 años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'comp pre-post'!$A$16:$A$17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'comp pre-post'!$B$16:$B$17</c:f>
              <c:numCache>
                <c:formatCode>0%</c:formatCode>
                <c:ptCount val="2"/>
                <c:pt idx="0">
                  <c:v>0.58333333333333337</c:v>
                </c:pt>
                <c:pt idx="1">
                  <c:v>0.94444444444444442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8D6-98BA-1F094696DD53}"/>
            </c:ext>
          </c:extLst>
        </c:ser>
        <c:ser>
          <c:idx val="1"/>
          <c:order val="1"/>
          <c:tx>
            <c:strRef>
              <c:f>'comp pre-post'!$C$15</c:f>
              <c:strCache>
                <c:ptCount val="1"/>
                <c:pt idx="0">
                  <c:v>9 años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'comp pre-post'!$C$16:$C$17</c:f>
              <c:numCache>
                <c:formatCode>0.0%</c:formatCode>
                <c:ptCount val="2"/>
                <c:pt idx="0">
                  <c:v>0.75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F2-48D6-98BA-1F094696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732640"/>
        <c:axId val="57235424"/>
      </c:barChart>
      <c:catAx>
        <c:axId val="2787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35424"/>
        <c:crosses val="autoZero"/>
        <c:auto val="1"/>
        <c:lblAlgn val="ctr"/>
        <c:lblOffset val="100"/>
        <c:noMultiLvlLbl val="0"/>
      </c:catAx>
      <c:valAx>
        <c:axId val="57235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87326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Respuestas correctas Memoria</a:t>
            </a:r>
            <a:r>
              <a:rPr lang="es-MX" baseline="0"/>
              <a:t> identidad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 pre-post'!$H$15</c:f>
              <c:strCache>
                <c:ptCount val="1"/>
                <c:pt idx="0">
                  <c:v>7 años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'comp pre-post'!$G$16:$G$17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'comp pre-post'!$H$16:$H$17</c:f>
              <c:numCache>
                <c:formatCode>0%</c:formatCode>
                <c:ptCount val="2"/>
                <c:pt idx="0">
                  <c:v>0.75</c:v>
                </c:pt>
                <c:pt idx="1">
                  <c:v>0.94444444444444442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D-403B-80B5-8E1B60FFC541}"/>
            </c:ext>
          </c:extLst>
        </c:ser>
        <c:ser>
          <c:idx val="1"/>
          <c:order val="1"/>
          <c:tx>
            <c:strRef>
              <c:f>'comp pre-post'!$I$15</c:f>
              <c:strCache>
                <c:ptCount val="1"/>
                <c:pt idx="0">
                  <c:v>9 años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'comp pre-post'!$I$16:$I$17</c:f>
              <c:numCache>
                <c:formatCode>0.0%</c:formatCode>
                <c:ptCount val="2"/>
                <c:pt idx="0">
                  <c:v>0.83333333333333337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1D-403B-80B5-8E1B60FF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48560"/>
        <c:axId val="209792064"/>
      </c:barChart>
      <c:catAx>
        <c:axId val="1392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792064"/>
        <c:crosses val="autoZero"/>
        <c:auto val="1"/>
        <c:lblAlgn val="ctr"/>
        <c:lblOffset val="100"/>
        <c:noMultiLvlLbl val="0"/>
      </c:catAx>
      <c:valAx>
        <c:axId val="20979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</a:t>
                </a:r>
                <a:r>
                  <a:rPr lang="es-MX" baseline="0"/>
                  <a:t> correctas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2485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</a:t>
            </a:r>
            <a:r>
              <a:rPr lang="es-MX" baseline="0"/>
              <a:t> de respuesta </a:t>
            </a:r>
            <a:r>
              <a:rPr lang="es-MX"/>
              <a:t>Emparejamiento</a:t>
            </a:r>
            <a:r>
              <a:rPr lang="es-MX" baseline="0"/>
              <a:t> identidad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 pre-post'!$E$15</c:f>
              <c:strCache>
                <c:ptCount val="1"/>
                <c:pt idx="0">
                  <c:v>7 años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'comp pre-post'!$D$16:$D$17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'comp pre-post'!$E$16:$E$17</c:f>
              <c:numCache>
                <c:formatCode>General</c:formatCode>
                <c:ptCount val="2"/>
                <c:pt idx="0">
                  <c:v>2.8006909392105555</c:v>
                </c:pt>
                <c:pt idx="1">
                  <c:v>2.7136220827738886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D-4616-9BC2-2AB54E64783D}"/>
            </c:ext>
          </c:extLst>
        </c:ser>
        <c:ser>
          <c:idx val="1"/>
          <c:order val="1"/>
          <c:tx>
            <c:strRef>
              <c:f>'comp pre-post'!$F$15</c:f>
              <c:strCache>
                <c:ptCount val="1"/>
                <c:pt idx="0">
                  <c:v>9 años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 pre-post'!$F$16:$F$17</c:f>
              <c:numCache>
                <c:formatCode>General</c:formatCode>
                <c:ptCount val="2"/>
                <c:pt idx="0">
                  <c:v>1.9810154228980437</c:v>
                </c:pt>
                <c:pt idx="1">
                  <c:v>1.8951096233957063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2D-4616-9BC2-2AB54E64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86512"/>
        <c:axId val="135311248"/>
      </c:barChart>
      <c:catAx>
        <c:axId val="6408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311248"/>
        <c:crosses val="autoZero"/>
        <c:auto val="1"/>
        <c:lblAlgn val="ctr"/>
        <c:lblOffset val="100"/>
        <c:noMultiLvlLbl val="0"/>
      </c:catAx>
      <c:valAx>
        <c:axId val="1353112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Tiempos de respuesta (s)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Memoria de identidad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AF-4E30-A2DF-9638BB612290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pre!$H$62:$H$63</c:f>
              <c:numCache>
                <c:formatCode>0.0%</c:formatCode>
                <c:ptCount val="2"/>
                <c:pt idx="0">
                  <c:v>0.75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F-4E30-A2DF-9638BB61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607696"/>
        <c:axId val="737901616"/>
      </c:barChart>
      <c:catAx>
        <c:axId val="8346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7901616"/>
        <c:crosses val="autoZero"/>
        <c:auto val="1"/>
        <c:lblAlgn val="ctr"/>
        <c:lblOffset val="100"/>
        <c:noMultiLvlLbl val="0"/>
      </c:catAx>
      <c:valAx>
        <c:axId val="7379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6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Memoria</a:t>
            </a:r>
            <a:r>
              <a:rPr lang="es-MX" baseline="0"/>
              <a:t> de identidad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B8-44D7-8EF2-40D3EC08EC1C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(pre!$E$28,pre!$M$28)</c:f>
              <c:numCache>
                <c:formatCode>General</c:formatCode>
                <c:ptCount val="2"/>
                <c:pt idx="0">
                  <c:v>1.376106999328889</c:v>
                </c:pt>
                <c:pt idx="1">
                  <c:v>1.2610695847486522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4D7-8EF2-40D3EC08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96880"/>
        <c:axId val="731773200"/>
      </c:barChart>
      <c:catAx>
        <c:axId val="8345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773200"/>
        <c:crosses val="autoZero"/>
        <c:auto val="1"/>
        <c:lblAlgn val="ctr"/>
        <c:lblOffset val="100"/>
        <c:noMultiLvlLbl val="0"/>
      </c:catAx>
      <c:valAx>
        <c:axId val="7317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Media Tiempos</a:t>
                </a:r>
                <a:r>
                  <a:rPr lang="es-MX" baseline="0"/>
                  <a:t> de reacción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5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Emparejamiento de emoción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1-4E48-97F4-2D559256916B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(pre!$F$57,pre!$N$57)</c:f>
              <c:numCache>
                <c:formatCode>0.0%</c:formatCode>
                <c:ptCount val="2"/>
                <c:pt idx="0">
                  <c:v>0.27777777777777779</c:v>
                </c:pt>
                <c:pt idx="1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E48-97F4-2D559256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12016"/>
        <c:axId val="725685408"/>
      </c:barChart>
      <c:catAx>
        <c:axId val="8345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685408"/>
        <c:crosses val="autoZero"/>
        <c:auto val="1"/>
        <c:lblAlgn val="ctr"/>
        <c:lblOffset val="100"/>
        <c:noMultiLvlLbl val="0"/>
      </c:catAx>
      <c:valAx>
        <c:axId val="7256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</a:t>
                </a:r>
                <a:r>
                  <a:rPr lang="es-MX" baseline="0"/>
                  <a:t> Respuestas correctas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5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Emparejamiento</a:t>
            </a:r>
            <a:r>
              <a:rPr lang="es-MX" baseline="0"/>
              <a:t> de Emoción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8F-40BF-B9A0-3C44764F01D1}"/>
              </c:ext>
            </c:extLst>
          </c:dPt>
          <c:cat>
            <c:strRef>
              <c:f>pre!$B$61:$C$61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(pre!$G$28,pre!$O$28)</c:f>
              <c:numCache>
                <c:formatCode>General</c:formatCode>
                <c:ptCount val="2"/>
                <c:pt idx="0">
                  <c:v>2.3206541615381822</c:v>
                </c:pt>
                <c:pt idx="1">
                  <c:v>2.0133332073220003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F-40BF-B9A0-3C44764F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74832"/>
        <c:axId val="725717376"/>
      </c:barChart>
      <c:catAx>
        <c:axId val="8345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717376"/>
        <c:crosses val="autoZero"/>
        <c:auto val="1"/>
        <c:lblAlgn val="ctr"/>
        <c:lblOffset val="100"/>
        <c:noMultiLvlLbl val="0"/>
      </c:catAx>
      <c:valAx>
        <c:axId val="7257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Media Tiempos de reacción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5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Memoria</a:t>
            </a:r>
            <a:r>
              <a:rPr lang="es-MX" baseline="0"/>
              <a:t> de emoción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08-4E28-ADB4-2731EBE34D83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(pre!$H$57,pre!$P$57)</c:f>
              <c:numCache>
                <c:formatCode>0.0%</c:formatCode>
                <c:ptCount val="2"/>
                <c:pt idx="0">
                  <c:v>0.61111111111111116</c:v>
                </c:pt>
                <c:pt idx="1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8-4E28-ADB4-2731EBE3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23984"/>
        <c:axId val="725727312"/>
      </c:barChart>
      <c:catAx>
        <c:axId val="4907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727312"/>
        <c:crosses val="autoZero"/>
        <c:auto val="1"/>
        <c:lblAlgn val="ctr"/>
        <c:lblOffset val="100"/>
        <c:noMultiLvlLbl val="0"/>
      </c:catAx>
      <c:valAx>
        <c:axId val="7257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07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Memoria</a:t>
            </a:r>
            <a:r>
              <a:rPr lang="es-MX" baseline="0"/>
              <a:t> de emoción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1-4464-B14F-3BD38E747E2C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(pre!$I$28,pre!$Q$28)</c:f>
              <c:numCache>
                <c:formatCode>General</c:formatCode>
                <c:ptCount val="2"/>
                <c:pt idx="0">
                  <c:v>1.4696177071880001</c:v>
                </c:pt>
                <c:pt idx="1">
                  <c:v>1.2681260437079334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464-B14F-3BD38E74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488304"/>
        <c:axId val="725623632"/>
      </c:barChart>
      <c:catAx>
        <c:axId val="8344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623632"/>
        <c:crosses val="autoZero"/>
        <c:auto val="1"/>
        <c:lblAlgn val="ctr"/>
        <c:lblOffset val="100"/>
        <c:noMultiLvlLbl val="0"/>
      </c:catAx>
      <c:valAx>
        <c:axId val="725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Media Tiempos de reacción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4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Emparejamiento</a:t>
            </a:r>
            <a:r>
              <a:rPr lang="es-MX" baseline="0"/>
              <a:t> identidad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7C-46B4-BF57-50B57383834A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(pre!$C$28,pre!$K$28)</c:f>
              <c:numCache>
                <c:formatCode>General</c:formatCode>
                <c:ptCount val="2"/>
                <c:pt idx="0">
                  <c:v>2.8006909392105555</c:v>
                </c:pt>
                <c:pt idx="1">
                  <c:v>1.9810154228980437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C-46B4-BF57-50B57383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24912"/>
        <c:axId val="731802144"/>
      </c:barChart>
      <c:catAx>
        <c:axId val="8345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802144"/>
        <c:crosses val="autoZero"/>
        <c:auto val="1"/>
        <c:lblAlgn val="ctr"/>
        <c:lblOffset val="100"/>
        <c:noMultiLvlLbl val="0"/>
      </c:catAx>
      <c:valAx>
        <c:axId val="7318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Media Tiempos de reacción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5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66</xdr:row>
      <xdr:rowOff>128587</xdr:rowOff>
    </xdr:from>
    <xdr:to>
      <xdr:col>6</xdr:col>
      <xdr:colOff>104775</xdr:colOff>
      <xdr:row>81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1F6EC7-798F-47D1-95BB-879D17395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66</xdr:row>
      <xdr:rowOff>176212</xdr:rowOff>
    </xdr:from>
    <xdr:to>
      <xdr:col>12</xdr:col>
      <xdr:colOff>638175</xdr:colOff>
      <xdr:row>81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377A5D-2439-4468-B868-F40DDACD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59</xdr:row>
      <xdr:rowOff>33337</xdr:rowOff>
    </xdr:from>
    <xdr:to>
      <xdr:col>5</xdr:col>
      <xdr:colOff>723900</xdr:colOff>
      <xdr:row>73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2B843DB-32CC-4E8D-BB05-3BF7B8A97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62</xdr:row>
      <xdr:rowOff>185737</xdr:rowOff>
    </xdr:from>
    <xdr:to>
      <xdr:col>12</xdr:col>
      <xdr:colOff>381000</xdr:colOff>
      <xdr:row>77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35906-7606-4F2F-AF51-CF0308C87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176212</xdr:rowOff>
    </xdr:from>
    <xdr:to>
      <xdr:col>5</xdr:col>
      <xdr:colOff>704850</xdr:colOff>
      <xdr:row>72</xdr:row>
      <xdr:rowOff>61912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3B7A55B-2D80-488C-BF1A-0D2B1753A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447675</xdr:colOff>
      <xdr:row>59</xdr:row>
      <xdr:rowOff>52387</xdr:rowOff>
    </xdr:from>
    <xdr:to>
      <xdr:col>12</xdr:col>
      <xdr:colOff>447675</xdr:colOff>
      <xdr:row>73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1F7F4F5-7947-4083-A273-767C52E23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438150</xdr:colOff>
      <xdr:row>55</xdr:row>
      <xdr:rowOff>100012</xdr:rowOff>
    </xdr:from>
    <xdr:to>
      <xdr:col>17</xdr:col>
      <xdr:colOff>438150</xdr:colOff>
      <xdr:row>69</xdr:row>
      <xdr:rowOff>176212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4FA5CBA-3B65-4D0A-BFB6-42459D81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504825</xdr:colOff>
      <xdr:row>59</xdr:row>
      <xdr:rowOff>90487</xdr:rowOff>
    </xdr:from>
    <xdr:to>
      <xdr:col>6</xdr:col>
      <xdr:colOff>447675</xdr:colOff>
      <xdr:row>73</xdr:row>
      <xdr:rowOff>166687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1733F8B-0470-4CAD-B5CC-65D60109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133350</xdr:colOff>
      <xdr:row>55</xdr:row>
      <xdr:rowOff>120491</xdr:rowOff>
    </xdr:from>
    <xdr:to>
      <xdr:col>14</xdr:col>
      <xdr:colOff>133350</xdr:colOff>
      <xdr:row>76</xdr:row>
      <xdr:rowOff>15716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213CA10-7378-4595-A800-DE3947B6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372665</xdr:colOff>
      <xdr:row>29</xdr:row>
      <xdr:rowOff>80488</xdr:rowOff>
    </xdr:from>
    <xdr:to>
      <xdr:col>20</xdr:col>
      <xdr:colOff>88820</xdr:colOff>
      <xdr:row>44</xdr:row>
      <xdr:rowOff>144782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DF11C8-CC1C-4AA9-8C7F-356D329C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334327</xdr:colOff>
      <xdr:row>25</xdr:row>
      <xdr:rowOff>40004</xdr:rowOff>
    </xdr:from>
    <xdr:to>
      <xdr:col>8</xdr:col>
      <xdr:colOff>86677</xdr:colOff>
      <xdr:row>40</xdr:row>
      <xdr:rowOff>68579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DF6610-158D-446D-9FE5-8E71448E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432435</xdr:colOff>
      <xdr:row>25</xdr:row>
      <xdr:rowOff>111442</xdr:rowOff>
    </xdr:from>
    <xdr:to>
      <xdr:col>14</xdr:col>
      <xdr:colOff>72390</xdr:colOff>
      <xdr:row>40</xdr:row>
      <xdr:rowOff>151447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864E4B9-82FE-4E9E-A826-C04D03F61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9</xdr:row>
      <xdr:rowOff>167640</xdr:rowOff>
    </xdr:from>
    <xdr:to>
      <xdr:col>5</xdr:col>
      <xdr:colOff>53340</xdr:colOff>
      <xdr:row>24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9BDD0F-0525-4458-9F89-95CB80D10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436245</xdr:colOff>
      <xdr:row>10</xdr:row>
      <xdr:rowOff>43815</xdr:rowOff>
    </xdr:from>
    <xdr:to>
      <xdr:col>5</xdr:col>
      <xdr:colOff>358140</xdr:colOff>
      <xdr:row>25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2AF05-7033-46A3-9125-E5717747D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9</xdr:row>
      <xdr:rowOff>173355</xdr:rowOff>
    </xdr:from>
    <xdr:to>
      <xdr:col>5</xdr:col>
      <xdr:colOff>729615</xdr:colOff>
      <xdr:row>24</xdr:row>
      <xdr:rowOff>173355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F46AE4-5C12-47CA-961F-23CCDF9D7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10</xdr:row>
      <xdr:rowOff>110490</xdr:rowOff>
    </xdr:from>
    <xdr:to>
      <xdr:col>10</xdr:col>
      <xdr:colOff>472440</xdr:colOff>
      <xdr:row>25</xdr:row>
      <xdr:rowOff>146685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27ED93-7C3F-47C8-838F-5D4967C0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490537</xdr:colOff>
      <xdr:row>18</xdr:row>
      <xdr:rowOff>52387</xdr:rowOff>
    </xdr:from>
    <xdr:to>
      <xdr:col>14</xdr:col>
      <xdr:colOff>552450</xdr:colOff>
      <xdr:row>32</xdr:row>
      <xdr:rowOff>128587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5831996-D904-415B-9F12-59433CD80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37</xdr:row>
      <xdr:rowOff>128587</xdr:rowOff>
    </xdr:from>
    <xdr:to>
      <xdr:col>4</xdr:col>
      <xdr:colOff>266701</xdr:colOff>
      <xdr:row>52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599759F-6FA7-4ECD-BB47-5D432DC1B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9526</xdr:colOff>
      <xdr:row>39</xdr:row>
      <xdr:rowOff>176212</xdr:rowOff>
    </xdr:from>
    <xdr:to>
      <xdr:col>6</xdr:col>
      <xdr:colOff>152401</xdr:colOff>
      <xdr:row>54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F2956F4-D2A7-4D9C-A101-5FEDA9897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157162</xdr:colOff>
      <xdr:row>37</xdr:row>
      <xdr:rowOff>119062</xdr:rowOff>
    </xdr:from>
    <xdr:to>
      <xdr:col>10</xdr:col>
      <xdr:colOff>685800</xdr:colOff>
      <xdr:row>52</xdr:row>
      <xdr:rowOff>4762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D38DCC7-6D26-4541-B042-D6475BC80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138112</xdr:colOff>
      <xdr:row>39</xdr:row>
      <xdr:rowOff>71437</xdr:rowOff>
    </xdr:from>
    <xdr:to>
      <xdr:col>12</xdr:col>
      <xdr:colOff>152400</xdr:colOff>
      <xdr:row>53</xdr:row>
      <xdr:rowOff>147637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4CB040F-FA58-49B4-B22D-6EB04FBBA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18</xdr:row>
      <xdr:rowOff>23812</xdr:rowOff>
    </xdr:from>
    <xdr:to>
      <xdr:col>6</xdr:col>
      <xdr:colOff>333375</xdr:colOff>
      <xdr:row>32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432A76-5B62-4272-8044-EFD5750CE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100012</xdr:colOff>
      <xdr:row>17</xdr:row>
      <xdr:rowOff>90487</xdr:rowOff>
    </xdr:from>
    <xdr:to>
      <xdr:col>11</xdr:col>
      <xdr:colOff>409575</xdr:colOff>
      <xdr:row>31</xdr:row>
      <xdr:rowOff>166687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FB965B-B95A-47FF-90F1-A57C7E317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18</xdr:row>
      <xdr:rowOff>52387</xdr:rowOff>
    </xdr:from>
    <xdr:to>
      <xdr:col>4</xdr:col>
      <xdr:colOff>266700</xdr:colOff>
      <xdr:row>32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C09CFA-8285-4DC4-BCEB-AD1B240A6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meinb" refreshedDate="43415.926951041663" createdVersion="6" refreshedVersion="6" minRefreshableVersion="3" recordCount="288" xr:uid="{87748AC7-B934-4827-A500-08A70E82EF0D}">
  <cacheSource type="worksheet">
    <worksheetSource name="DatosRC"/>
  </cacheSource>
  <cacheFields count="9">
    <cacheField name="Niño" numFmtId="0">
      <sharedItems/>
    </cacheField>
    <cacheField name="Edad" numFmtId="0">
      <sharedItems count="2">
        <s v="9 años"/>
        <s v="7 años"/>
      </sharedItems>
    </cacheField>
    <cacheField name="emocion emp" numFmtId="0">
      <sharedItems count="4">
        <s v="Alegría"/>
        <s v="Enojo"/>
        <s v="Tristeza"/>
        <s v="alegria" u="1"/>
      </sharedItems>
    </cacheField>
    <cacheField name="emocion mem" numFmtId="0">
      <sharedItems count="4">
        <s v="Tristeza"/>
        <s v="Enojo"/>
        <s v="Alegría"/>
        <s v="alegria" u="1"/>
      </sharedItems>
    </cacheField>
    <cacheField name="pre/post" numFmtId="0">
      <sharedItems count="2">
        <s v="Pre"/>
        <s v="Post"/>
      </sharedItems>
    </cacheField>
    <cacheField name="emp/mem RC" numFmtId="0">
      <sharedItems count="2">
        <s v="Emparejamiento_emocion_RC"/>
        <s v="Memoria_emocion_RC"/>
      </sharedItems>
    </cacheField>
    <cacheField name="RC" numFmtId="0">
      <sharedItems containsSemiMixedTypes="0" containsString="0" containsNumber="1" containsInteger="1" minValue="0" maxValue="1"/>
    </cacheField>
    <cacheField name="emp/mem TR" numFmtId="0">
      <sharedItems/>
    </cacheField>
    <cacheField name="TR" numFmtId="0">
      <sharedItems containsSemiMixedTypes="0" containsString="0" containsNumber="1" minValue="0" maxValue="3.72103656012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meinb" refreshedDate="43415.927082754628" createdVersion="6" refreshedVersion="6" minRefreshableVersion="3" recordCount="222" xr:uid="{8A02A940-2551-4FA1-BD82-D1A37A8F75A3}">
  <cacheSource type="worksheet">
    <worksheetSource name="DatosTR"/>
  </cacheSource>
  <cacheFields count="10">
    <cacheField name="Niño" numFmtId="0">
      <sharedItems/>
    </cacheField>
    <cacheField name="Edad" numFmtId="0">
      <sharedItems count="2">
        <s v="9 años"/>
        <s v="7 años"/>
      </sharedItems>
    </cacheField>
    <cacheField name="emocion emp" numFmtId="0">
      <sharedItems count="4">
        <s v="Alegría"/>
        <s v="Tristeza"/>
        <s v="Enojo"/>
        <s v="alegria" u="1"/>
      </sharedItems>
    </cacheField>
    <cacheField name="emocion mem" numFmtId="0">
      <sharedItems count="4">
        <s v="Tristeza"/>
        <s v="Enojo"/>
        <s v="Alegría"/>
        <s v="alegria" u="1"/>
      </sharedItems>
    </cacheField>
    <cacheField name="pre/post" numFmtId="0">
      <sharedItems count="2">
        <s v="Pre"/>
        <s v="Post"/>
      </sharedItems>
    </cacheField>
    <cacheField name="emp/mem RC" numFmtId="0">
      <sharedItems/>
    </cacheField>
    <cacheField name="RC" numFmtId="0">
      <sharedItems containsSemiMixedTypes="0" containsString="0" containsNumber="1" containsInteger="1" minValue="0" maxValue="1"/>
    </cacheField>
    <cacheField name="emp/mem TR" numFmtId="0">
      <sharedItems count="2">
        <s v="Emparejamiento_emocion_TR"/>
        <s v="Memoria_emocion_TR"/>
      </sharedItems>
    </cacheField>
    <cacheField name="TR" numFmtId="0">
      <sharedItems containsSemiMixedTypes="0" containsString="0" containsNumber="1" minValue="0.48780910856999998" maxValue="3.7210365601299999"/>
    </cacheField>
    <cacheField name="Ti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s v="Fernando"/>
    <x v="0"/>
    <x v="0"/>
    <x v="0"/>
    <x v="0"/>
    <x v="0"/>
    <n v="1"/>
    <s v="Emparejamiento_emocion_TR"/>
    <n v="2.00289855758"/>
  </r>
  <r>
    <s v="Fernando"/>
    <x v="0"/>
    <x v="0"/>
    <x v="0"/>
    <x v="0"/>
    <x v="0"/>
    <n v="1"/>
    <s v="Memoria_emocion_TR"/>
    <n v="1.7543839914699999"/>
  </r>
  <r>
    <s v="Fernando"/>
    <x v="0"/>
    <x v="0"/>
    <x v="0"/>
    <x v="0"/>
    <x v="1"/>
    <n v="1"/>
    <s v="Emparejamiento_emocion_TR"/>
    <n v="2.00289855758"/>
  </r>
  <r>
    <s v="Fernando"/>
    <x v="0"/>
    <x v="0"/>
    <x v="0"/>
    <x v="0"/>
    <x v="1"/>
    <n v="1"/>
    <s v="Memoria_emocion_TR"/>
    <n v="1.7543839914699999"/>
  </r>
  <r>
    <s v="Fernando"/>
    <x v="0"/>
    <x v="1"/>
    <x v="1"/>
    <x v="0"/>
    <x v="0"/>
    <n v="0"/>
    <s v="Emparejamiento_emocion_TR"/>
    <n v="0"/>
  </r>
  <r>
    <s v="Fernando"/>
    <x v="0"/>
    <x v="1"/>
    <x v="1"/>
    <x v="0"/>
    <x v="0"/>
    <n v="0"/>
    <s v="Memoria_emocion_TR"/>
    <n v="0"/>
  </r>
  <r>
    <s v="Fernando"/>
    <x v="0"/>
    <x v="1"/>
    <x v="1"/>
    <x v="0"/>
    <x v="1"/>
    <n v="0"/>
    <s v="Emparejamiento_emocion_TR"/>
    <n v="0"/>
  </r>
  <r>
    <s v="Fernando"/>
    <x v="0"/>
    <x v="1"/>
    <x v="1"/>
    <x v="0"/>
    <x v="1"/>
    <n v="0"/>
    <s v="Memoria_emocion_TR"/>
    <n v="0"/>
  </r>
  <r>
    <s v="Fernando"/>
    <x v="0"/>
    <x v="2"/>
    <x v="0"/>
    <x v="0"/>
    <x v="0"/>
    <n v="0"/>
    <s v="Emparejamiento_emocion_TR"/>
    <n v="2.7256871845999999"/>
  </r>
  <r>
    <s v="Fernando"/>
    <x v="0"/>
    <x v="2"/>
    <x v="0"/>
    <x v="0"/>
    <x v="0"/>
    <n v="0"/>
    <s v="Memoria_emocion_TR"/>
    <n v="0.94833780755300001"/>
  </r>
  <r>
    <s v="Fernando"/>
    <x v="0"/>
    <x v="2"/>
    <x v="0"/>
    <x v="0"/>
    <x v="1"/>
    <n v="1"/>
    <s v="Emparejamiento_emocion_TR"/>
    <n v="2.7256871845999999"/>
  </r>
  <r>
    <s v="Fernando"/>
    <x v="0"/>
    <x v="2"/>
    <x v="0"/>
    <x v="0"/>
    <x v="1"/>
    <n v="1"/>
    <s v="Memoria_emocion_TR"/>
    <n v="0.94833780755300001"/>
  </r>
  <r>
    <s v="Fernando"/>
    <x v="0"/>
    <x v="1"/>
    <x v="1"/>
    <x v="0"/>
    <x v="0"/>
    <n v="0"/>
    <s v="Emparejamiento_emocion_TR"/>
    <n v="1.3411129175200001"/>
  </r>
  <r>
    <s v="Fernando"/>
    <x v="0"/>
    <x v="1"/>
    <x v="1"/>
    <x v="0"/>
    <x v="0"/>
    <n v="0"/>
    <s v="Memoria_emocion_TR"/>
    <n v="0"/>
  </r>
  <r>
    <s v="Fernando"/>
    <x v="0"/>
    <x v="1"/>
    <x v="1"/>
    <x v="0"/>
    <x v="1"/>
    <n v="0"/>
    <s v="Emparejamiento_emocion_TR"/>
    <n v="1.3411129175200001"/>
  </r>
  <r>
    <s v="Fernando"/>
    <x v="0"/>
    <x v="1"/>
    <x v="1"/>
    <x v="0"/>
    <x v="1"/>
    <n v="0"/>
    <s v="Memoria_emocion_TR"/>
    <n v="0"/>
  </r>
  <r>
    <s v="Fernando"/>
    <x v="0"/>
    <x v="0"/>
    <x v="2"/>
    <x v="0"/>
    <x v="0"/>
    <n v="1"/>
    <s v="Emparejamiento_emocion_TR"/>
    <n v="1.7708008014600001"/>
  </r>
  <r>
    <s v="Fernando"/>
    <x v="0"/>
    <x v="0"/>
    <x v="2"/>
    <x v="0"/>
    <x v="0"/>
    <n v="1"/>
    <s v="Memoria_emocion_TR"/>
    <n v="1.3179197306699999"/>
  </r>
  <r>
    <s v="Fernando"/>
    <x v="0"/>
    <x v="0"/>
    <x v="2"/>
    <x v="0"/>
    <x v="1"/>
    <n v="1"/>
    <s v="Emparejamiento_emocion_TR"/>
    <n v="1.7708008014600001"/>
  </r>
  <r>
    <s v="Fernando"/>
    <x v="0"/>
    <x v="0"/>
    <x v="2"/>
    <x v="0"/>
    <x v="1"/>
    <n v="1"/>
    <s v="Memoria_emocion_TR"/>
    <n v="1.3179197306699999"/>
  </r>
  <r>
    <s v="Fernando"/>
    <x v="0"/>
    <x v="2"/>
    <x v="1"/>
    <x v="0"/>
    <x v="0"/>
    <n v="1"/>
    <s v="Emparejamiento_emocion_TR"/>
    <n v="1.17603077693"/>
  </r>
  <r>
    <s v="Fernando"/>
    <x v="0"/>
    <x v="2"/>
    <x v="1"/>
    <x v="0"/>
    <x v="0"/>
    <n v="1"/>
    <s v="Memoria_emocion_TR"/>
    <n v="1.7110715163900001"/>
  </r>
  <r>
    <s v="Fernando"/>
    <x v="0"/>
    <x v="2"/>
    <x v="1"/>
    <x v="0"/>
    <x v="1"/>
    <n v="0"/>
    <s v="Emparejamiento_emocion_TR"/>
    <n v="1.17603077693"/>
  </r>
  <r>
    <s v="Fernando"/>
    <x v="0"/>
    <x v="2"/>
    <x v="1"/>
    <x v="0"/>
    <x v="1"/>
    <n v="0"/>
    <s v="Memoria_emocion_TR"/>
    <n v="1.7110715163900001"/>
  </r>
  <r>
    <s v="Fernando"/>
    <x v="0"/>
    <x v="1"/>
    <x v="2"/>
    <x v="0"/>
    <x v="0"/>
    <n v="0"/>
    <s v="Emparejamiento_emocion_TR"/>
    <n v="1.8814838272500001"/>
  </r>
  <r>
    <s v="Fernando"/>
    <x v="0"/>
    <x v="1"/>
    <x v="2"/>
    <x v="0"/>
    <x v="0"/>
    <n v="0"/>
    <s v="Memoria_emocion_TR"/>
    <n v="1.2559899427000001"/>
  </r>
  <r>
    <s v="Fernando"/>
    <x v="0"/>
    <x v="1"/>
    <x v="2"/>
    <x v="0"/>
    <x v="1"/>
    <n v="1"/>
    <s v="Emparejamiento_emocion_TR"/>
    <n v="1.8814838272500001"/>
  </r>
  <r>
    <s v="Fernando"/>
    <x v="0"/>
    <x v="1"/>
    <x v="2"/>
    <x v="0"/>
    <x v="1"/>
    <n v="1"/>
    <s v="Memoria_emocion_TR"/>
    <n v="1.2559899427000001"/>
  </r>
  <r>
    <s v="Fernando"/>
    <x v="0"/>
    <x v="2"/>
    <x v="0"/>
    <x v="0"/>
    <x v="0"/>
    <n v="1"/>
    <s v="Emparejamiento_emocion_TR"/>
    <n v="1.8820604192999999"/>
  </r>
  <r>
    <s v="Fernando"/>
    <x v="0"/>
    <x v="2"/>
    <x v="0"/>
    <x v="0"/>
    <x v="0"/>
    <n v="1"/>
    <s v="Memoria_emocion_TR"/>
    <n v="1.30210503424"/>
  </r>
  <r>
    <s v="Fernando"/>
    <x v="0"/>
    <x v="2"/>
    <x v="0"/>
    <x v="0"/>
    <x v="1"/>
    <n v="1"/>
    <s v="Emparejamiento_emocion_TR"/>
    <n v="1.8820604192999999"/>
  </r>
  <r>
    <s v="Fernando"/>
    <x v="0"/>
    <x v="2"/>
    <x v="0"/>
    <x v="0"/>
    <x v="1"/>
    <n v="1"/>
    <s v="Memoria_emocion_TR"/>
    <n v="1.30210503424"/>
  </r>
  <r>
    <s v="Fernando"/>
    <x v="0"/>
    <x v="0"/>
    <x v="2"/>
    <x v="0"/>
    <x v="0"/>
    <n v="0"/>
    <s v="Emparejamiento_emocion_TR"/>
    <n v="2.4558202733800001"/>
  </r>
  <r>
    <s v="Fernando"/>
    <x v="0"/>
    <x v="0"/>
    <x v="2"/>
    <x v="0"/>
    <x v="0"/>
    <n v="0"/>
    <s v="Memoria_emocion_TR"/>
    <n v="0.92171153379600002"/>
  </r>
  <r>
    <s v="Fernando"/>
    <x v="0"/>
    <x v="0"/>
    <x v="2"/>
    <x v="0"/>
    <x v="1"/>
    <n v="1"/>
    <s v="Emparejamiento_emocion_TR"/>
    <n v="2.4558202733800001"/>
  </r>
  <r>
    <s v="Fernando"/>
    <x v="0"/>
    <x v="0"/>
    <x v="2"/>
    <x v="0"/>
    <x v="1"/>
    <n v="1"/>
    <s v="Memoria_emocion_TR"/>
    <n v="0.92171153379600002"/>
  </r>
  <r>
    <s v="Fernando"/>
    <x v="0"/>
    <x v="1"/>
    <x v="0"/>
    <x v="0"/>
    <x v="0"/>
    <n v="1"/>
    <s v="Emparejamiento_emocion_TR"/>
    <n v="2.7093838024900001"/>
  </r>
  <r>
    <s v="Fernando"/>
    <x v="0"/>
    <x v="1"/>
    <x v="0"/>
    <x v="0"/>
    <x v="0"/>
    <n v="1"/>
    <s v="Memoria_emocion_TR"/>
    <n v="1.30175057193"/>
  </r>
  <r>
    <s v="Fernando"/>
    <x v="0"/>
    <x v="1"/>
    <x v="0"/>
    <x v="0"/>
    <x v="1"/>
    <n v="0"/>
    <s v="Emparejamiento_emocion_TR"/>
    <n v="2.7093838024900001"/>
  </r>
  <r>
    <s v="Fernando"/>
    <x v="0"/>
    <x v="1"/>
    <x v="0"/>
    <x v="0"/>
    <x v="1"/>
    <n v="0"/>
    <s v="Memoria_emocion_TR"/>
    <n v="1.30175057193"/>
  </r>
  <r>
    <s v="Fernando"/>
    <x v="0"/>
    <x v="0"/>
    <x v="2"/>
    <x v="0"/>
    <x v="0"/>
    <n v="0"/>
    <s v="Emparejamiento_emocion_TR"/>
    <n v="3.00418596528"/>
  </r>
  <r>
    <s v="Fernando"/>
    <x v="0"/>
    <x v="0"/>
    <x v="2"/>
    <x v="0"/>
    <x v="0"/>
    <n v="0"/>
    <s v="Memoria_emocion_TR"/>
    <n v="0.90652305423299995"/>
  </r>
  <r>
    <s v="Fernando"/>
    <x v="0"/>
    <x v="0"/>
    <x v="2"/>
    <x v="0"/>
    <x v="1"/>
    <n v="1"/>
    <s v="Emparejamiento_emocion_TR"/>
    <n v="3.00418596528"/>
  </r>
  <r>
    <s v="Fernando"/>
    <x v="0"/>
    <x v="0"/>
    <x v="2"/>
    <x v="0"/>
    <x v="1"/>
    <n v="1"/>
    <s v="Memoria_emocion_TR"/>
    <n v="0.90652305423299995"/>
  </r>
  <r>
    <s v="Fernando"/>
    <x v="0"/>
    <x v="2"/>
    <x v="1"/>
    <x v="0"/>
    <x v="0"/>
    <n v="0"/>
    <s v="Emparejamiento_emocion_TR"/>
    <n v="2.7770421763400002"/>
  </r>
  <r>
    <s v="Fernando"/>
    <x v="0"/>
    <x v="2"/>
    <x v="1"/>
    <x v="0"/>
    <x v="0"/>
    <n v="0"/>
    <s v="Memoria_emocion_TR"/>
    <n v="1.54779949714"/>
  </r>
  <r>
    <s v="Fernando"/>
    <x v="0"/>
    <x v="2"/>
    <x v="1"/>
    <x v="0"/>
    <x v="1"/>
    <n v="0"/>
    <s v="Emparejamiento_emocion_TR"/>
    <n v="2.7770421763400002"/>
  </r>
  <r>
    <s v="Fernando"/>
    <x v="0"/>
    <x v="2"/>
    <x v="1"/>
    <x v="0"/>
    <x v="1"/>
    <n v="0"/>
    <s v="Memoria_emocion_TR"/>
    <n v="1.54779949714"/>
  </r>
  <r>
    <s v="Fernando"/>
    <x v="0"/>
    <x v="1"/>
    <x v="0"/>
    <x v="0"/>
    <x v="0"/>
    <n v="1"/>
    <s v="Emparejamiento_emocion_TR"/>
    <n v="1.25407820847"/>
  </r>
  <r>
    <s v="Fernando"/>
    <x v="0"/>
    <x v="1"/>
    <x v="0"/>
    <x v="0"/>
    <x v="0"/>
    <n v="1"/>
    <s v="Memoria_emocion_TR"/>
    <n v="1.0502452880599999"/>
  </r>
  <r>
    <s v="Fernando"/>
    <x v="0"/>
    <x v="1"/>
    <x v="0"/>
    <x v="0"/>
    <x v="1"/>
    <n v="0"/>
    <s v="Emparejamiento_emocion_TR"/>
    <n v="1.25407820847"/>
  </r>
  <r>
    <s v="Fernando"/>
    <x v="0"/>
    <x v="1"/>
    <x v="0"/>
    <x v="0"/>
    <x v="1"/>
    <n v="0"/>
    <s v="Memoria_emocion_TR"/>
    <n v="1.0502452880599999"/>
  </r>
  <r>
    <s v="Fernando"/>
    <x v="0"/>
    <x v="0"/>
    <x v="2"/>
    <x v="0"/>
    <x v="0"/>
    <n v="1"/>
    <s v="Emparejamiento_emocion_TR"/>
    <n v="1.4751413124599999"/>
  </r>
  <r>
    <s v="Fernando"/>
    <x v="0"/>
    <x v="0"/>
    <x v="2"/>
    <x v="0"/>
    <x v="0"/>
    <n v="1"/>
    <s v="Memoria_emocion_TR"/>
    <n v="1.0530143487300001"/>
  </r>
  <r>
    <s v="Fernando"/>
    <x v="0"/>
    <x v="0"/>
    <x v="2"/>
    <x v="0"/>
    <x v="1"/>
    <n v="1"/>
    <s v="Emparejamiento_emocion_TR"/>
    <n v="1.4751413124599999"/>
  </r>
  <r>
    <s v="Fernando"/>
    <x v="0"/>
    <x v="0"/>
    <x v="2"/>
    <x v="0"/>
    <x v="1"/>
    <n v="1"/>
    <s v="Memoria_emocion_TR"/>
    <n v="1.0530143487300001"/>
  </r>
  <r>
    <s v="Fernando"/>
    <x v="0"/>
    <x v="2"/>
    <x v="1"/>
    <x v="0"/>
    <x v="0"/>
    <n v="0"/>
    <s v="Emparejamiento_emocion_TR"/>
    <n v="1.99197355239"/>
  </r>
  <r>
    <s v="Fernando"/>
    <x v="0"/>
    <x v="2"/>
    <x v="1"/>
    <x v="0"/>
    <x v="0"/>
    <n v="0"/>
    <s v="Memoria_emocion_TR"/>
    <n v="1.4523309450599999"/>
  </r>
  <r>
    <s v="Fernando"/>
    <x v="0"/>
    <x v="2"/>
    <x v="1"/>
    <x v="0"/>
    <x v="1"/>
    <n v="0"/>
    <s v="Emparejamiento_emocion_TR"/>
    <n v="1.99197355239"/>
  </r>
  <r>
    <s v="Fernando"/>
    <x v="0"/>
    <x v="2"/>
    <x v="1"/>
    <x v="0"/>
    <x v="1"/>
    <n v="0"/>
    <s v="Memoria_emocion_TR"/>
    <n v="1.4523309450599999"/>
  </r>
  <r>
    <s v="Fernando"/>
    <x v="0"/>
    <x v="0"/>
    <x v="2"/>
    <x v="0"/>
    <x v="0"/>
    <n v="0"/>
    <s v="Emparejamiento_emocion_TR"/>
    <n v="0"/>
  </r>
  <r>
    <s v="Fernando"/>
    <x v="0"/>
    <x v="0"/>
    <x v="2"/>
    <x v="0"/>
    <x v="0"/>
    <n v="0"/>
    <s v="Memoria_emocion_TR"/>
    <n v="0.95384568115699997"/>
  </r>
  <r>
    <s v="Fernando"/>
    <x v="0"/>
    <x v="0"/>
    <x v="2"/>
    <x v="0"/>
    <x v="1"/>
    <n v="1"/>
    <s v="Emparejamiento_emocion_TR"/>
    <n v="0"/>
  </r>
  <r>
    <s v="Fernando"/>
    <x v="0"/>
    <x v="0"/>
    <x v="2"/>
    <x v="0"/>
    <x v="1"/>
    <n v="1"/>
    <s v="Memoria_emocion_TR"/>
    <n v="0.95384568115699997"/>
  </r>
  <r>
    <s v="Fernando"/>
    <x v="0"/>
    <x v="1"/>
    <x v="0"/>
    <x v="0"/>
    <x v="0"/>
    <n v="0"/>
    <s v="Emparejamiento_emocion_TR"/>
    <n v="0"/>
  </r>
  <r>
    <s v="Fernando"/>
    <x v="0"/>
    <x v="1"/>
    <x v="0"/>
    <x v="0"/>
    <x v="0"/>
    <n v="0"/>
    <s v="Memoria_emocion_TR"/>
    <n v="1.5448617124899999"/>
  </r>
  <r>
    <s v="Fernando"/>
    <x v="0"/>
    <x v="1"/>
    <x v="0"/>
    <x v="0"/>
    <x v="1"/>
    <n v="1"/>
    <s v="Emparejamiento_emocion_TR"/>
    <n v="0"/>
  </r>
  <r>
    <s v="Fernando"/>
    <x v="0"/>
    <x v="1"/>
    <x v="0"/>
    <x v="0"/>
    <x v="1"/>
    <n v="1"/>
    <s v="Memoria_emocion_TR"/>
    <n v="1.5448617124899999"/>
  </r>
  <r>
    <s v="Fernando"/>
    <x v="0"/>
    <x v="2"/>
    <x v="1"/>
    <x v="0"/>
    <x v="0"/>
    <n v="0"/>
    <s v="Emparejamiento_emocion_TR"/>
    <n v="1.75229833438"/>
  </r>
  <r>
    <s v="Fernando"/>
    <x v="0"/>
    <x v="2"/>
    <x v="1"/>
    <x v="0"/>
    <x v="0"/>
    <n v="0"/>
    <s v="Memoria_emocion_TR"/>
    <n v="0"/>
  </r>
  <r>
    <s v="Fernando"/>
    <x v="0"/>
    <x v="2"/>
    <x v="1"/>
    <x v="0"/>
    <x v="1"/>
    <n v="0"/>
    <s v="Emparejamiento_emocion_TR"/>
    <n v="1.75229833438"/>
  </r>
  <r>
    <s v="Fernando"/>
    <x v="0"/>
    <x v="2"/>
    <x v="1"/>
    <x v="0"/>
    <x v="1"/>
    <n v="0"/>
    <s v="Memoria_emocion_TR"/>
    <n v="0"/>
  </r>
  <r>
    <s v="Elizabeth"/>
    <x v="1"/>
    <x v="0"/>
    <x v="0"/>
    <x v="0"/>
    <x v="0"/>
    <n v="1"/>
    <s v="Emparejamiento_emocion_TR"/>
    <n v="1.8778546042699999"/>
  </r>
  <r>
    <s v="Elizabeth"/>
    <x v="1"/>
    <x v="0"/>
    <x v="0"/>
    <x v="0"/>
    <x v="0"/>
    <n v="1"/>
    <s v="Memoria_emocion_TR"/>
    <n v="0"/>
  </r>
  <r>
    <s v="Elizabeth"/>
    <x v="1"/>
    <x v="0"/>
    <x v="0"/>
    <x v="0"/>
    <x v="1"/>
    <n v="0"/>
    <s v="Emparejamiento_emocion_TR"/>
    <n v="1.8778546042699999"/>
  </r>
  <r>
    <s v="Elizabeth"/>
    <x v="1"/>
    <x v="0"/>
    <x v="0"/>
    <x v="0"/>
    <x v="1"/>
    <n v="0"/>
    <s v="Memoria_emocion_TR"/>
    <n v="0"/>
  </r>
  <r>
    <s v="Elizabeth"/>
    <x v="1"/>
    <x v="1"/>
    <x v="1"/>
    <x v="0"/>
    <x v="0"/>
    <n v="0"/>
    <s v="Emparejamiento_emocion_TR"/>
    <n v="2.5653950129599998"/>
  </r>
  <r>
    <s v="Elizabeth"/>
    <x v="1"/>
    <x v="1"/>
    <x v="1"/>
    <x v="0"/>
    <x v="0"/>
    <n v="0"/>
    <s v="Memoria_emocion_TR"/>
    <n v="1.6288513526099999"/>
  </r>
  <r>
    <s v="Elizabeth"/>
    <x v="1"/>
    <x v="1"/>
    <x v="1"/>
    <x v="0"/>
    <x v="1"/>
    <n v="1"/>
    <s v="Emparejamiento_emocion_TR"/>
    <n v="2.5653950129599998"/>
  </r>
  <r>
    <s v="Elizabeth"/>
    <x v="1"/>
    <x v="1"/>
    <x v="1"/>
    <x v="0"/>
    <x v="1"/>
    <n v="1"/>
    <s v="Memoria_emocion_TR"/>
    <n v="1.6288513526099999"/>
  </r>
  <r>
    <s v="Elizabeth"/>
    <x v="1"/>
    <x v="2"/>
    <x v="0"/>
    <x v="0"/>
    <x v="0"/>
    <n v="0"/>
    <s v="Emparejamiento_emocion_TR"/>
    <n v="0"/>
  </r>
  <r>
    <s v="Elizabeth"/>
    <x v="1"/>
    <x v="2"/>
    <x v="0"/>
    <x v="0"/>
    <x v="0"/>
    <n v="0"/>
    <s v="Memoria_emocion_TR"/>
    <n v="1.5508029756599999"/>
  </r>
  <r>
    <s v="Elizabeth"/>
    <x v="1"/>
    <x v="2"/>
    <x v="0"/>
    <x v="0"/>
    <x v="1"/>
    <n v="1"/>
    <s v="Emparejamiento_emocion_TR"/>
    <n v="0"/>
  </r>
  <r>
    <s v="Elizabeth"/>
    <x v="1"/>
    <x v="2"/>
    <x v="0"/>
    <x v="0"/>
    <x v="1"/>
    <n v="1"/>
    <s v="Memoria_emocion_TR"/>
    <n v="1.5508029756599999"/>
  </r>
  <r>
    <s v="Elizabeth"/>
    <x v="1"/>
    <x v="1"/>
    <x v="1"/>
    <x v="0"/>
    <x v="0"/>
    <n v="0"/>
    <s v="Emparejamiento_emocion_TR"/>
    <n v="2.2855648713900001"/>
  </r>
  <r>
    <s v="Elizabeth"/>
    <x v="1"/>
    <x v="1"/>
    <x v="1"/>
    <x v="0"/>
    <x v="0"/>
    <n v="0"/>
    <s v="Memoria_emocion_TR"/>
    <n v="0"/>
  </r>
  <r>
    <s v="Elizabeth"/>
    <x v="1"/>
    <x v="1"/>
    <x v="1"/>
    <x v="0"/>
    <x v="1"/>
    <n v="0"/>
    <s v="Emparejamiento_emocion_TR"/>
    <n v="2.2855648713900001"/>
  </r>
  <r>
    <s v="Elizabeth"/>
    <x v="1"/>
    <x v="1"/>
    <x v="1"/>
    <x v="0"/>
    <x v="1"/>
    <n v="0"/>
    <s v="Memoria_emocion_TR"/>
    <n v="0"/>
  </r>
  <r>
    <s v="Elizabeth"/>
    <x v="1"/>
    <x v="0"/>
    <x v="2"/>
    <x v="0"/>
    <x v="0"/>
    <n v="0"/>
    <s v="Emparejamiento_emocion_TR"/>
    <n v="0"/>
  </r>
  <r>
    <s v="Elizabeth"/>
    <x v="1"/>
    <x v="0"/>
    <x v="2"/>
    <x v="0"/>
    <x v="0"/>
    <n v="0"/>
    <s v="Memoria_emocion_TR"/>
    <n v="1.76846843865"/>
  </r>
  <r>
    <s v="Elizabeth"/>
    <x v="1"/>
    <x v="0"/>
    <x v="2"/>
    <x v="0"/>
    <x v="1"/>
    <n v="1"/>
    <s v="Emparejamiento_emocion_TR"/>
    <n v="0"/>
  </r>
  <r>
    <s v="Elizabeth"/>
    <x v="1"/>
    <x v="0"/>
    <x v="2"/>
    <x v="0"/>
    <x v="1"/>
    <n v="1"/>
    <s v="Memoria_emocion_TR"/>
    <n v="1.76846843865"/>
  </r>
  <r>
    <s v="Elizabeth"/>
    <x v="1"/>
    <x v="2"/>
    <x v="1"/>
    <x v="0"/>
    <x v="0"/>
    <n v="0"/>
    <s v="Emparejamiento_emocion_TR"/>
    <n v="1.4594140499799999"/>
  </r>
  <r>
    <s v="Elizabeth"/>
    <x v="1"/>
    <x v="2"/>
    <x v="1"/>
    <x v="0"/>
    <x v="0"/>
    <n v="0"/>
    <s v="Memoria_emocion_TR"/>
    <n v="1.4417041608800001"/>
  </r>
  <r>
    <s v="Elizabeth"/>
    <x v="1"/>
    <x v="2"/>
    <x v="1"/>
    <x v="0"/>
    <x v="1"/>
    <n v="0"/>
    <s v="Emparejamiento_emocion_TR"/>
    <n v="1.4594140499799999"/>
  </r>
  <r>
    <s v="Elizabeth"/>
    <x v="1"/>
    <x v="2"/>
    <x v="1"/>
    <x v="0"/>
    <x v="1"/>
    <n v="0"/>
    <s v="Memoria_emocion_TR"/>
    <n v="1.4417041608800001"/>
  </r>
  <r>
    <s v="Elizabeth"/>
    <x v="1"/>
    <x v="1"/>
    <x v="2"/>
    <x v="0"/>
    <x v="0"/>
    <n v="0"/>
    <s v="Emparejamiento_emocion_TR"/>
    <n v="2.0044922207"/>
  </r>
  <r>
    <s v="Elizabeth"/>
    <x v="1"/>
    <x v="1"/>
    <x v="2"/>
    <x v="0"/>
    <x v="0"/>
    <n v="0"/>
    <s v="Memoria_emocion_TR"/>
    <n v="1.3329432671899999"/>
  </r>
  <r>
    <s v="Elizabeth"/>
    <x v="1"/>
    <x v="1"/>
    <x v="2"/>
    <x v="0"/>
    <x v="1"/>
    <n v="1"/>
    <s v="Emparejamiento_emocion_TR"/>
    <n v="2.0044922207"/>
  </r>
  <r>
    <s v="Elizabeth"/>
    <x v="1"/>
    <x v="1"/>
    <x v="2"/>
    <x v="0"/>
    <x v="1"/>
    <n v="1"/>
    <s v="Memoria_emocion_TR"/>
    <n v="1.3329432671899999"/>
  </r>
  <r>
    <s v="Elizabeth"/>
    <x v="1"/>
    <x v="2"/>
    <x v="0"/>
    <x v="0"/>
    <x v="0"/>
    <n v="0"/>
    <s v="Emparejamiento_emocion_TR"/>
    <n v="2.5658870068100001"/>
  </r>
  <r>
    <s v="Elizabeth"/>
    <x v="1"/>
    <x v="2"/>
    <x v="0"/>
    <x v="0"/>
    <x v="0"/>
    <n v="0"/>
    <s v="Memoria_emocion_TR"/>
    <n v="1.3785058698799999"/>
  </r>
  <r>
    <s v="Elizabeth"/>
    <x v="1"/>
    <x v="2"/>
    <x v="0"/>
    <x v="0"/>
    <x v="1"/>
    <n v="1"/>
    <s v="Emparejamiento_emocion_TR"/>
    <n v="2.5658870068100001"/>
  </r>
  <r>
    <s v="Elizabeth"/>
    <x v="1"/>
    <x v="2"/>
    <x v="0"/>
    <x v="0"/>
    <x v="1"/>
    <n v="1"/>
    <s v="Memoria_emocion_TR"/>
    <n v="1.3785058698799999"/>
  </r>
  <r>
    <s v="Elizabeth"/>
    <x v="1"/>
    <x v="0"/>
    <x v="2"/>
    <x v="0"/>
    <x v="0"/>
    <n v="1"/>
    <s v="Emparejamiento_emocion_TR"/>
    <n v="3.3632847799499999"/>
  </r>
  <r>
    <s v="Elizabeth"/>
    <x v="1"/>
    <x v="0"/>
    <x v="2"/>
    <x v="0"/>
    <x v="0"/>
    <n v="1"/>
    <s v="Memoria_emocion_TR"/>
    <n v="1.55000708927"/>
  </r>
  <r>
    <s v="Elizabeth"/>
    <x v="1"/>
    <x v="0"/>
    <x v="2"/>
    <x v="0"/>
    <x v="1"/>
    <n v="1"/>
    <s v="Emparejamiento_emocion_TR"/>
    <n v="3.3632847799499999"/>
  </r>
  <r>
    <s v="Elizabeth"/>
    <x v="1"/>
    <x v="0"/>
    <x v="2"/>
    <x v="0"/>
    <x v="1"/>
    <n v="1"/>
    <s v="Memoria_emocion_TR"/>
    <n v="1.55000708927"/>
  </r>
  <r>
    <s v="Elizabeth"/>
    <x v="1"/>
    <x v="1"/>
    <x v="0"/>
    <x v="0"/>
    <x v="0"/>
    <n v="0"/>
    <s v="Emparejamiento_emocion_TR"/>
    <n v="0"/>
  </r>
  <r>
    <s v="Elizabeth"/>
    <x v="1"/>
    <x v="1"/>
    <x v="0"/>
    <x v="0"/>
    <x v="0"/>
    <n v="0"/>
    <s v="Memoria_emocion_TR"/>
    <n v="0"/>
  </r>
  <r>
    <s v="Elizabeth"/>
    <x v="1"/>
    <x v="1"/>
    <x v="0"/>
    <x v="0"/>
    <x v="1"/>
    <n v="0"/>
    <s v="Emparejamiento_emocion_TR"/>
    <n v="0"/>
  </r>
  <r>
    <s v="Elizabeth"/>
    <x v="1"/>
    <x v="1"/>
    <x v="0"/>
    <x v="0"/>
    <x v="1"/>
    <n v="0"/>
    <s v="Memoria_emocion_TR"/>
    <n v="0"/>
  </r>
  <r>
    <s v="Elizabeth"/>
    <x v="1"/>
    <x v="0"/>
    <x v="2"/>
    <x v="0"/>
    <x v="0"/>
    <n v="0"/>
    <s v="Emparejamiento_emocion_TR"/>
    <n v="0"/>
  </r>
  <r>
    <s v="Elizabeth"/>
    <x v="1"/>
    <x v="0"/>
    <x v="2"/>
    <x v="0"/>
    <x v="0"/>
    <n v="0"/>
    <s v="Memoria_emocion_TR"/>
    <n v="0.94017335586200002"/>
  </r>
  <r>
    <s v="Elizabeth"/>
    <x v="1"/>
    <x v="0"/>
    <x v="2"/>
    <x v="0"/>
    <x v="1"/>
    <n v="1"/>
    <s v="Emparejamiento_emocion_TR"/>
    <n v="0"/>
  </r>
  <r>
    <s v="Elizabeth"/>
    <x v="1"/>
    <x v="0"/>
    <x v="2"/>
    <x v="0"/>
    <x v="1"/>
    <n v="1"/>
    <s v="Memoria_emocion_TR"/>
    <n v="0.94017335586200002"/>
  </r>
  <r>
    <s v="Elizabeth"/>
    <x v="1"/>
    <x v="2"/>
    <x v="1"/>
    <x v="0"/>
    <x v="0"/>
    <n v="0"/>
    <s v="Emparejamiento_emocion_TR"/>
    <n v="0"/>
  </r>
  <r>
    <s v="Elizabeth"/>
    <x v="1"/>
    <x v="2"/>
    <x v="1"/>
    <x v="0"/>
    <x v="0"/>
    <n v="0"/>
    <s v="Memoria_emocion_TR"/>
    <n v="1.80140508909"/>
  </r>
  <r>
    <s v="Elizabeth"/>
    <x v="1"/>
    <x v="2"/>
    <x v="1"/>
    <x v="0"/>
    <x v="1"/>
    <n v="1"/>
    <s v="Emparejamiento_emocion_TR"/>
    <n v="0"/>
  </r>
  <r>
    <s v="Elizabeth"/>
    <x v="1"/>
    <x v="2"/>
    <x v="1"/>
    <x v="0"/>
    <x v="1"/>
    <n v="1"/>
    <s v="Memoria_emocion_TR"/>
    <n v="1.80140508909"/>
  </r>
  <r>
    <s v="Elizabeth"/>
    <x v="1"/>
    <x v="1"/>
    <x v="0"/>
    <x v="0"/>
    <x v="0"/>
    <n v="1"/>
    <s v="Emparejamiento_emocion_TR"/>
    <n v="2.1904295140399999"/>
  </r>
  <r>
    <s v="Elizabeth"/>
    <x v="1"/>
    <x v="1"/>
    <x v="0"/>
    <x v="0"/>
    <x v="0"/>
    <n v="1"/>
    <s v="Memoria_emocion_TR"/>
    <n v="1.19994517649"/>
  </r>
  <r>
    <s v="Elizabeth"/>
    <x v="1"/>
    <x v="1"/>
    <x v="0"/>
    <x v="0"/>
    <x v="1"/>
    <n v="0"/>
    <s v="Emparejamiento_emocion_TR"/>
    <n v="2.1904295140399999"/>
  </r>
  <r>
    <s v="Elizabeth"/>
    <x v="1"/>
    <x v="1"/>
    <x v="0"/>
    <x v="0"/>
    <x v="1"/>
    <n v="0"/>
    <s v="Memoria_emocion_TR"/>
    <n v="1.19994517649"/>
  </r>
  <r>
    <s v="Elizabeth"/>
    <x v="1"/>
    <x v="0"/>
    <x v="2"/>
    <x v="0"/>
    <x v="0"/>
    <n v="0"/>
    <s v="Emparejamiento_emocion_TR"/>
    <n v="2.59830188856"/>
  </r>
  <r>
    <s v="Elizabeth"/>
    <x v="1"/>
    <x v="0"/>
    <x v="2"/>
    <x v="0"/>
    <x v="0"/>
    <n v="0"/>
    <s v="Memoria_emocion_TR"/>
    <n v="1.3931673818700001"/>
  </r>
  <r>
    <s v="Elizabeth"/>
    <x v="1"/>
    <x v="0"/>
    <x v="2"/>
    <x v="0"/>
    <x v="1"/>
    <n v="1"/>
    <s v="Emparejamiento_emocion_TR"/>
    <n v="2.59830188856"/>
  </r>
  <r>
    <s v="Elizabeth"/>
    <x v="1"/>
    <x v="0"/>
    <x v="2"/>
    <x v="0"/>
    <x v="1"/>
    <n v="1"/>
    <s v="Memoria_emocion_TR"/>
    <n v="1.3931673818700001"/>
  </r>
  <r>
    <s v="Elizabeth"/>
    <x v="1"/>
    <x v="2"/>
    <x v="1"/>
    <x v="0"/>
    <x v="0"/>
    <n v="0"/>
    <s v="Emparejamiento_emocion_TR"/>
    <n v="0"/>
  </r>
  <r>
    <s v="Elizabeth"/>
    <x v="1"/>
    <x v="2"/>
    <x v="1"/>
    <x v="0"/>
    <x v="0"/>
    <n v="0"/>
    <s v="Memoria_emocion_TR"/>
    <n v="0"/>
  </r>
  <r>
    <s v="Elizabeth"/>
    <x v="1"/>
    <x v="2"/>
    <x v="1"/>
    <x v="0"/>
    <x v="1"/>
    <n v="0"/>
    <s v="Emparejamiento_emocion_TR"/>
    <n v="0"/>
  </r>
  <r>
    <s v="Elizabeth"/>
    <x v="1"/>
    <x v="2"/>
    <x v="1"/>
    <x v="0"/>
    <x v="1"/>
    <n v="0"/>
    <s v="Memoria_emocion_TR"/>
    <n v="0"/>
  </r>
  <r>
    <s v="Elizabeth"/>
    <x v="1"/>
    <x v="0"/>
    <x v="2"/>
    <x v="0"/>
    <x v="0"/>
    <n v="1"/>
    <s v="Emparejamiento_emocion_TR"/>
    <n v="2.1764575495599998"/>
  </r>
  <r>
    <s v="Elizabeth"/>
    <x v="1"/>
    <x v="0"/>
    <x v="2"/>
    <x v="0"/>
    <x v="0"/>
    <n v="1"/>
    <s v="Memoria_emocion_TR"/>
    <n v="1.0976652739299999"/>
  </r>
  <r>
    <s v="Elizabeth"/>
    <x v="1"/>
    <x v="0"/>
    <x v="2"/>
    <x v="0"/>
    <x v="1"/>
    <n v="1"/>
    <s v="Emparejamiento_emocion_TR"/>
    <n v="2.1764575495599998"/>
  </r>
  <r>
    <s v="Elizabeth"/>
    <x v="1"/>
    <x v="0"/>
    <x v="2"/>
    <x v="0"/>
    <x v="1"/>
    <n v="1"/>
    <s v="Memoria_emocion_TR"/>
    <n v="1.0976652739299999"/>
  </r>
  <r>
    <s v="Elizabeth"/>
    <x v="1"/>
    <x v="1"/>
    <x v="0"/>
    <x v="0"/>
    <x v="0"/>
    <n v="1"/>
    <s v="Emparejamiento_emocion_TR"/>
    <n v="2.4401142786999999"/>
  </r>
  <r>
    <s v="Elizabeth"/>
    <x v="1"/>
    <x v="1"/>
    <x v="0"/>
    <x v="0"/>
    <x v="0"/>
    <n v="1"/>
    <s v="Memoria_emocion_TR"/>
    <n v="1.78844452428"/>
  </r>
  <r>
    <s v="Elizabeth"/>
    <x v="1"/>
    <x v="1"/>
    <x v="0"/>
    <x v="0"/>
    <x v="1"/>
    <n v="1"/>
    <s v="Emparejamiento_emocion_TR"/>
    <n v="2.4401142786999999"/>
  </r>
  <r>
    <s v="Elizabeth"/>
    <x v="1"/>
    <x v="1"/>
    <x v="0"/>
    <x v="0"/>
    <x v="1"/>
    <n v="1"/>
    <s v="Memoria_emocion_TR"/>
    <n v="1.78844452428"/>
  </r>
  <r>
    <s v="Elizabeth"/>
    <x v="1"/>
    <x v="2"/>
    <x v="1"/>
    <x v="0"/>
    <x v="0"/>
    <n v="0"/>
    <s v="Emparejamiento_emocion_TR"/>
    <n v="0"/>
  </r>
  <r>
    <s v="Elizabeth"/>
    <x v="1"/>
    <x v="2"/>
    <x v="1"/>
    <x v="0"/>
    <x v="0"/>
    <n v="0"/>
    <s v="Memoria_emocion_TR"/>
    <n v="1.7025639449700001"/>
  </r>
  <r>
    <s v="Elizabeth"/>
    <x v="1"/>
    <x v="2"/>
    <x v="1"/>
    <x v="0"/>
    <x v="1"/>
    <n v="0"/>
    <s v="Emparejamiento_emocion_TR"/>
    <n v="0"/>
  </r>
  <r>
    <s v="Elizabeth"/>
    <x v="1"/>
    <x v="2"/>
    <x v="1"/>
    <x v="0"/>
    <x v="1"/>
    <n v="0"/>
    <s v="Memoria_emocion_TR"/>
    <n v="1.7025639449700001"/>
  </r>
  <r>
    <s v="Elizabeth"/>
    <x v="1"/>
    <x v="0"/>
    <x v="0"/>
    <x v="1"/>
    <x v="0"/>
    <n v="1"/>
    <s v="Emparejamiento_emocion_TR"/>
    <n v="2.3364628384600001"/>
  </r>
  <r>
    <s v="Elizabeth"/>
    <x v="1"/>
    <x v="0"/>
    <x v="0"/>
    <x v="1"/>
    <x v="0"/>
    <n v="1"/>
    <s v="Memoria_emocion_TR"/>
    <n v="1.78106870747"/>
  </r>
  <r>
    <s v="Elizabeth"/>
    <x v="1"/>
    <x v="0"/>
    <x v="0"/>
    <x v="1"/>
    <x v="1"/>
    <n v="1"/>
    <s v="Emparejamiento_emocion_TR"/>
    <n v="2.3364628384600001"/>
  </r>
  <r>
    <s v="Elizabeth"/>
    <x v="1"/>
    <x v="0"/>
    <x v="0"/>
    <x v="1"/>
    <x v="1"/>
    <n v="1"/>
    <s v="Memoria_emocion_TR"/>
    <n v="1.78106870747"/>
  </r>
  <r>
    <s v="Elizabeth"/>
    <x v="1"/>
    <x v="1"/>
    <x v="1"/>
    <x v="1"/>
    <x v="0"/>
    <n v="0"/>
    <s v="Emparejamiento_emocion_TR"/>
    <n v="0"/>
  </r>
  <r>
    <s v="Elizabeth"/>
    <x v="1"/>
    <x v="1"/>
    <x v="1"/>
    <x v="1"/>
    <x v="0"/>
    <n v="0"/>
    <s v="Memoria_emocion_TR"/>
    <n v="0"/>
  </r>
  <r>
    <s v="Elizabeth"/>
    <x v="1"/>
    <x v="1"/>
    <x v="1"/>
    <x v="1"/>
    <x v="1"/>
    <n v="0"/>
    <s v="Emparejamiento_emocion_TR"/>
    <n v="0"/>
  </r>
  <r>
    <s v="Elizabeth"/>
    <x v="1"/>
    <x v="1"/>
    <x v="1"/>
    <x v="1"/>
    <x v="1"/>
    <n v="0"/>
    <s v="Memoria_emocion_TR"/>
    <n v="0"/>
  </r>
  <r>
    <s v="Elizabeth"/>
    <x v="1"/>
    <x v="2"/>
    <x v="0"/>
    <x v="1"/>
    <x v="0"/>
    <n v="1"/>
    <s v="Emparejamiento_emocion_TR"/>
    <n v="2.92401375691"/>
  </r>
  <r>
    <s v="Elizabeth"/>
    <x v="1"/>
    <x v="2"/>
    <x v="0"/>
    <x v="1"/>
    <x v="0"/>
    <n v="1"/>
    <s v="Memoria_emocion_TR"/>
    <n v="0.98661835282099997"/>
  </r>
  <r>
    <s v="Elizabeth"/>
    <x v="1"/>
    <x v="2"/>
    <x v="0"/>
    <x v="1"/>
    <x v="1"/>
    <n v="1"/>
    <s v="Emparejamiento_emocion_TR"/>
    <n v="2.92401375691"/>
  </r>
  <r>
    <s v="Elizabeth"/>
    <x v="1"/>
    <x v="2"/>
    <x v="0"/>
    <x v="1"/>
    <x v="1"/>
    <n v="1"/>
    <s v="Memoria_emocion_TR"/>
    <n v="0.98661835282099997"/>
  </r>
  <r>
    <s v="Elizabeth"/>
    <x v="1"/>
    <x v="1"/>
    <x v="1"/>
    <x v="1"/>
    <x v="0"/>
    <n v="0"/>
    <s v="Emparejamiento_emocion_TR"/>
    <n v="0"/>
  </r>
  <r>
    <s v="Elizabeth"/>
    <x v="1"/>
    <x v="1"/>
    <x v="1"/>
    <x v="1"/>
    <x v="0"/>
    <n v="0"/>
    <s v="Memoria_emocion_TR"/>
    <n v="1.7277245480800001"/>
  </r>
  <r>
    <s v="Elizabeth"/>
    <x v="1"/>
    <x v="1"/>
    <x v="1"/>
    <x v="1"/>
    <x v="1"/>
    <n v="1"/>
    <s v="Emparejamiento_emocion_TR"/>
    <n v="0"/>
  </r>
  <r>
    <s v="Elizabeth"/>
    <x v="1"/>
    <x v="1"/>
    <x v="1"/>
    <x v="1"/>
    <x v="1"/>
    <n v="1"/>
    <s v="Memoria_emocion_TR"/>
    <n v="1.7277245480800001"/>
  </r>
  <r>
    <s v="Elizabeth"/>
    <x v="1"/>
    <x v="0"/>
    <x v="2"/>
    <x v="1"/>
    <x v="0"/>
    <n v="1"/>
    <s v="Emparejamiento_emocion_TR"/>
    <n v="3.0806159887"/>
  </r>
  <r>
    <s v="Elizabeth"/>
    <x v="1"/>
    <x v="0"/>
    <x v="2"/>
    <x v="1"/>
    <x v="0"/>
    <n v="1"/>
    <s v="Memoria_emocion_TR"/>
    <n v="1.03155562002"/>
  </r>
  <r>
    <s v="Elizabeth"/>
    <x v="1"/>
    <x v="0"/>
    <x v="2"/>
    <x v="1"/>
    <x v="1"/>
    <n v="1"/>
    <s v="Emparejamiento_emocion_TR"/>
    <n v="3.0806159887"/>
  </r>
  <r>
    <s v="Elizabeth"/>
    <x v="1"/>
    <x v="0"/>
    <x v="2"/>
    <x v="1"/>
    <x v="1"/>
    <n v="1"/>
    <s v="Memoria_emocion_TR"/>
    <n v="1.03155562002"/>
  </r>
  <r>
    <s v="Elizabeth"/>
    <x v="1"/>
    <x v="2"/>
    <x v="1"/>
    <x v="1"/>
    <x v="0"/>
    <n v="1"/>
    <s v="Emparejamiento_emocion_TR"/>
    <n v="3.5353831001599998"/>
  </r>
  <r>
    <s v="Elizabeth"/>
    <x v="1"/>
    <x v="2"/>
    <x v="1"/>
    <x v="1"/>
    <x v="0"/>
    <n v="1"/>
    <s v="Memoria_emocion_TR"/>
    <n v="0"/>
  </r>
  <r>
    <s v="Elizabeth"/>
    <x v="1"/>
    <x v="2"/>
    <x v="1"/>
    <x v="1"/>
    <x v="1"/>
    <n v="0"/>
    <s v="Emparejamiento_emocion_TR"/>
    <n v="3.5353831001599998"/>
  </r>
  <r>
    <s v="Elizabeth"/>
    <x v="1"/>
    <x v="2"/>
    <x v="1"/>
    <x v="1"/>
    <x v="1"/>
    <n v="0"/>
    <s v="Memoria_emocion_TR"/>
    <n v="0"/>
  </r>
  <r>
    <s v="Elizabeth"/>
    <x v="1"/>
    <x v="1"/>
    <x v="2"/>
    <x v="1"/>
    <x v="0"/>
    <n v="1"/>
    <s v="Emparejamiento_emocion_TR"/>
    <n v="3.5647396382399998"/>
  </r>
  <r>
    <s v="Elizabeth"/>
    <x v="1"/>
    <x v="1"/>
    <x v="2"/>
    <x v="1"/>
    <x v="0"/>
    <n v="1"/>
    <s v="Memoria_emocion_TR"/>
    <n v="0"/>
  </r>
  <r>
    <s v="Elizabeth"/>
    <x v="1"/>
    <x v="1"/>
    <x v="2"/>
    <x v="1"/>
    <x v="1"/>
    <n v="0"/>
    <s v="Emparejamiento_emocion_TR"/>
    <n v="3.5647396382399998"/>
  </r>
  <r>
    <s v="Elizabeth"/>
    <x v="1"/>
    <x v="1"/>
    <x v="2"/>
    <x v="1"/>
    <x v="1"/>
    <n v="0"/>
    <s v="Memoria_emocion_TR"/>
    <n v="0"/>
  </r>
  <r>
    <s v="Elizabeth"/>
    <x v="1"/>
    <x v="2"/>
    <x v="0"/>
    <x v="1"/>
    <x v="0"/>
    <n v="1"/>
    <s v="Emparejamiento_emocion_TR"/>
    <n v="3.1020051675200002"/>
  </r>
  <r>
    <s v="Elizabeth"/>
    <x v="1"/>
    <x v="2"/>
    <x v="0"/>
    <x v="1"/>
    <x v="0"/>
    <n v="1"/>
    <s v="Memoria_emocion_TR"/>
    <n v="1.28785145492"/>
  </r>
  <r>
    <s v="Elizabeth"/>
    <x v="1"/>
    <x v="2"/>
    <x v="0"/>
    <x v="1"/>
    <x v="1"/>
    <n v="1"/>
    <s v="Emparejamiento_emocion_TR"/>
    <n v="3.1020051675200002"/>
  </r>
  <r>
    <s v="Elizabeth"/>
    <x v="1"/>
    <x v="2"/>
    <x v="0"/>
    <x v="1"/>
    <x v="1"/>
    <n v="1"/>
    <s v="Memoria_emocion_TR"/>
    <n v="1.28785145492"/>
  </r>
  <r>
    <s v="Elizabeth"/>
    <x v="1"/>
    <x v="0"/>
    <x v="2"/>
    <x v="1"/>
    <x v="0"/>
    <n v="1"/>
    <s v="Emparejamiento_emocion_TR"/>
    <n v="2.4414922753299999"/>
  </r>
  <r>
    <s v="Elizabeth"/>
    <x v="1"/>
    <x v="0"/>
    <x v="2"/>
    <x v="1"/>
    <x v="0"/>
    <n v="1"/>
    <s v="Memoria_emocion_TR"/>
    <n v="1.1001666915799999"/>
  </r>
  <r>
    <s v="Elizabeth"/>
    <x v="1"/>
    <x v="0"/>
    <x v="2"/>
    <x v="1"/>
    <x v="1"/>
    <n v="1"/>
    <s v="Emparejamiento_emocion_TR"/>
    <n v="2.4414922753299999"/>
  </r>
  <r>
    <s v="Elizabeth"/>
    <x v="1"/>
    <x v="0"/>
    <x v="2"/>
    <x v="1"/>
    <x v="1"/>
    <n v="1"/>
    <s v="Memoria_emocion_TR"/>
    <n v="1.1001666915799999"/>
  </r>
  <r>
    <s v="Elizabeth"/>
    <x v="1"/>
    <x v="1"/>
    <x v="0"/>
    <x v="1"/>
    <x v="0"/>
    <n v="0"/>
    <s v="Emparejamiento_emocion_TR"/>
    <n v="0"/>
  </r>
  <r>
    <s v="Elizabeth"/>
    <x v="1"/>
    <x v="1"/>
    <x v="0"/>
    <x v="1"/>
    <x v="0"/>
    <n v="0"/>
    <s v="Memoria_emocion_TR"/>
    <n v="1.3788304929599999"/>
  </r>
  <r>
    <s v="Elizabeth"/>
    <x v="1"/>
    <x v="1"/>
    <x v="0"/>
    <x v="1"/>
    <x v="1"/>
    <n v="1"/>
    <s v="Emparejamiento_emocion_TR"/>
    <n v="0"/>
  </r>
  <r>
    <s v="Elizabeth"/>
    <x v="1"/>
    <x v="1"/>
    <x v="0"/>
    <x v="1"/>
    <x v="1"/>
    <n v="1"/>
    <s v="Memoria_emocion_TR"/>
    <n v="1.3788304929599999"/>
  </r>
  <r>
    <s v="Elizabeth"/>
    <x v="1"/>
    <x v="0"/>
    <x v="2"/>
    <x v="1"/>
    <x v="0"/>
    <n v="1"/>
    <s v="Emparejamiento_emocion_TR"/>
    <n v="2.0707524943900002"/>
  </r>
  <r>
    <s v="Elizabeth"/>
    <x v="1"/>
    <x v="0"/>
    <x v="2"/>
    <x v="1"/>
    <x v="0"/>
    <n v="1"/>
    <s v="Memoria_emocion_TR"/>
    <n v="1.11150947388"/>
  </r>
  <r>
    <s v="Elizabeth"/>
    <x v="1"/>
    <x v="0"/>
    <x v="2"/>
    <x v="1"/>
    <x v="1"/>
    <n v="1"/>
    <s v="Emparejamiento_emocion_TR"/>
    <n v="2.0707524943900002"/>
  </r>
  <r>
    <s v="Elizabeth"/>
    <x v="1"/>
    <x v="0"/>
    <x v="2"/>
    <x v="1"/>
    <x v="1"/>
    <n v="1"/>
    <s v="Memoria_emocion_TR"/>
    <n v="1.11150947388"/>
  </r>
  <r>
    <s v="Elizabeth"/>
    <x v="1"/>
    <x v="2"/>
    <x v="1"/>
    <x v="1"/>
    <x v="0"/>
    <n v="1"/>
    <s v="Emparejamiento_emocion_TR"/>
    <n v="2.96238260809"/>
  </r>
  <r>
    <s v="Elizabeth"/>
    <x v="1"/>
    <x v="2"/>
    <x v="1"/>
    <x v="1"/>
    <x v="0"/>
    <n v="1"/>
    <s v="Memoria_emocion_TR"/>
    <n v="0"/>
  </r>
  <r>
    <s v="Elizabeth"/>
    <x v="1"/>
    <x v="2"/>
    <x v="1"/>
    <x v="1"/>
    <x v="1"/>
    <n v="0"/>
    <s v="Emparejamiento_emocion_TR"/>
    <n v="2.96238260809"/>
  </r>
  <r>
    <s v="Elizabeth"/>
    <x v="1"/>
    <x v="2"/>
    <x v="1"/>
    <x v="1"/>
    <x v="1"/>
    <n v="0"/>
    <s v="Memoria_emocion_TR"/>
    <n v="0"/>
  </r>
  <r>
    <s v="Elizabeth"/>
    <x v="1"/>
    <x v="1"/>
    <x v="0"/>
    <x v="1"/>
    <x v="0"/>
    <n v="1"/>
    <s v="Emparejamiento_emocion_TR"/>
    <n v="2.5050302875499999"/>
  </r>
  <r>
    <s v="Elizabeth"/>
    <x v="1"/>
    <x v="1"/>
    <x v="0"/>
    <x v="1"/>
    <x v="0"/>
    <n v="1"/>
    <s v="Memoria_emocion_TR"/>
    <n v="1.1737076198900001"/>
  </r>
  <r>
    <s v="Elizabeth"/>
    <x v="1"/>
    <x v="1"/>
    <x v="0"/>
    <x v="1"/>
    <x v="1"/>
    <n v="0"/>
    <s v="Emparejamiento_emocion_TR"/>
    <n v="2.5050302875499999"/>
  </r>
  <r>
    <s v="Elizabeth"/>
    <x v="1"/>
    <x v="1"/>
    <x v="0"/>
    <x v="1"/>
    <x v="1"/>
    <n v="0"/>
    <s v="Memoria_emocion_TR"/>
    <n v="1.1737076198900001"/>
  </r>
  <r>
    <s v="Elizabeth"/>
    <x v="1"/>
    <x v="0"/>
    <x v="2"/>
    <x v="1"/>
    <x v="0"/>
    <n v="1"/>
    <s v="Emparejamiento_emocion_TR"/>
    <n v="3.1457821627799998"/>
  </r>
  <r>
    <s v="Elizabeth"/>
    <x v="1"/>
    <x v="0"/>
    <x v="2"/>
    <x v="1"/>
    <x v="0"/>
    <n v="1"/>
    <s v="Memoria_emocion_TR"/>
    <n v="1.01392184722"/>
  </r>
  <r>
    <s v="Elizabeth"/>
    <x v="1"/>
    <x v="0"/>
    <x v="2"/>
    <x v="1"/>
    <x v="1"/>
    <n v="1"/>
    <s v="Emparejamiento_emocion_TR"/>
    <n v="3.1457821627799998"/>
  </r>
  <r>
    <s v="Elizabeth"/>
    <x v="1"/>
    <x v="0"/>
    <x v="2"/>
    <x v="1"/>
    <x v="1"/>
    <n v="1"/>
    <s v="Memoria_emocion_TR"/>
    <n v="1.01392184722"/>
  </r>
  <r>
    <s v="Elizabeth"/>
    <x v="1"/>
    <x v="2"/>
    <x v="1"/>
    <x v="1"/>
    <x v="0"/>
    <n v="1"/>
    <s v="Emparejamiento_emocion_TR"/>
    <n v="3.4277774337700002"/>
  </r>
  <r>
    <s v="Elizabeth"/>
    <x v="1"/>
    <x v="2"/>
    <x v="1"/>
    <x v="1"/>
    <x v="0"/>
    <n v="1"/>
    <s v="Memoria_emocion_TR"/>
    <n v="0"/>
  </r>
  <r>
    <s v="Elizabeth"/>
    <x v="1"/>
    <x v="2"/>
    <x v="1"/>
    <x v="1"/>
    <x v="1"/>
    <n v="0"/>
    <s v="Emparejamiento_emocion_TR"/>
    <n v="3.4277774337700002"/>
  </r>
  <r>
    <s v="Elizabeth"/>
    <x v="1"/>
    <x v="2"/>
    <x v="1"/>
    <x v="1"/>
    <x v="1"/>
    <n v="0"/>
    <s v="Memoria_emocion_TR"/>
    <n v="0"/>
  </r>
  <r>
    <s v="Elizabeth"/>
    <x v="1"/>
    <x v="0"/>
    <x v="2"/>
    <x v="1"/>
    <x v="0"/>
    <n v="1"/>
    <s v="Emparejamiento_emocion_TR"/>
    <n v="2.2827438946099998"/>
  </r>
  <r>
    <s v="Elizabeth"/>
    <x v="1"/>
    <x v="0"/>
    <x v="2"/>
    <x v="1"/>
    <x v="0"/>
    <n v="1"/>
    <s v="Memoria_emocion_TR"/>
    <n v="0"/>
  </r>
  <r>
    <s v="Elizabeth"/>
    <x v="1"/>
    <x v="0"/>
    <x v="2"/>
    <x v="1"/>
    <x v="1"/>
    <n v="0"/>
    <s v="Emparejamiento_emocion_TR"/>
    <n v="2.2827438946099998"/>
  </r>
  <r>
    <s v="Elizabeth"/>
    <x v="1"/>
    <x v="0"/>
    <x v="2"/>
    <x v="1"/>
    <x v="1"/>
    <n v="0"/>
    <s v="Memoria_emocion_TR"/>
    <n v="0"/>
  </r>
  <r>
    <s v="Elizabeth"/>
    <x v="1"/>
    <x v="1"/>
    <x v="0"/>
    <x v="1"/>
    <x v="0"/>
    <n v="0"/>
    <s v="Emparejamiento_emocion_TR"/>
    <n v="0"/>
  </r>
  <r>
    <s v="Elizabeth"/>
    <x v="1"/>
    <x v="1"/>
    <x v="0"/>
    <x v="1"/>
    <x v="0"/>
    <n v="0"/>
    <s v="Memoria_emocion_TR"/>
    <n v="0"/>
  </r>
  <r>
    <s v="Elizabeth"/>
    <x v="1"/>
    <x v="1"/>
    <x v="0"/>
    <x v="1"/>
    <x v="1"/>
    <n v="0"/>
    <s v="Emparejamiento_emocion_TR"/>
    <n v="0"/>
  </r>
  <r>
    <s v="Elizabeth"/>
    <x v="1"/>
    <x v="1"/>
    <x v="0"/>
    <x v="1"/>
    <x v="1"/>
    <n v="0"/>
    <s v="Memoria_emocion_TR"/>
    <n v="0"/>
  </r>
  <r>
    <s v="Elizabeth"/>
    <x v="1"/>
    <x v="2"/>
    <x v="1"/>
    <x v="1"/>
    <x v="0"/>
    <n v="1"/>
    <s v="Emparejamiento_emocion_TR"/>
    <n v="3.4133456340100001"/>
  </r>
  <r>
    <s v="Elizabeth"/>
    <x v="1"/>
    <x v="2"/>
    <x v="1"/>
    <x v="1"/>
    <x v="0"/>
    <n v="1"/>
    <s v="Memoria_emocion_TR"/>
    <n v="0.93995603721099996"/>
  </r>
  <r>
    <s v="Elizabeth"/>
    <x v="1"/>
    <x v="2"/>
    <x v="1"/>
    <x v="1"/>
    <x v="1"/>
    <n v="1"/>
    <s v="Emparejamiento_emocion_TR"/>
    <n v="3.4133456340100001"/>
  </r>
  <r>
    <s v="Elizabeth"/>
    <x v="1"/>
    <x v="2"/>
    <x v="1"/>
    <x v="1"/>
    <x v="1"/>
    <n v="1"/>
    <s v="Memoria_emocion_TR"/>
    <n v="0.93995603721099996"/>
  </r>
  <r>
    <s v="Fernando"/>
    <x v="0"/>
    <x v="0"/>
    <x v="0"/>
    <x v="1"/>
    <x v="0"/>
    <n v="1"/>
    <s v="Emparejamiento_emocion_TR"/>
    <n v="1.91175362724"/>
  </r>
  <r>
    <s v="Fernando"/>
    <x v="0"/>
    <x v="0"/>
    <x v="0"/>
    <x v="1"/>
    <x v="0"/>
    <n v="1"/>
    <s v="Memoria_emocion_TR"/>
    <n v="1.41026417806"/>
  </r>
  <r>
    <s v="Fernando"/>
    <x v="0"/>
    <x v="0"/>
    <x v="0"/>
    <x v="1"/>
    <x v="1"/>
    <n v="1"/>
    <s v="Emparejamiento_emocion_TR"/>
    <n v="1.91175362724"/>
  </r>
  <r>
    <s v="Fernando"/>
    <x v="0"/>
    <x v="0"/>
    <x v="0"/>
    <x v="1"/>
    <x v="1"/>
    <n v="1"/>
    <s v="Memoria_emocion_TR"/>
    <n v="1.41026417806"/>
  </r>
  <r>
    <s v="Fernando"/>
    <x v="0"/>
    <x v="1"/>
    <x v="1"/>
    <x v="1"/>
    <x v="0"/>
    <n v="0"/>
    <s v="Emparejamiento_emocion_TR"/>
    <n v="0"/>
  </r>
  <r>
    <s v="Fernando"/>
    <x v="0"/>
    <x v="1"/>
    <x v="1"/>
    <x v="1"/>
    <x v="0"/>
    <n v="0"/>
    <s v="Memoria_emocion_TR"/>
    <n v="1.3734951318499999"/>
  </r>
  <r>
    <s v="Fernando"/>
    <x v="0"/>
    <x v="1"/>
    <x v="1"/>
    <x v="1"/>
    <x v="1"/>
    <n v="0"/>
    <s v="Emparejamiento_emocion_TR"/>
    <n v="0"/>
  </r>
  <r>
    <s v="Fernando"/>
    <x v="0"/>
    <x v="1"/>
    <x v="1"/>
    <x v="1"/>
    <x v="1"/>
    <n v="0"/>
    <s v="Memoria_emocion_TR"/>
    <n v="1.3734951318499999"/>
  </r>
  <r>
    <s v="Fernando"/>
    <x v="0"/>
    <x v="2"/>
    <x v="0"/>
    <x v="1"/>
    <x v="0"/>
    <n v="0"/>
    <s v="Emparejamiento_emocion_TR"/>
    <n v="0"/>
  </r>
  <r>
    <s v="Fernando"/>
    <x v="0"/>
    <x v="2"/>
    <x v="0"/>
    <x v="1"/>
    <x v="0"/>
    <n v="0"/>
    <s v="Memoria_emocion_TR"/>
    <n v="1.4679167043700001"/>
  </r>
  <r>
    <s v="Fernando"/>
    <x v="0"/>
    <x v="2"/>
    <x v="0"/>
    <x v="1"/>
    <x v="1"/>
    <n v="1"/>
    <s v="Emparejamiento_emocion_TR"/>
    <n v="0"/>
  </r>
  <r>
    <s v="Fernando"/>
    <x v="0"/>
    <x v="2"/>
    <x v="0"/>
    <x v="1"/>
    <x v="1"/>
    <n v="1"/>
    <s v="Memoria_emocion_TR"/>
    <n v="1.4679167043700001"/>
  </r>
  <r>
    <s v="Fernando"/>
    <x v="0"/>
    <x v="1"/>
    <x v="1"/>
    <x v="1"/>
    <x v="0"/>
    <n v="0"/>
    <s v="Emparejamiento_emocion_TR"/>
    <n v="0"/>
  </r>
  <r>
    <s v="Fernando"/>
    <x v="0"/>
    <x v="1"/>
    <x v="1"/>
    <x v="1"/>
    <x v="0"/>
    <n v="0"/>
    <s v="Memoria_emocion_TR"/>
    <n v="0"/>
  </r>
  <r>
    <s v="Fernando"/>
    <x v="0"/>
    <x v="1"/>
    <x v="1"/>
    <x v="1"/>
    <x v="1"/>
    <n v="0"/>
    <s v="Emparejamiento_emocion_TR"/>
    <n v="0"/>
  </r>
  <r>
    <s v="Fernando"/>
    <x v="0"/>
    <x v="1"/>
    <x v="1"/>
    <x v="1"/>
    <x v="1"/>
    <n v="0"/>
    <s v="Memoria_emocion_TR"/>
    <n v="0"/>
  </r>
  <r>
    <s v="Fernando"/>
    <x v="0"/>
    <x v="0"/>
    <x v="2"/>
    <x v="1"/>
    <x v="0"/>
    <n v="0"/>
    <s v="Emparejamiento_emocion_TR"/>
    <n v="1.8679676522699999"/>
  </r>
  <r>
    <s v="Fernando"/>
    <x v="0"/>
    <x v="0"/>
    <x v="2"/>
    <x v="1"/>
    <x v="0"/>
    <n v="0"/>
    <s v="Memoria_emocion_TR"/>
    <n v="0.76903779641699999"/>
  </r>
  <r>
    <s v="Fernando"/>
    <x v="0"/>
    <x v="0"/>
    <x v="2"/>
    <x v="1"/>
    <x v="1"/>
    <n v="1"/>
    <s v="Emparejamiento_emocion_TR"/>
    <n v="1.8679676522699999"/>
  </r>
  <r>
    <s v="Fernando"/>
    <x v="0"/>
    <x v="0"/>
    <x v="2"/>
    <x v="1"/>
    <x v="1"/>
    <n v="1"/>
    <s v="Memoria_emocion_TR"/>
    <n v="0.76903779641699999"/>
  </r>
  <r>
    <s v="Fernando"/>
    <x v="0"/>
    <x v="2"/>
    <x v="1"/>
    <x v="1"/>
    <x v="0"/>
    <n v="1"/>
    <s v="Emparejamiento_emocion_TR"/>
    <n v="3.1936945473999998"/>
  </r>
  <r>
    <s v="Fernando"/>
    <x v="0"/>
    <x v="2"/>
    <x v="1"/>
    <x v="1"/>
    <x v="0"/>
    <n v="1"/>
    <s v="Memoria_emocion_TR"/>
    <n v="0.48780910856999998"/>
  </r>
  <r>
    <s v="Fernando"/>
    <x v="0"/>
    <x v="2"/>
    <x v="1"/>
    <x v="1"/>
    <x v="1"/>
    <n v="1"/>
    <s v="Emparejamiento_emocion_TR"/>
    <n v="3.1936945473999998"/>
  </r>
  <r>
    <s v="Fernando"/>
    <x v="0"/>
    <x v="2"/>
    <x v="1"/>
    <x v="1"/>
    <x v="1"/>
    <n v="1"/>
    <s v="Memoria_emocion_TR"/>
    <n v="0.48780910856999998"/>
  </r>
  <r>
    <s v="Fernando"/>
    <x v="0"/>
    <x v="1"/>
    <x v="2"/>
    <x v="1"/>
    <x v="0"/>
    <n v="1"/>
    <s v="Emparejamiento_emocion_TR"/>
    <n v="1.2618783741499999"/>
  </r>
  <r>
    <s v="Fernando"/>
    <x v="0"/>
    <x v="1"/>
    <x v="2"/>
    <x v="1"/>
    <x v="0"/>
    <n v="1"/>
    <s v="Memoria_emocion_TR"/>
    <n v="0.78593901451699999"/>
  </r>
  <r>
    <s v="Fernando"/>
    <x v="0"/>
    <x v="1"/>
    <x v="2"/>
    <x v="1"/>
    <x v="1"/>
    <n v="1"/>
    <s v="Emparejamiento_emocion_TR"/>
    <n v="1.2618783741499999"/>
  </r>
  <r>
    <s v="Fernando"/>
    <x v="0"/>
    <x v="1"/>
    <x v="2"/>
    <x v="1"/>
    <x v="1"/>
    <n v="1"/>
    <s v="Memoria_emocion_TR"/>
    <n v="0.78593901451699999"/>
  </r>
  <r>
    <s v="Fernando"/>
    <x v="0"/>
    <x v="2"/>
    <x v="0"/>
    <x v="1"/>
    <x v="0"/>
    <n v="1"/>
    <s v="Emparejamiento_emocion_TR"/>
    <n v="2.4671297987199998"/>
  </r>
  <r>
    <s v="Fernando"/>
    <x v="0"/>
    <x v="2"/>
    <x v="0"/>
    <x v="1"/>
    <x v="0"/>
    <n v="1"/>
    <s v="Memoria_emocion_TR"/>
    <n v="0.49366009363399999"/>
  </r>
  <r>
    <s v="Fernando"/>
    <x v="0"/>
    <x v="2"/>
    <x v="0"/>
    <x v="1"/>
    <x v="1"/>
    <n v="0"/>
    <s v="Emparejamiento_emocion_TR"/>
    <n v="2.4671297987199998"/>
  </r>
  <r>
    <s v="Fernando"/>
    <x v="0"/>
    <x v="2"/>
    <x v="0"/>
    <x v="1"/>
    <x v="1"/>
    <n v="0"/>
    <s v="Memoria_emocion_TR"/>
    <n v="0.49366009363399999"/>
  </r>
  <r>
    <s v="Fernando"/>
    <x v="0"/>
    <x v="0"/>
    <x v="2"/>
    <x v="1"/>
    <x v="0"/>
    <n v="1"/>
    <s v="Emparejamiento_emocion_TR"/>
    <n v="2.2148200066300001"/>
  </r>
  <r>
    <s v="Fernando"/>
    <x v="0"/>
    <x v="0"/>
    <x v="2"/>
    <x v="1"/>
    <x v="0"/>
    <n v="1"/>
    <s v="Memoria_emocion_TR"/>
    <n v="0.983947600122"/>
  </r>
  <r>
    <s v="Fernando"/>
    <x v="0"/>
    <x v="0"/>
    <x v="2"/>
    <x v="1"/>
    <x v="1"/>
    <n v="1"/>
    <s v="Emparejamiento_emocion_TR"/>
    <n v="2.2148200066300001"/>
  </r>
  <r>
    <s v="Fernando"/>
    <x v="0"/>
    <x v="0"/>
    <x v="2"/>
    <x v="1"/>
    <x v="1"/>
    <n v="1"/>
    <s v="Memoria_emocion_TR"/>
    <n v="0.983947600122"/>
  </r>
  <r>
    <s v="Fernando"/>
    <x v="0"/>
    <x v="1"/>
    <x v="0"/>
    <x v="1"/>
    <x v="0"/>
    <n v="1"/>
    <s v="Emparejamiento_emocion_TR"/>
    <n v="2.7837701800699999"/>
  </r>
  <r>
    <s v="Fernando"/>
    <x v="0"/>
    <x v="1"/>
    <x v="0"/>
    <x v="1"/>
    <x v="0"/>
    <n v="1"/>
    <s v="Memoria_emocion_TR"/>
    <n v="1.3248823303699999"/>
  </r>
  <r>
    <s v="Fernando"/>
    <x v="0"/>
    <x v="1"/>
    <x v="0"/>
    <x v="1"/>
    <x v="1"/>
    <n v="1"/>
    <s v="Emparejamiento_emocion_TR"/>
    <n v="2.7837701800699999"/>
  </r>
  <r>
    <s v="Fernando"/>
    <x v="0"/>
    <x v="1"/>
    <x v="0"/>
    <x v="1"/>
    <x v="1"/>
    <n v="1"/>
    <s v="Memoria_emocion_TR"/>
    <n v="1.3248823303699999"/>
  </r>
  <r>
    <s v="Fernando"/>
    <x v="0"/>
    <x v="0"/>
    <x v="2"/>
    <x v="1"/>
    <x v="0"/>
    <n v="1"/>
    <s v="Emparejamiento_emocion_TR"/>
    <n v="3.01636952511"/>
  </r>
  <r>
    <s v="Fernando"/>
    <x v="0"/>
    <x v="0"/>
    <x v="2"/>
    <x v="1"/>
    <x v="0"/>
    <n v="1"/>
    <s v="Memoria_emocion_TR"/>
    <n v="1.3547034499899999"/>
  </r>
  <r>
    <s v="Fernando"/>
    <x v="0"/>
    <x v="0"/>
    <x v="2"/>
    <x v="1"/>
    <x v="1"/>
    <n v="0"/>
    <s v="Emparejamiento_emocion_TR"/>
    <n v="3.01636952511"/>
  </r>
  <r>
    <s v="Fernando"/>
    <x v="0"/>
    <x v="0"/>
    <x v="2"/>
    <x v="1"/>
    <x v="1"/>
    <n v="0"/>
    <s v="Memoria_emocion_TR"/>
    <n v="1.3547034499899999"/>
  </r>
  <r>
    <s v="Fernando"/>
    <x v="0"/>
    <x v="2"/>
    <x v="1"/>
    <x v="1"/>
    <x v="0"/>
    <n v="0"/>
    <s v="Emparejamiento_emocion_TR"/>
    <n v="0"/>
  </r>
  <r>
    <s v="Fernando"/>
    <x v="0"/>
    <x v="2"/>
    <x v="1"/>
    <x v="1"/>
    <x v="0"/>
    <n v="0"/>
    <s v="Memoria_emocion_TR"/>
    <n v="1.9257028861900001"/>
  </r>
  <r>
    <s v="Fernando"/>
    <x v="0"/>
    <x v="2"/>
    <x v="1"/>
    <x v="1"/>
    <x v="1"/>
    <n v="0"/>
    <s v="Emparejamiento_emocion_TR"/>
    <n v="0"/>
  </r>
  <r>
    <s v="Fernando"/>
    <x v="0"/>
    <x v="2"/>
    <x v="1"/>
    <x v="1"/>
    <x v="1"/>
    <n v="0"/>
    <s v="Memoria_emocion_TR"/>
    <n v="1.9257028861900001"/>
  </r>
  <r>
    <s v="Fernando"/>
    <x v="0"/>
    <x v="1"/>
    <x v="0"/>
    <x v="1"/>
    <x v="0"/>
    <n v="1"/>
    <s v="Emparejamiento_emocion_TR"/>
    <n v="1.3617515714099999"/>
  </r>
  <r>
    <s v="Fernando"/>
    <x v="0"/>
    <x v="1"/>
    <x v="0"/>
    <x v="1"/>
    <x v="0"/>
    <n v="1"/>
    <s v="Memoria_emocion_TR"/>
    <n v="1.9236356641600001"/>
  </r>
  <r>
    <s v="Fernando"/>
    <x v="0"/>
    <x v="1"/>
    <x v="0"/>
    <x v="1"/>
    <x v="1"/>
    <n v="1"/>
    <s v="Emparejamiento_emocion_TR"/>
    <n v="1.3617515714099999"/>
  </r>
  <r>
    <s v="Fernando"/>
    <x v="0"/>
    <x v="1"/>
    <x v="0"/>
    <x v="1"/>
    <x v="1"/>
    <n v="1"/>
    <s v="Memoria_emocion_TR"/>
    <n v="1.9236356641600001"/>
  </r>
  <r>
    <s v="Fernando"/>
    <x v="0"/>
    <x v="0"/>
    <x v="2"/>
    <x v="1"/>
    <x v="0"/>
    <n v="1"/>
    <s v="Emparejamiento_emocion_TR"/>
    <n v="2.85670757783"/>
  </r>
  <r>
    <s v="Fernando"/>
    <x v="0"/>
    <x v="0"/>
    <x v="2"/>
    <x v="1"/>
    <x v="0"/>
    <n v="1"/>
    <s v="Memoria_emocion_TR"/>
    <n v="0.75119465484699999"/>
  </r>
  <r>
    <s v="Fernando"/>
    <x v="0"/>
    <x v="0"/>
    <x v="2"/>
    <x v="1"/>
    <x v="1"/>
    <n v="0"/>
    <s v="Emparejamiento_emocion_TR"/>
    <n v="2.85670757783"/>
  </r>
  <r>
    <s v="Fernando"/>
    <x v="0"/>
    <x v="0"/>
    <x v="2"/>
    <x v="1"/>
    <x v="1"/>
    <n v="0"/>
    <s v="Memoria_emocion_TR"/>
    <n v="0.75119465484699999"/>
  </r>
  <r>
    <s v="Fernando"/>
    <x v="0"/>
    <x v="2"/>
    <x v="1"/>
    <x v="1"/>
    <x v="0"/>
    <n v="1"/>
    <s v="Emparejamiento_emocion_TR"/>
    <n v="2.1946794789999999"/>
  </r>
  <r>
    <s v="Fernando"/>
    <x v="0"/>
    <x v="2"/>
    <x v="1"/>
    <x v="1"/>
    <x v="0"/>
    <n v="1"/>
    <s v="Memoria_emocion_TR"/>
    <n v="1.0912257435299999"/>
  </r>
  <r>
    <s v="Fernando"/>
    <x v="0"/>
    <x v="2"/>
    <x v="1"/>
    <x v="1"/>
    <x v="1"/>
    <n v="1"/>
    <s v="Emparejamiento_emocion_TR"/>
    <n v="2.1946794789999999"/>
  </r>
  <r>
    <s v="Fernando"/>
    <x v="0"/>
    <x v="2"/>
    <x v="1"/>
    <x v="1"/>
    <x v="1"/>
    <n v="1"/>
    <s v="Memoria_emocion_TR"/>
    <n v="1.0912257435299999"/>
  </r>
  <r>
    <s v="Fernando"/>
    <x v="0"/>
    <x v="0"/>
    <x v="2"/>
    <x v="1"/>
    <x v="0"/>
    <n v="1"/>
    <s v="Emparejamiento_emocion_TR"/>
    <n v="1.57759715454"/>
  </r>
  <r>
    <s v="Fernando"/>
    <x v="0"/>
    <x v="0"/>
    <x v="2"/>
    <x v="1"/>
    <x v="0"/>
    <n v="1"/>
    <s v="Memoria_emocion_TR"/>
    <n v="1.63731123134"/>
  </r>
  <r>
    <s v="Fernando"/>
    <x v="0"/>
    <x v="0"/>
    <x v="2"/>
    <x v="1"/>
    <x v="1"/>
    <n v="0"/>
    <s v="Emparejamiento_emocion_TR"/>
    <n v="1.57759715454"/>
  </r>
  <r>
    <s v="Fernando"/>
    <x v="0"/>
    <x v="0"/>
    <x v="2"/>
    <x v="1"/>
    <x v="1"/>
    <n v="0"/>
    <s v="Memoria_emocion_TR"/>
    <n v="1.63731123134"/>
  </r>
  <r>
    <s v="Fernando"/>
    <x v="0"/>
    <x v="1"/>
    <x v="0"/>
    <x v="1"/>
    <x v="0"/>
    <n v="0"/>
    <s v="Emparejamiento_emocion_TR"/>
    <n v="3.7210365601299999"/>
  </r>
  <r>
    <s v="Fernando"/>
    <x v="0"/>
    <x v="1"/>
    <x v="0"/>
    <x v="1"/>
    <x v="0"/>
    <n v="0"/>
    <s v="Memoria_emocion_TR"/>
    <n v="1.0750972525"/>
  </r>
  <r>
    <s v="Fernando"/>
    <x v="0"/>
    <x v="1"/>
    <x v="0"/>
    <x v="1"/>
    <x v="1"/>
    <n v="0"/>
    <s v="Emparejamiento_emocion_TR"/>
    <n v="3.7210365601299999"/>
  </r>
  <r>
    <s v="Fernando"/>
    <x v="0"/>
    <x v="1"/>
    <x v="0"/>
    <x v="1"/>
    <x v="1"/>
    <n v="0"/>
    <s v="Memoria_emocion_TR"/>
    <n v="1.0750972525"/>
  </r>
  <r>
    <s v="Fernando"/>
    <x v="0"/>
    <x v="2"/>
    <x v="1"/>
    <x v="1"/>
    <x v="0"/>
    <n v="1"/>
    <s v="Emparejamiento_emocion_TR"/>
    <n v="2.88433906785"/>
  </r>
  <r>
    <s v="Fernando"/>
    <x v="0"/>
    <x v="2"/>
    <x v="1"/>
    <x v="1"/>
    <x v="0"/>
    <n v="1"/>
    <s v="Memoria_emocion_TR"/>
    <n v="1.3708125639199999"/>
  </r>
  <r>
    <s v="Fernando"/>
    <x v="0"/>
    <x v="2"/>
    <x v="1"/>
    <x v="1"/>
    <x v="1"/>
    <n v="1"/>
    <s v="Emparejamiento_emocion_TR"/>
    <n v="2.88433906785"/>
  </r>
  <r>
    <s v="Fernando"/>
    <x v="0"/>
    <x v="2"/>
    <x v="1"/>
    <x v="1"/>
    <x v="1"/>
    <n v="1"/>
    <s v="Memoria_emocion_TR"/>
    <n v="1.37081256391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s v="Fernando"/>
    <x v="0"/>
    <x v="0"/>
    <x v="0"/>
    <x v="0"/>
    <s v="Emparejamiento_emocion_RC"/>
    <n v="1"/>
    <x v="0"/>
    <n v="2.00289855758"/>
    <s v="Acierto"/>
  </r>
  <r>
    <s v="Fernando"/>
    <x v="0"/>
    <x v="0"/>
    <x v="0"/>
    <x v="0"/>
    <s v="Emparejamiento_emocion_RC"/>
    <n v="1"/>
    <x v="1"/>
    <n v="1.7543839914699999"/>
    <s v="Acierto"/>
  </r>
  <r>
    <s v="Fernando"/>
    <x v="0"/>
    <x v="0"/>
    <x v="0"/>
    <x v="0"/>
    <s v="Memoria_emocion_RC"/>
    <n v="1"/>
    <x v="0"/>
    <n v="2.00289855758"/>
    <s v="Acierto"/>
  </r>
  <r>
    <s v="Fernando"/>
    <x v="0"/>
    <x v="0"/>
    <x v="0"/>
    <x v="0"/>
    <s v="Memoria_emocion_RC"/>
    <n v="1"/>
    <x v="1"/>
    <n v="1.7543839914699999"/>
    <s v="Acierto"/>
  </r>
  <r>
    <s v="Fernando"/>
    <x v="0"/>
    <x v="1"/>
    <x v="0"/>
    <x v="0"/>
    <s v="Emparejamiento_emocion_RC"/>
    <n v="0"/>
    <x v="0"/>
    <n v="2.7256871845999999"/>
    <s v="Comisión"/>
  </r>
  <r>
    <s v="Fernando"/>
    <x v="0"/>
    <x v="1"/>
    <x v="0"/>
    <x v="0"/>
    <s v="Emparejamiento_emocion_RC"/>
    <n v="0"/>
    <x v="1"/>
    <n v="0.94833780755300001"/>
    <s v="Comisión"/>
  </r>
  <r>
    <s v="Fernando"/>
    <x v="0"/>
    <x v="1"/>
    <x v="0"/>
    <x v="0"/>
    <s v="Memoria_emocion_RC"/>
    <n v="1"/>
    <x v="0"/>
    <n v="2.7256871845999999"/>
    <s v="Acierto"/>
  </r>
  <r>
    <s v="Fernando"/>
    <x v="0"/>
    <x v="1"/>
    <x v="0"/>
    <x v="0"/>
    <s v="Memoria_emocion_RC"/>
    <n v="1"/>
    <x v="1"/>
    <n v="0.94833780755300001"/>
    <s v="Acierto"/>
  </r>
  <r>
    <s v="Fernando"/>
    <x v="0"/>
    <x v="2"/>
    <x v="1"/>
    <x v="0"/>
    <s v="Emparejamiento_emocion_RC"/>
    <n v="0"/>
    <x v="0"/>
    <n v="1.3411129175200001"/>
    <s v="Comisión"/>
  </r>
  <r>
    <s v="Fernando"/>
    <x v="0"/>
    <x v="2"/>
    <x v="1"/>
    <x v="0"/>
    <s v="Memoria_emocion_RC"/>
    <n v="0"/>
    <x v="0"/>
    <n v="1.3411129175200001"/>
    <s v="Comisión"/>
  </r>
  <r>
    <s v="Fernando"/>
    <x v="0"/>
    <x v="0"/>
    <x v="2"/>
    <x v="0"/>
    <s v="Emparejamiento_emocion_RC"/>
    <n v="1"/>
    <x v="0"/>
    <n v="1.7708008014600001"/>
    <s v="Acierto"/>
  </r>
  <r>
    <s v="Fernando"/>
    <x v="0"/>
    <x v="0"/>
    <x v="2"/>
    <x v="0"/>
    <s v="Emparejamiento_emocion_RC"/>
    <n v="1"/>
    <x v="1"/>
    <n v="1.3179197306699999"/>
    <s v="Acierto"/>
  </r>
  <r>
    <s v="Fernando"/>
    <x v="0"/>
    <x v="0"/>
    <x v="2"/>
    <x v="0"/>
    <s v="Memoria_emocion_RC"/>
    <n v="1"/>
    <x v="0"/>
    <n v="1.7708008014600001"/>
    <s v="Acierto"/>
  </r>
  <r>
    <s v="Fernando"/>
    <x v="0"/>
    <x v="0"/>
    <x v="2"/>
    <x v="0"/>
    <s v="Memoria_emocion_RC"/>
    <n v="1"/>
    <x v="1"/>
    <n v="1.3179197306699999"/>
    <s v="Acierto"/>
  </r>
  <r>
    <s v="Fernando"/>
    <x v="0"/>
    <x v="1"/>
    <x v="1"/>
    <x v="0"/>
    <s v="Emparejamiento_emocion_RC"/>
    <n v="1"/>
    <x v="0"/>
    <n v="1.17603077693"/>
    <s v="Acierto"/>
  </r>
  <r>
    <s v="Fernando"/>
    <x v="0"/>
    <x v="1"/>
    <x v="1"/>
    <x v="0"/>
    <s v="Emparejamiento_emocion_RC"/>
    <n v="1"/>
    <x v="1"/>
    <n v="1.7110715163900001"/>
    <s v="Acierto"/>
  </r>
  <r>
    <s v="Fernando"/>
    <x v="0"/>
    <x v="1"/>
    <x v="1"/>
    <x v="0"/>
    <s v="Memoria_emocion_RC"/>
    <n v="0"/>
    <x v="0"/>
    <n v="1.17603077693"/>
    <s v="Comisión"/>
  </r>
  <r>
    <s v="Fernando"/>
    <x v="0"/>
    <x v="1"/>
    <x v="1"/>
    <x v="0"/>
    <s v="Memoria_emocion_RC"/>
    <n v="0"/>
    <x v="1"/>
    <n v="1.7110715163900001"/>
    <s v="Comisión"/>
  </r>
  <r>
    <s v="Fernando"/>
    <x v="0"/>
    <x v="2"/>
    <x v="2"/>
    <x v="0"/>
    <s v="Emparejamiento_emocion_RC"/>
    <n v="0"/>
    <x v="0"/>
    <n v="1.8814838272500001"/>
    <s v="Comisión"/>
  </r>
  <r>
    <s v="Fernando"/>
    <x v="0"/>
    <x v="2"/>
    <x v="2"/>
    <x v="0"/>
    <s v="Emparejamiento_emocion_RC"/>
    <n v="0"/>
    <x v="1"/>
    <n v="1.2559899427000001"/>
    <s v="Comisión"/>
  </r>
  <r>
    <s v="Fernando"/>
    <x v="0"/>
    <x v="2"/>
    <x v="2"/>
    <x v="0"/>
    <s v="Memoria_emocion_RC"/>
    <n v="1"/>
    <x v="0"/>
    <n v="1.8814838272500001"/>
    <s v="Acierto"/>
  </r>
  <r>
    <s v="Fernando"/>
    <x v="0"/>
    <x v="2"/>
    <x v="2"/>
    <x v="0"/>
    <s v="Memoria_emocion_RC"/>
    <n v="1"/>
    <x v="1"/>
    <n v="1.2559899427000001"/>
    <s v="Acierto"/>
  </r>
  <r>
    <s v="Fernando"/>
    <x v="0"/>
    <x v="1"/>
    <x v="0"/>
    <x v="0"/>
    <s v="Emparejamiento_emocion_RC"/>
    <n v="1"/>
    <x v="0"/>
    <n v="1.8820604192999999"/>
    <s v="Acierto"/>
  </r>
  <r>
    <s v="Fernando"/>
    <x v="0"/>
    <x v="1"/>
    <x v="0"/>
    <x v="0"/>
    <s v="Emparejamiento_emocion_RC"/>
    <n v="1"/>
    <x v="1"/>
    <n v="1.30210503424"/>
    <s v="Acierto"/>
  </r>
  <r>
    <s v="Fernando"/>
    <x v="0"/>
    <x v="1"/>
    <x v="0"/>
    <x v="0"/>
    <s v="Memoria_emocion_RC"/>
    <n v="1"/>
    <x v="0"/>
    <n v="1.8820604192999999"/>
    <s v="Acierto"/>
  </r>
  <r>
    <s v="Fernando"/>
    <x v="0"/>
    <x v="1"/>
    <x v="0"/>
    <x v="0"/>
    <s v="Memoria_emocion_RC"/>
    <n v="1"/>
    <x v="1"/>
    <n v="1.30210503424"/>
    <s v="Acierto"/>
  </r>
  <r>
    <s v="Fernando"/>
    <x v="0"/>
    <x v="0"/>
    <x v="2"/>
    <x v="0"/>
    <s v="Emparejamiento_emocion_RC"/>
    <n v="0"/>
    <x v="0"/>
    <n v="2.4558202733800001"/>
    <s v="Comisión"/>
  </r>
  <r>
    <s v="Fernando"/>
    <x v="0"/>
    <x v="0"/>
    <x v="2"/>
    <x v="0"/>
    <s v="Emparejamiento_emocion_RC"/>
    <n v="0"/>
    <x v="1"/>
    <n v="0.92171153379600002"/>
    <s v="Comisión"/>
  </r>
  <r>
    <s v="Fernando"/>
    <x v="0"/>
    <x v="0"/>
    <x v="2"/>
    <x v="0"/>
    <s v="Memoria_emocion_RC"/>
    <n v="1"/>
    <x v="0"/>
    <n v="2.4558202733800001"/>
    <s v="Acierto"/>
  </r>
  <r>
    <s v="Fernando"/>
    <x v="0"/>
    <x v="0"/>
    <x v="2"/>
    <x v="0"/>
    <s v="Memoria_emocion_RC"/>
    <n v="1"/>
    <x v="1"/>
    <n v="0.92171153379600002"/>
    <s v="Acierto"/>
  </r>
  <r>
    <s v="Fernando"/>
    <x v="0"/>
    <x v="2"/>
    <x v="0"/>
    <x v="0"/>
    <s v="Emparejamiento_emocion_RC"/>
    <n v="1"/>
    <x v="0"/>
    <n v="2.7093838024900001"/>
    <s v="Acierto"/>
  </r>
  <r>
    <s v="Fernando"/>
    <x v="0"/>
    <x v="2"/>
    <x v="0"/>
    <x v="0"/>
    <s v="Emparejamiento_emocion_RC"/>
    <n v="1"/>
    <x v="1"/>
    <n v="1.30175057193"/>
    <s v="Acierto"/>
  </r>
  <r>
    <s v="Fernando"/>
    <x v="0"/>
    <x v="2"/>
    <x v="0"/>
    <x v="0"/>
    <s v="Memoria_emocion_RC"/>
    <n v="0"/>
    <x v="0"/>
    <n v="2.7093838024900001"/>
    <s v="Comisión"/>
  </r>
  <r>
    <s v="Fernando"/>
    <x v="0"/>
    <x v="2"/>
    <x v="0"/>
    <x v="0"/>
    <s v="Memoria_emocion_RC"/>
    <n v="0"/>
    <x v="1"/>
    <n v="1.30175057193"/>
    <s v="Comisión"/>
  </r>
  <r>
    <s v="Fernando"/>
    <x v="0"/>
    <x v="0"/>
    <x v="2"/>
    <x v="0"/>
    <s v="Emparejamiento_emocion_RC"/>
    <n v="0"/>
    <x v="0"/>
    <n v="3.00418596528"/>
    <s v="Comisión"/>
  </r>
  <r>
    <s v="Fernando"/>
    <x v="0"/>
    <x v="0"/>
    <x v="2"/>
    <x v="0"/>
    <s v="Emparejamiento_emocion_RC"/>
    <n v="0"/>
    <x v="1"/>
    <n v="0.90652305423299995"/>
    <s v="Comisión"/>
  </r>
  <r>
    <s v="Fernando"/>
    <x v="0"/>
    <x v="0"/>
    <x v="2"/>
    <x v="0"/>
    <s v="Memoria_emocion_RC"/>
    <n v="1"/>
    <x v="0"/>
    <n v="3.00418596528"/>
    <s v="Acierto"/>
  </r>
  <r>
    <s v="Fernando"/>
    <x v="0"/>
    <x v="0"/>
    <x v="2"/>
    <x v="0"/>
    <s v="Memoria_emocion_RC"/>
    <n v="1"/>
    <x v="1"/>
    <n v="0.90652305423299995"/>
    <s v="Acierto"/>
  </r>
  <r>
    <s v="Fernando"/>
    <x v="0"/>
    <x v="1"/>
    <x v="1"/>
    <x v="0"/>
    <s v="Emparejamiento_emocion_RC"/>
    <n v="0"/>
    <x v="0"/>
    <n v="2.7770421763400002"/>
    <s v="Comisión"/>
  </r>
  <r>
    <s v="Fernando"/>
    <x v="0"/>
    <x v="1"/>
    <x v="1"/>
    <x v="0"/>
    <s v="Emparejamiento_emocion_RC"/>
    <n v="0"/>
    <x v="1"/>
    <n v="1.54779949714"/>
    <s v="Comisión"/>
  </r>
  <r>
    <s v="Fernando"/>
    <x v="0"/>
    <x v="1"/>
    <x v="1"/>
    <x v="0"/>
    <s v="Memoria_emocion_RC"/>
    <n v="0"/>
    <x v="0"/>
    <n v="2.7770421763400002"/>
    <s v="Comisión"/>
  </r>
  <r>
    <s v="Fernando"/>
    <x v="0"/>
    <x v="1"/>
    <x v="1"/>
    <x v="0"/>
    <s v="Memoria_emocion_RC"/>
    <n v="0"/>
    <x v="1"/>
    <n v="1.54779949714"/>
    <s v="Comisión"/>
  </r>
  <r>
    <s v="Fernando"/>
    <x v="0"/>
    <x v="2"/>
    <x v="0"/>
    <x v="0"/>
    <s v="Emparejamiento_emocion_RC"/>
    <n v="1"/>
    <x v="0"/>
    <n v="1.25407820847"/>
    <s v="Acierto"/>
  </r>
  <r>
    <s v="Fernando"/>
    <x v="0"/>
    <x v="2"/>
    <x v="0"/>
    <x v="0"/>
    <s v="Emparejamiento_emocion_RC"/>
    <n v="1"/>
    <x v="1"/>
    <n v="1.0502452880599999"/>
    <s v="Acierto"/>
  </r>
  <r>
    <s v="Fernando"/>
    <x v="0"/>
    <x v="2"/>
    <x v="0"/>
    <x v="0"/>
    <s v="Memoria_emocion_RC"/>
    <n v="0"/>
    <x v="0"/>
    <n v="1.25407820847"/>
    <s v="Comisión"/>
  </r>
  <r>
    <s v="Fernando"/>
    <x v="0"/>
    <x v="2"/>
    <x v="0"/>
    <x v="0"/>
    <s v="Memoria_emocion_RC"/>
    <n v="0"/>
    <x v="1"/>
    <n v="1.0502452880599999"/>
    <s v="Comisión"/>
  </r>
  <r>
    <s v="Fernando"/>
    <x v="0"/>
    <x v="0"/>
    <x v="2"/>
    <x v="0"/>
    <s v="Emparejamiento_emocion_RC"/>
    <n v="1"/>
    <x v="0"/>
    <n v="1.4751413124599999"/>
    <s v="Acierto"/>
  </r>
  <r>
    <s v="Fernando"/>
    <x v="0"/>
    <x v="0"/>
    <x v="2"/>
    <x v="0"/>
    <s v="Emparejamiento_emocion_RC"/>
    <n v="1"/>
    <x v="1"/>
    <n v="1.0530143487300001"/>
    <s v="Acierto"/>
  </r>
  <r>
    <s v="Fernando"/>
    <x v="0"/>
    <x v="0"/>
    <x v="2"/>
    <x v="0"/>
    <s v="Memoria_emocion_RC"/>
    <n v="1"/>
    <x v="0"/>
    <n v="1.4751413124599999"/>
    <s v="Acierto"/>
  </r>
  <r>
    <s v="Fernando"/>
    <x v="0"/>
    <x v="0"/>
    <x v="2"/>
    <x v="0"/>
    <s v="Memoria_emocion_RC"/>
    <n v="1"/>
    <x v="1"/>
    <n v="1.0530143487300001"/>
    <s v="Acierto"/>
  </r>
  <r>
    <s v="Fernando"/>
    <x v="0"/>
    <x v="1"/>
    <x v="1"/>
    <x v="0"/>
    <s v="Emparejamiento_emocion_RC"/>
    <n v="0"/>
    <x v="0"/>
    <n v="1.99197355239"/>
    <s v="Comisión"/>
  </r>
  <r>
    <s v="Fernando"/>
    <x v="0"/>
    <x v="1"/>
    <x v="1"/>
    <x v="0"/>
    <s v="Emparejamiento_emocion_RC"/>
    <n v="0"/>
    <x v="1"/>
    <n v="1.4523309450599999"/>
    <s v="Comisión"/>
  </r>
  <r>
    <s v="Fernando"/>
    <x v="0"/>
    <x v="1"/>
    <x v="1"/>
    <x v="0"/>
    <s v="Memoria_emocion_RC"/>
    <n v="0"/>
    <x v="0"/>
    <n v="1.99197355239"/>
    <s v="Comisión"/>
  </r>
  <r>
    <s v="Fernando"/>
    <x v="0"/>
    <x v="1"/>
    <x v="1"/>
    <x v="0"/>
    <s v="Memoria_emocion_RC"/>
    <n v="0"/>
    <x v="1"/>
    <n v="1.4523309450599999"/>
    <s v="Comisión"/>
  </r>
  <r>
    <s v="Fernando"/>
    <x v="0"/>
    <x v="0"/>
    <x v="2"/>
    <x v="0"/>
    <s v="Emparejamiento_emocion_RC"/>
    <n v="0"/>
    <x v="1"/>
    <n v="0.95384568115699997"/>
    <s v="Comisión"/>
  </r>
  <r>
    <s v="Fernando"/>
    <x v="0"/>
    <x v="0"/>
    <x v="2"/>
    <x v="0"/>
    <s v="Memoria_emocion_RC"/>
    <n v="1"/>
    <x v="1"/>
    <n v="0.95384568115699997"/>
    <s v="Acierto"/>
  </r>
  <r>
    <s v="Fernando"/>
    <x v="0"/>
    <x v="2"/>
    <x v="0"/>
    <x v="0"/>
    <s v="Emparejamiento_emocion_RC"/>
    <n v="0"/>
    <x v="1"/>
    <n v="1.5448617124899999"/>
    <s v="Comisión"/>
  </r>
  <r>
    <s v="Fernando"/>
    <x v="0"/>
    <x v="2"/>
    <x v="0"/>
    <x v="0"/>
    <s v="Memoria_emocion_RC"/>
    <n v="1"/>
    <x v="1"/>
    <n v="1.5448617124899999"/>
    <s v="Acierto"/>
  </r>
  <r>
    <s v="Fernando"/>
    <x v="0"/>
    <x v="1"/>
    <x v="1"/>
    <x v="0"/>
    <s v="Emparejamiento_emocion_RC"/>
    <n v="0"/>
    <x v="0"/>
    <n v="1.75229833438"/>
    <s v="Comisión"/>
  </r>
  <r>
    <s v="Fernando"/>
    <x v="0"/>
    <x v="1"/>
    <x v="1"/>
    <x v="0"/>
    <s v="Memoria_emocion_RC"/>
    <n v="0"/>
    <x v="0"/>
    <n v="1.75229833438"/>
    <s v="Comisión"/>
  </r>
  <r>
    <s v="Elizabeth"/>
    <x v="1"/>
    <x v="0"/>
    <x v="0"/>
    <x v="0"/>
    <s v="Emparejamiento_emocion_RC"/>
    <n v="1"/>
    <x v="0"/>
    <n v="1.8778546042699999"/>
    <s v="Acierto"/>
  </r>
  <r>
    <s v="Elizabeth"/>
    <x v="1"/>
    <x v="0"/>
    <x v="0"/>
    <x v="0"/>
    <s v="Memoria_emocion_RC"/>
    <n v="0"/>
    <x v="0"/>
    <n v="1.8778546042699999"/>
    <s v="Comisión"/>
  </r>
  <r>
    <s v="Elizabeth"/>
    <x v="1"/>
    <x v="2"/>
    <x v="1"/>
    <x v="0"/>
    <s v="Emparejamiento_emocion_RC"/>
    <n v="0"/>
    <x v="0"/>
    <n v="2.5653950129599998"/>
    <s v="Comisión"/>
  </r>
  <r>
    <s v="Elizabeth"/>
    <x v="1"/>
    <x v="2"/>
    <x v="1"/>
    <x v="0"/>
    <s v="Emparejamiento_emocion_RC"/>
    <n v="0"/>
    <x v="1"/>
    <n v="1.6288513526099999"/>
    <s v="Comisión"/>
  </r>
  <r>
    <s v="Elizabeth"/>
    <x v="1"/>
    <x v="2"/>
    <x v="1"/>
    <x v="0"/>
    <s v="Memoria_emocion_RC"/>
    <n v="1"/>
    <x v="0"/>
    <n v="2.5653950129599998"/>
    <s v="Acierto"/>
  </r>
  <r>
    <s v="Elizabeth"/>
    <x v="1"/>
    <x v="2"/>
    <x v="1"/>
    <x v="0"/>
    <s v="Memoria_emocion_RC"/>
    <n v="1"/>
    <x v="1"/>
    <n v="1.6288513526099999"/>
    <s v="Acierto"/>
  </r>
  <r>
    <s v="Elizabeth"/>
    <x v="1"/>
    <x v="1"/>
    <x v="0"/>
    <x v="0"/>
    <s v="Emparejamiento_emocion_RC"/>
    <n v="0"/>
    <x v="1"/>
    <n v="1.5508029756599999"/>
    <s v="Comisión"/>
  </r>
  <r>
    <s v="Elizabeth"/>
    <x v="1"/>
    <x v="1"/>
    <x v="0"/>
    <x v="0"/>
    <s v="Memoria_emocion_RC"/>
    <n v="1"/>
    <x v="1"/>
    <n v="1.5508029756599999"/>
    <s v="Acierto"/>
  </r>
  <r>
    <s v="Elizabeth"/>
    <x v="1"/>
    <x v="2"/>
    <x v="1"/>
    <x v="0"/>
    <s v="Emparejamiento_emocion_RC"/>
    <n v="0"/>
    <x v="0"/>
    <n v="2.2855648713900001"/>
    <s v="Comisión"/>
  </r>
  <r>
    <s v="Elizabeth"/>
    <x v="1"/>
    <x v="2"/>
    <x v="1"/>
    <x v="0"/>
    <s v="Memoria_emocion_RC"/>
    <n v="0"/>
    <x v="0"/>
    <n v="2.2855648713900001"/>
    <s v="Comisión"/>
  </r>
  <r>
    <s v="Elizabeth"/>
    <x v="1"/>
    <x v="0"/>
    <x v="2"/>
    <x v="0"/>
    <s v="Emparejamiento_emocion_RC"/>
    <n v="0"/>
    <x v="1"/>
    <n v="1.76846843865"/>
    <s v="Comisión"/>
  </r>
  <r>
    <s v="Elizabeth"/>
    <x v="1"/>
    <x v="0"/>
    <x v="2"/>
    <x v="0"/>
    <s v="Memoria_emocion_RC"/>
    <n v="1"/>
    <x v="1"/>
    <n v="1.76846843865"/>
    <s v="Acierto"/>
  </r>
  <r>
    <s v="Elizabeth"/>
    <x v="1"/>
    <x v="1"/>
    <x v="1"/>
    <x v="0"/>
    <s v="Emparejamiento_emocion_RC"/>
    <n v="0"/>
    <x v="0"/>
    <n v="1.4594140499799999"/>
    <s v="Comisión"/>
  </r>
  <r>
    <s v="Elizabeth"/>
    <x v="1"/>
    <x v="1"/>
    <x v="1"/>
    <x v="0"/>
    <s v="Emparejamiento_emocion_RC"/>
    <n v="0"/>
    <x v="1"/>
    <n v="1.4417041608800001"/>
    <s v="Comisión"/>
  </r>
  <r>
    <s v="Elizabeth"/>
    <x v="1"/>
    <x v="1"/>
    <x v="1"/>
    <x v="0"/>
    <s v="Memoria_emocion_RC"/>
    <n v="0"/>
    <x v="0"/>
    <n v="1.4594140499799999"/>
    <s v="Comisión"/>
  </r>
  <r>
    <s v="Elizabeth"/>
    <x v="1"/>
    <x v="1"/>
    <x v="1"/>
    <x v="0"/>
    <s v="Memoria_emocion_RC"/>
    <n v="0"/>
    <x v="1"/>
    <n v="1.4417041608800001"/>
    <s v="Comisión"/>
  </r>
  <r>
    <s v="Elizabeth"/>
    <x v="1"/>
    <x v="2"/>
    <x v="2"/>
    <x v="0"/>
    <s v="Emparejamiento_emocion_RC"/>
    <n v="0"/>
    <x v="0"/>
    <n v="2.0044922207"/>
    <s v="Comisión"/>
  </r>
  <r>
    <s v="Elizabeth"/>
    <x v="1"/>
    <x v="2"/>
    <x v="2"/>
    <x v="0"/>
    <s v="Emparejamiento_emocion_RC"/>
    <n v="0"/>
    <x v="1"/>
    <n v="1.3329432671899999"/>
    <s v="Comisión"/>
  </r>
  <r>
    <s v="Elizabeth"/>
    <x v="1"/>
    <x v="2"/>
    <x v="2"/>
    <x v="0"/>
    <s v="Memoria_emocion_RC"/>
    <n v="1"/>
    <x v="0"/>
    <n v="2.0044922207"/>
    <s v="Acierto"/>
  </r>
  <r>
    <s v="Elizabeth"/>
    <x v="1"/>
    <x v="2"/>
    <x v="2"/>
    <x v="0"/>
    <s v="Memoria_emocion_RC"/>
    <n v="1"/>
    <x v="1"/>
    <n v="1.3329432671899999"/>
    <s v="Acierto"/>
  </r>
  <r>
    <s v="Elizabeth"/>
    <x v="1"/>
    <x v="1"/>
    <x v="0"/>
    <x v="0"/>
    <s v="Emparejamiento_emocion_RC"/>
    <n v="0"/>
    <x v="0"/>
    <n v="2.5658870068100001"/>
    <s v="Comisión"/>
  </r>
  <r>
    <s v="Elizabeth"/>
    <x v="1"/>
    <x v="1"/>
    <x v="0"/>
    <x v="0"/>
    <s v="Emparejamiento_emocion_RC"/>
    <n v="0"/>
    <x v="1"/>
    <n v="1.3785058698799999"/>
    <s v="Comisión"/>
  </r>
  <r>
    <s v="Elizabeth"/>
    <x v="1"/>
    <x v="1"/>
    <x v="0"/>
    <x v="0"/>
    <s v="Memoria_emocion_RC"/>
    <n v="1"/>
    <x v="0"/>
    <n v="2.5658870068100001"/>
    <s v="Acierto"/>
  </r>
  <r>
    <s v="Elizabeth"/>
    <x v="1"/>
    <x v="1"/>
    <x v="0"/>
    <x v="0"/>
    <s v="Memoria_emocion_RC"/>
    <n v="1"/>
    <x v="1"/>
    <n v="1.3785058698799999"/>
    <s v="Acierto"/>
  </r>
  <r>
    <s v="Elizabeth"/>
    <x v="1"/>
    <x v="0"/>
    <x v="2"/>
    <x v="0"/>
    <s v="Emparejamiento_emocion_RC"/>
    <n v="1"/>
    <x v="0"/>
    <n v="3.3632847799499999"/>
    <s v="Acierto"/>
  </r>
  <r>
    <s v="Elizabeth"/>
    <x v="1"/>
    <x v="0"/>
    <x v="2"/>
    <x v="0"/>
    <s v="Emparejamiento_emocion_RC"/>
    <n v="1"/>
    <x v="1"/>
    <n v="1.55000708927"/>
    <s v="Acierto"/>
  </r>
  <r>
    <s v="Elizabeth"/>
    <x v="1"/>
    <x v="0"/>
    <x v="2"/>
    <x v="0"/>
    <s v="Memoria_emocion_RC"/>
    <n v="1"/>
    <x v="0"/>
    <n v="3.3632847799499999"/>
    <s v="Acierto"/>
  </r>
  <r>
    <s v="Elizabeth"/>
    <x v="1"/>
    <x v="0"/>
    <x v="2"/>
    <x v="0"/>
    <s v="Memoria_emocion_RC"/>
    <n v="1"/>
    <x v="1"/>
    <n v="1.55000708927"/>
    <s v="Acierto"/>
  </r>
  <r>
    <s v="Elizabeth"/>
    <x v="1"/>
    <x v="0"/>
    <x v="2"/>
    <x v="0"/>
    <s v="Emparejamiento_emocion_RC"/>
    <n v="0"/>
    <x v="1"/>
    <n v="0.94017335586200002"/>
    <s v="Comisión"/>
  </r>
  <r>
    <s v="Elizabeth"/>
    <x v="1"/>
    <x v="0"/>
    <x v="2"/>
    <x v="0"/>
    <s v="Memoria_emocion_RC"/>
    <n v="1"/>
    <x v="1"/>
    <n v="0.94017335586200002"/>
    <s v="Acierto"/>
  </r>
  <r>
    <s v="Elizabeth"/>
    <x v="1"/>
    <x v="1"/>
    <x v="1"/>
    <x v="0"/>
    <s v="Emparejamiento_emocion_RC"/>
    <n v="0"/>
    <x v="1"/>
    <n v="1.80140508909"/>
    <s v="Comisión"/>
  </r>
  <r>
    <s v="Elizabeth"/>
    <x v="1"/>
    <x v="1"/>
    <x v="1"/>
    <x v="0"/>
    <s v="Memoria_emocion_RC"/>
    <n v="1"/>
    <x v="1"/>
    <n v="1.80140508909"/>
    <s v="Acierto"/>
  </r>
  <r>
    <s v="Elizabeth"/>
    <x v="1"/>
    <x v="2"/>
    <x v="0"/>
    <x v="0"/>
    <s v="Emparejamiento_emocion_RC"/>
    <n v="1"/>
    <x v="0"/>
    <n v="2.1904295140399999"/>
    <s v="Acierto"/>
  </r>
  <r>
    <s v="Elizabeth"/>
    <x v="1"/>
    <x v="2"/>
    <x v="0"/>
    <x v="0"/>
    <s v="Emparejamiento_emocion_RC"/>
    <n v="1"/>
    <x v="1"/>
    <n v="1.19994517649"/>
    <s v="Acierto"/>
  </r>
  <r>
    <s v="Elizabeth"/>
    <x v="1"/>
    <x v="2"/>
    <x v="0"/>
    <x v="0"/>
    <s v="Memoria_emocion_RC"/>
    <n v="0"/>
    <x v="0"/>
    <n v="2.1904295140399999"/>
    <s v="Comisión"/>
  </r>
  <r>
    <s v="Elizabeth"/>
    <x v="1"/>
    <x v="2"/>
    <x v="0"/>
    <x v="0"/>
    <s v="Memoria_emocion_RC"/>
    <n v="0"/>
    <x v="1"/>
    <n v="1.19994517649"/>
    <s v="Comisión"/>
  </r>
  <r>
    <s v="Elizabeth"/>
    <x v="1"/>
    <x v="0"/>
    <x v="2"/>
    <x v="0"/>
    <s v="Emparejamiento_emocion_RC"/>
    <n v="0"/>
    <x v="0"/>
    <n v="2.59830188856"/>
    <s v="Comisión"/>
  </r>
  <r>
    <s v="Elizabeth"/>
    <x v="1"/>
    <x v="0"/>
    <x v="2"/>
    <x v="0"/>
    <s v="Emparejamiento_emocion_RC"/>
    <n v="0"/>
    <x v="1"/>
    <n v="1.3931673818700001"/>
    <s v="Comisión"/>
  </r>
  <r>
    <s v="Elizabeth"/>
    <x v="1"/>
    <x v="0"/>
    <x v="2"/>
    <x v="0"/>
    <s v="Memoria_emocion_RC"/>
    <n v="1"/>
    <x v="0"/>
    <n v="2.59830188856"/>
    <s v="Acierto"/>
  </r>
  <r>
    <s v="Elizabeth"/>
    <x v="1"/>
    <x v="0"/>
    <x v="2"/>
    <x v="0"/>
    <s v="Memoria_emocion_RC"/>
    <n v="1"/>
    <x v="1"/>
    <n v="1.3931673818700001"/>
    <s v="Acierto"/>
  </r>
  <r>
    <s v="Elizabeth"/>
    <x v="1"/>
    <x v="0"/>
    <x v="2"/>
    <x v="0"/>
    <s v="Emparejamiento_emocion_RC"/>
    <n v="1"/>
    <x v="0"/>
    <n v="2.1764575495599998"/>
    <s v="Acierto"/>
  </r>
  <r>
    <s v="Elizabeth"/>
    <x v="1"/>
    <x v="0"/>
    <x v="2"/>
    <x v="0"/>
    <s v="Emparejamiento_emocion_RC"/>
    <n v="1"/>
    <x v="1"/>
    <n v="1.0976652739299999"/>
    <s v="Acierto"/>
  </r>
  <r>
    <s v="Elizabeth"/>
    <x v="1"/>
    <x v="0"/>
    <x v="2"/>
    <x v="0"/>
    <s v="Memoria_emocion_RC"/>
    <n v="1"/>
    <x v="0"/>
    <n v="2.1764575495599998"/>
    <s v="Acierto"/>
  </r>
  <r>
    <s v="Elizabeth"/>
    <x v="1"/>
    <x v="0"/>
    <x v="2"/>
    <x v="0"/>
    <s v="Memoria_emocion_RC"/>
    <n v="1"/>
    <x v="1"/>
    <n v="1.0976652739299999"/>
    <s v="Acierto"/>
  </r>
  <r>
    <s v="Elizabeth"/>
    <x v="1"/>
    <x v="2"/>
    <x v="0"/>
    <x v="0"/>
    <s v="Emparejamiento_emocion_RC"/>
    <n v="1"/>
    <x v="0"/>
    <n v="2.4401142786999999"/>
    <s v="Acierto"/>
  </r>
  <r>
    <s v="Elizabeth"/>
    <x v="1"/>
    <x v="2"/>
    <x v="0"/>
    <x v="0"/>
    <s v="Emparejamiento_emocion_RC"/>
    <n v="1"/>
    <x v="1"/>
    <n v="1.78844452428"/>
    <s v="Acierto"/>
  </r>
  <r>
    <s v="Elizabeth"/>
    <x v="1"/>
    <x v="2"/>
    <x v="0"/>
    <x v="0"/>
    <s v="Memoria_emocion_RC"/>
    <n v="1"/>
    <x v="0"/>
    <n v="2.4401142786999999"/>
    <s v="Acierto"/>
  </r>
  <r>
    <s v="Elizabeth"/>
    <x v="1"/>
    <x v="2"/>
    <x v="0"/>
    <x v="0"/>
    <s v="Memoria_emocion_RC"/>
    <n v="1"/>
    <x v="1"/>
    <n v="1.78844452428"/>
    <s v="Acierto"/>
  </r>
  <r>
    <s v="Elizabeth"/>
    <x v="1"/>
    <x v="1"/>
    <x v="1"/>
    <x v="0"/>
    <s v="Emparejamiento_emocion_RC"/>
    <n v="0"/>
    <x v="1"/>
    <n v="1.7025639449700001"/>
    <s v="Comisión"/>
  </r>
  <r>
    <s v="Elizabeth"/>
    <x v="1"/>
    <x v="1"/>
    <x v="1"/>
    <x v="0"/>
    <s v="Memoria_emocion_RC"/>
    <n v="0"/>
    <x v="1"/>
    <n v="1.7025639449700001"/>
    <s v="Comisión"/>
  </r>
  <r>
    <s v="Elizabeth"/>
    <x v="1"/>
    <x v="0"/>
    <x v="0"/>
    <x v="1"/>
    <s v="Emparejamiento_emocion_RC"/>
    <n v="1"/>
    <x v="0"/>
    <n v="2.3364628384600001"/>
    <s v="Acierto"/>
  </r>
  <r>
    <s v="Elizabeth"/>
    <x v="1"/>
    <x v="0"/>
    <x v="0"/>
    <x v="1"/>
    <s v="Emparejamiento_emocion_RC"/>
    <n v="1"/>
    <x v="1"/>
    <n v="1.78106870747"/>
    <s v="Acierto"/>
  </r>
  <r>
    <s v="Elizabeth"/>
    <x v="1"/>
    <x v="0"/>
    <x v="0"/>
    <x v="1"/>
    <s v="Memoria_emocion_RC"/>
    <n v="1"/>
    <x v="0"/>
    <n v="2.3364628384600001"/>
    <s v="Acierto"/>
  </r>
  <r>
    <s v="Elizabeth"/>
    <x v="1"/>
    <x v="0"/>
    <x v="0"/>
    <x v="1"/>
    <s v="Memoria_emocion_RC"/>
    <n v="1"/>
    <x v="1"/>
    <n v="1.78106870747"/>
    <s v="Acierto"/>
  </r>
  <r>
    <s v="Elizabeth"/>
    <x v="1"/>
    <x v="1"/>
    <x v="0"/>
    <x v="1"/>
    <s v="Emparejamiento_emocion_RC"/>
    <n v="1"/>
    <x v="0"/>
    <n v="2.92401375691"/>
    <s v="Acierto"/>
  </r>
  <r>
    <s v="Elizabeth"/>
    <x v="1"/>
    <x v="1"/>
    <x v="0"/>
    <x v="1"/>
    <s v="Emparejamiento_emocion_RC"/>
    <n v="1"/>
    <x v="1"/>
    <n v="0.98661835282099997"/>
    <s v="Acierto"/>
  </r>
  <r>
    <s v="Elizabeth"/>
    <x v="1"/>
    <x v="1"/>
    <x v="0"/>
    <x v="1"/>
    <s v="Memoria_emocion_RC"/>
    <n v="1"/>
    <x v="0"/>
    <n v="2.92401375691"/>
    <s v="Acierto"/>
  </r>
  <r>
    <s v="Elizabeth"/>
    <x v="1"/>
    <x v="1"/>
    <x v="0"/>
    <x v="1"/>
    <s v="Memoria_emocion_RC"/>
    <n v="1"/>
    <x v="1"/>
    <n v="0.98661835282099997"/>
    <s v="Acierto"/>
  </r>
  <r>
    <s v="Elizabeth"/>
    <x v="1"/>
    <x v="2"/>
    <x v="1"/>
    <x v="1"/>
    <s v="Emparejamiento_emocion_RC"/>
    <n v="0"/>
    <x v="1"/>
    <n v="1.7277245480800001"/>
    <s v="Comisión"/>
  </r>
  <r>
    <s v="Elizabeth"/>
    <x v="1"/>
    <x v="2"/>
    <x v="1"/>
    <x v="1"/>
    <s v="Memoria_emocion_RC"/>
    <n v="1"/>
    <x v="1"/>
    <n v="1.7277245480800001"/>
    <s v="Acierto"/>
  </r>
  <r>
    <s v="Elizabeth"/>
    <x v="1"/>
    <x v="0"/>
    <x v="2"/>
    <x v="1"/>
    <s v="Emparejamiento_emocion_RC"/>
    <n v="1"/>
    <x v="0"/>
    <n v="3.0806159887"/>
    <s v="Acierto"/>
  </r>
  <r>
    <s v="Elizabeth"/>
    <x v="1"/>
    <x v="0"/>
    <x v="2"/>
    <x v="1"/>
    <s v="Emparejamiento_emocion_RC"/>
    <n v="1"/>
    <x v="1"/>
    <n v="1.03155562002"/>
    <s v="Acierto"/>
  </r>
  <r>
    <s v="Elizabeth"/>
    <x v="1"/>
    <x v="0"/>
    <x v="2"/>
    <x v="1"/>
    <s v="Memoria_emocion_RC"/>
    <n v="1"/>
    <x v="0"/>
    <n v="3.0806159887"/>
    <s v="Acierto"/>
  </r>
  <r>
    <s v="Elizabeth"/>
    <x v="1"/>
    <x v="0"/>
    <x v="2"/>
    <x v="1"/>
    <s v="Memoria_emocion_RC"/>
    <n v="1"/>
    <x v="1"/>
    <n v="1.03155562002"/>
    <s v="Acierto"/>
  </r>
  <r>
    <s v="Elizabeth"/>
    <x v="1"/>
    <x v="1"/>
    <x v="1"/>
    <x v="1"/>
    <s v="Emparejamiento_emocion_RC"/>
    <n v="1"/>
    <x v="0"/>
    <n v="3.5353831001599998"/>
    <s v="Acierto"/>
  </r>
  <r>
    <s v="Elizabeth"/>
    <x v="1"/>
    <x v="1"/>
    <x v="1"/>
    <x v="1"/>
    <s v="Memoria_emocion_RC"/>
    <n v="0"/>
    <x v="0"/>
    <n v="3.5353831001599998"/>
    <s v="Comisión"/>
  </r>
  <r>
    <s v="Elizabeth"/>
    <x v="1"/>
    <x v="2"/>
    <x v="2"/>
    <x v="1"/>
    <s v="Emparejamiento_emocion_RC"/>
    <n v="1"/>
    <x v="0"/>
    <n v="3.5647396382399998"/>
    <s v="Acierto"/>
  </r>
  <r>
    <s v="Elizabeth"/>
    <x v="1"/>
    <x v="2"/>
    <x v="2"/>
    <x v="1"/>
    <s v="Memoria_emocion_RC"/>
    <n v="0"/>
    <x v="0"/>
    <n v="3.5647396382399998"/>
    <s v="Comisión"/>
  </r>
  <r>
    <s v="Elizabeth"/>
    <x v="1"/>
    <x v="1"/>
    <x v="0"/>
    <x v="1"/>
    <s v="Emparejamiento_emocion_RC"/>
    <n v="1"/>
    <x v="0"/>
    <n v="3.1020051675200002"/>
    <s v="Acierto"/>
  </r>
  <r>
    <s v="Elizabeth"/>
    <x v="1"/>
    <x v="1"/>
    <x v="0"/>
    <x v="1"/>
    <s v="Emparejamiento_emocion_RC"/>
    <n v="1"/>
    <x v="1"/>
    <n v="1.28785145492"/>
    <s v="Acierto"/>
  </r>
  <r>
    <s v="Elizabeth"/>
    <x v="1"/>
    <x v="1"/>
    <x v="0"/>
    <x v="1"/>
    <s v="Memoria_emocion_RC"/>
    <n v="1"/>
    <x v="0"/>
    <n v="3.1020051675200002"/>
    <s v="Acierto"/>
  </r>
  <r>
    <s v="Elizabeth"/>
    <x v="1"/>
    <x v="1"/>
    <x v="0"/>
    <x v="1"/>
    <s v="Memoria_emocion_RC"/>
    <n v="1"/>
    <x v="1"/>
    <n v="1.28785145492"/>
    <s v="Acierto"/>
  </r>
  <r>
    <s v="Elizabeth"/>
    <x v="1"/>
    <x v="0"/>
    <x v="2"/>
    <x v="1"/>
    <s v="Emparejamiento_emocion_RC"/>
    <n v="1"/>
    <x v="0"/>
    <n v="2.4414922753299999"/>
    <s v="Acierto"/>
  </r>
  <r>
    <s v="Elizabeth"/>
    <x v="1"/>
    <x v="0"/>
    <x v="2"/>
    <x v="1"/>
    <s v="Emparejamiento_emocion_RC"/>
    <n v="1"/>
    <x v="1"/>
    <n v="1.1001666915799999"/>
    <s v="Acierto"/>
  </r>
  <r>
    <s v="Elizabeth"/>
    <x v="1"/>
    <x v="0"/>
    <x v="2"/>
    <x v="1"/>
    <s v="Memoria_emocion_RC"/>
    <n v="1"/>
    <x v="0"/>
    <n v="2.4414922753299999"/>
    <s v="Acierto"/>
  </r>
  <r>
    <s v="Elizabeth"/>
    <x v="1"/>
    <x v="0"/>
    <x v="2"/>
    <x v="1"/>
    <s v="Memoria_emocion_RC"/>
    <n v="1"/>
    <x v="1"/>
    <n v="1.1001666915799999"/>
    <s v="Acierto"/>
  </r>
  <r>
    <s v="Elizabeth"/>
    <x v="1"/>
    <x v="2"/>
    <x v="0"/>
    <x v="1"/>
    <s v="Emparejamiento_emocion_RC"/>
    <n v="0"/>
    <x v="1"/>
    <n v="1.3788304929599999"/>
    <s v="Comisión"/>
  </r>
  <r>
    <s v="Elizabeth"/>
    <x v="1"/>
    <x v="2"/>
    <x v="0"/>
    <x v="1"/>
    <s v="Memoria_emocion_RC"/>
    <n v="1"/>
    <x v="1"/>
    <n v="1.3788304929599999"/>
    <s v="Acierto"/>
  </r>
  <r>
    <s v="Elizabeth"/>
    <x v="1"/>
    <x v="0"/>
    <x v="2"/>
    <x v="1"/>
    <s v="Emparejamiento_emocion_RC"/>
    <n v="1"/>
    <x v="0"/>
    <n v="2.0707524943900002"/>
    <s v="Acierto"/>
  </r>
  <r>
    <s v="Elizabeth"/>
    <x v="1"/>
    <x v="0"/>
    <x v="2"/>
    <x v="1"/>
    <s v="Emparejamiento_emocion_RC"/>
    <n v="1"/>
    <x v="1"/>
    <n v="1.11150947388"/>
    <s v="Acierto"/>
  </r>
  <r>
    <s v="Elizabeth"/>
    <x v="1"/>
    <x v="0"/>
    <x v="2"/>
    <x v="1"/>
    <s v="Memoria_emocion_RC"/>
    <n v="1"/>
    <x v="0"/>
    <n v="2.0707524943900002"/>
    <s v="Acierto"/>
  </r>
  <r>
    <s v="Elizabeth"/>
    <x v="1"/>
    <x v="0"/>
    <x v="2"/>
    <x v="1"/>
    <s v="Memoria_emocion_RC"/>
    <n v="1"/>
    <x v="1"/>
    <n v="1.11150947388"/>
    <s v="Acierto"/>
  </r>
  <r>
    <s v="Elizabeth"/>
    <x v="1"/>
    <x v="1"/>
    <x v="1"/>
    <x v="1"/>
    <s v="Emparejamiento_emocion_RC"/>
    <n v="1"/>
    <x v="0"/>
    <n v="2.96238260809"/>
    <s v="Acierto"/>
  </r>
  <r>
    <s v="Elizabeth"/>
    <x v="1"/>
    <x v="1"/>
    <x v="1"/>
    <x v="1"/>
    <s v="Memoria_emocion_RC"/>
    <n v="0"/>
    <x v="0"/>
    <n v="2.96238260809"/>
    <s v="Comisión"/>
  </r>
  <r>
    <s v="Elizabeth"/>
    <x v="1"/>
    <x v="2"/>
    <x v="0"/>
    <x v="1"/>
    <s v="Emparejamiento_emocion_RC"/>
    <n v="1"/>
    <x v="0"/>
    <n v="2.5050302875499999"/>
    <s v="Acierto"/>
  </r>
  <r>
    <s v="Elizabeth"/>
    <x v="1"/>
    <x v="2"/>
    <x v="0"/>
    <x v="1"/>
    <s v="Emparejamiento_emocion_RC"/>
    <n v="1"/>
    <x v="1"/>
    <n v="1.1737076198900001"/>
    <s v="Acierto"/>
  </r>
  <r>
    <s v="Elizabeth"/>
    <x v="1"/>
    <x v="2"/>
    <x v="0"/>
    <x v="1"/>
    <s v="Memoria_emocion_RC"/>
    <n v="0"/>
    <x v="0"/>
    <n v="2.5050302875499999"/>
    <s v="Comisión"/>
  </r>
  <r>
    <s v="Elizabeth"/>
    <x v="1"/>
    <x v="2"/>
    <x v="0"/>
    <x v="1"/>
    <s v="Memoria_emocion_RC"/>
    <n v="0"/>
    <x v="1"/>
    <n v="1.1737076198900001"/>
    <s v="Comisión"/>
  </r>
  <r>
    <s v="Elizabeth"/>
    <x v="1"/>
    <x v="0"/>
    <x v="2"/>
    <x v="1"/>
    <s v="Emparejamiento_emocion_RC"/>
    <n v="1"/>
    <x v="0"/>
    <n v="3.1457821627799998"/>
    <s v="Acierto"/>
  </r>
  <r>
    <s v="Elizabeth"/>
    <x v="1"/>
    <x v="0"/>
    <x v="2"/>
    <x v="1"/>
    <s v="Emparejamiento_emocion_RC"/>
    <n v="1"/>
    <x v="1"/>
    <n v="1.01392184722"/>
    <s v="Acierto"/>
  </r>
  <r>
    <s v="Elizabeth"/>
    <x v="1"/>
    <x v="0"/>
    <x v="2"/>
    <x v="1"/>
    <s v="Memoria_emocion_RC"/>
    <n v="1"/>
    <x v="0"/>
    <n v="3.1457821627799998"/>
    <s v="Acierto"/>
  </r>
  <r>
    <s v="Elizabeth"/>
    <x v="1"/>
    <x v="0"/>
    <x v="2"/>
    <x v="1"/>
    <s v="Memoria_emocion_RC"/>
    <n v="1"/>
    <x v="1"/>
    <n v="1.01392184722"/>
    <s v="Acierto"/>
  </r>
  <r>
    <s v="Elizabeth"/>
    <x v="1"/>
    <x v="1"/>
    <x v="1"/>
    <x v="1"/>
    <s v="Emparejamiento_emocion_RC"/>
    <n v="1"/>
    <x v="0"/>
    <n v="3.4277774337700002"/>
    <s v="Acierto"/>
  </r>
  <r>
    <s v="Elizabeth"/>
    <x v="1"/>
    <x v="1"/>
    <x v="1"/>
    <x v="1"/>
    <s v="Memoria_emocion_RC"/>
    <n v="0"/>
    <x v="0"/>
    <n v="3.4277774337700002"/>
    <s v="Comisión"/>
  </r>
  <r>
    <s v="Elizabeth"/>
    <x v="1"/>
    <x v="0"/>
    <x v="2"/>
    <x v="1"/>
    <s v="Emparejamiento_emocion_RC"/>
    <n v="1"/>
    <x v="0"/>
    <n v="2.2827438946099998"/>
    <s v="Acierto"/>
  </r>
  <r>
    <s v="Elizabeth"/>
    <x v="1"/>
    <x v="0"/>
    <x v="2"/>
    <x v="1"/>
    <s v="Memoria_emocion_RC"/>
    <n v="0"/>
    <x v="0"/>
    <n v="2.2827438946099998"/>
    <s v="Comisión"/>
  </r>
  <r>
    <s v="Elizabeth"/>
    <x v="1"/>
    <x v="1"/>
    <x v="1"/>
    <x v="1"/>
    <s v="Emparejamiento_emocion_RC"/>
    <n v="1"/>
    <x v="0"/>
    <n v="3.4133456340100001"/>
    <s v="Acierto"/>
  </r>
  <r>
    <s v="Elizabeth"/>
    <x v="1"/>
    <x v="1"/>
    <x v="1"/>
    <x v="1"/>
    <s v="Emparejamiento_emocion_RC"/>
    <n v="1"/>
    <x v="1"/>
    <n v="0.93995603721099996"/>
    <s v="Acierto"/>
  </r>
  <r>
    <s v="Elizabeth"/>
    <x v="1"/>
    <x v="1"/>
    <x v="1"/>
    <x v="1"/>
    <s v="Memoria_emocion_RC"/>
    <n v="1"/>
    <x v="0"/>
    <n v="3.4133456340100001"/>
    <s v="Acierto"/>
  </r>
  <r>
    <s v="Elizabeth"/>
    <x v="1"/>
    <x v="1"/>
    <x v="1"/>
    <x v="1"/>
    <s v="Memoria_emocion_RC"/>
    <n v="1"/>
    <x v="1"/>
    <n v="0.93995603721099996"/>
    <s v="Acierto"/>
  </r>
  <r>
    <s v="Fernando"/>
    <x v="0"/>
    <x v="0"/>
    <x v="0"/>
    <x v="1"/>
    <s v="Emparejamiento_emocion_RC"/>
    <n v="1"/>
    <x v="0"/>
    <n v="1.91175362724"/>
    <s v="Acierto"/>
  </r>
  <r>
    <s v="Fernando"/>
    <x v="0"/>
    <x v="0"/>
    <x v="0"/>
    <x v="1"/>
    <s v="Emparejamiento_emocion_RC"/>
    <n v="1"/>
    <x v="1"/>
    <n v="1.41026417806"/>
    <s v="Acierto"/>
  </r>
  <r>
    <s v="Fernando"/>
    <x v="0"/>
    <x v="0"/>
    <x v="0"/>
    <x v="1"/>
    <s v="Memoria_emocion_RC"/>
    <n v="1"/>
    <x v="0"/>
    <n v="1.91175362724"/>
    <s v="Acierto"/>
  </r>
  <r>
    <s v="Fernando"/>
    <x v="0"/>
    <x v="0"/>
    <x v="0"/>
    <x v="1"/>
    <s v="Memoria_emocion_RC"/>
    <n v="1"/>
    <x v="1"/>
    <n v="1.41026417806"/>
    <s v="Acierto"/>
  </r>
  <r>
    <s v="Fernando"/>
    <x v="0"/>
    <x v="2"/>
    <x v="1"/>
    <x v="1"/>
    <s v="Emparejamiento_emocion_RC"/>
    <n v="0"/>
    <x v="1"/>
    <n v="1.3734951318499999"/>
    <s v="Comisión"/>
  </r>
  <r>
    <s v="Fernando"/>
    <x v="0"/>
    <x v="2"/>
    <x v="1"/>
    <x v="1"/>
    <s v="Memoria_emocion_RC"/>
    <n v="0"/>
    <x v="1"/>
    <n v="1.3734951318499999"/>
    <s v="Comisión"/>
  </r>
  <r>
    <s v="Fernando"/>
    <x v="0"/>
    <x v="1"/>
    <x v="0"/>
    <x v="1"/>
    <s v="Emparejamiento_emocion_RC"/>
    <n v="0"/>
    <x v="1"/>
    <n v="1.4679167043700001"/>
    <s v="Comisión"/>
  </r>
  <r>
    <s v="Fernando"/>
    <x v="0"/>
    <x v="1"/>
    <x v="0"/>
    <x v="1"/>
    <s v="Memoria_emocion_RC"/>
    <n v="1"/>
    <x v="1"/>
    <n v="1.4679167043700001"/>
    <s v="Acierto"/>
  </r>
  <r>
    <s v="Fernando"/>
    <x v="0"/>
    <x v="0"/>
    <x v="2"/>
    <x v="1"/>
    <s v="Emparejamiento_emocion_RC"/>
    <n v="0"/>
    <x v="0"/>
    <n v="1.8679676522699999"/>
    <s v="Comisión"/>
  </r>
  <r>
    <s v="Fernando"/>
    <x v="0"/>
    <x v="0"/>
    <x v="2"/>
    <x v="1"/>
    <s v="Emparejamiento_emocion_RC"/>
    <n v="0"/>
    <x v="1"/>
    <n v="0.76903779641699999"/>
    <s v="Comisión"/>
  </r>
  <r>
    <s v="Fernando"/>
    <x v="0"/>
    <x v="0"/>
    <x v="2"/>
    <x v="1"/>
    <s v="Memoria_emocion_RC"/>
    <n v="1"/>
    <x v="0"/>
    <n v="1.8679676522699999"/>
    <s v="Acierto"/>
  </r>
  <r>
    <s v="Fernando"/>
    <x v="0"/>
    <x v="0"/>
    <x v="2"/>
    <x v="1"/>
    <s v="Memoria_emocion_RC"/>
    <n v="1"/>
    <x v="1"/>
    <n v="0.76903779641699999"/>
    <s v="Acierto"/>
  </r>
  <r>
    <s v="Fernando"/>
    <x v="0"/>
    <x v="1"/>
    <x v="1"/>
    <x v="1"/>
    <s v="Emparejamiento_emocion_RC"/>
    <n v="1"/>
    <x v="0"/>
    <n v="3.1936945473999998"/>
    <s v="Acierto"/>
  </r>
  <r>
    <s v="Fernando"/>
    <x v="0"/>
    <x v="1"/>
    <x v="1"/>
    <x v="1"/>
    <s v="Emparejamiento_emocion_RC"/>
    <n v="1"/>
    <x v="1"/>
    <n v="0.48780910856999998"/>
    <s v="Acierto"/>
  </r>
  <r>
    <s v="Fernando"/>
    <x v="0"/>
    <x v="1"/>
    <x v="1"/>
    <x v="1"/>
    <s v="Memoria_emocion_RC"/>
    <n v="1"/>
    <x v="0"/>
    <n v="3.1936945473999998"/>
    <s v="Acierto"/>
  </r>
  <r>
    <s v="Fernando"/>
    <x v="0"/>
    <x v="1"/>
    <x v="1"/>
    <x v="1"/>
    <s v="Memoria_emocion_RC"/>
    <n v="1"/>
    <x v="1"/>
    <n v="0.48780910856999998"/>
    <s v="Acierto"/>
  </r>
  <r>
    <s v="Fernando"/>
    <x v="0"/>
    <x v="2"/>
    <x v="2"/>
    <x v="1"/>
    <s v="Emparejamiento_emocion_RC"/>
    <n v="1"/>
    <x v="0"/>
    <n v="1.2618783741499999"/>
    <s v="Acierto"/>
  </r>
  <r>
    <s v="Fernando"/>
    <x v="0"/>
    <x v="2"/>
    <x v="2"/>
    <x v="1"/>
    <s v="Emparejamiento_emocion_RC"/>
    <n v="1"/>
    <x v="1"/>
    <n v="0.78593901451699999"/>
    <s v="Acierto"/>
  </r>
  <r>
    <s v="Fernando"/>
    <x v="0"/>
    <x v="2"/>
    <x v="2"/>
    <x v="1"/>
    <s v="Memoria_emocion_RC"/>
    <n v="1"/>
    <x v="0"/>
    <n v="1.2618783741499999"/>
    <s v="Acierto"/>
  </r>
  <r>
    <s v="Fernando"/>
    <x v="0"/>
    <x v="2"/>
    <x v="2"/>
    <x v="1"/>
    <s v="Memoria_emocion_RC"/>
    <n v="1"/>
    <x v="1"/>
    <n v="0.78593901451699999"/>
    <s v="Acierto"/>
  </r>
  <r>
    <s v="Fernando"/>
    <x v="0"/>
    <x v="1"/>
    <x v="0"/>
    <x v="1"/>
    <s v="Emparejamiento_emocion_RC"/>
    <n v="1"/>
    <x v="0"/>
    <n v="2.4671297987199998"/>
    <s v="Acierto"/>
  </r>
  <r>
    <s v="Fernando"/>
    <x v="0"/>
    <x v="1"/>
    <x v="0"/>
    <x v="1"/>
    <s v="Emparejamiento_emocion_RC"/>
    <n v="1"/>
    <x v="1"/>
    <n v="0.49366009363399999"/>
    <s v="Acierto"/>
  </r>
  <r>
    <s v="Fernando"/>
    <x v="0"/>
    <x v="1"/>
    <x v="0"/>
    <x v="1"/>
    <s v="Memoria_emocion_RC"/>
    <n v="0"/>
    <x v="0"/>
    <n v="2.4671297987199998"/>
    <s v="Comisión"/>
  </r>
  <r>
    <s v="Fernando"/>
    <x v="0"/>
    <x v="1"/>
    <x v="0"/>
    <x v="1"/>
    <s v="Memoria_emocion_RC"/>
    <n v="0"/>
    <x v="1"/>
    <n v="0.49366009363399999"/>
    <s v="Comisión"/>
  </r>
  <r>
    <s v="Fernando"/>
    <x v="0"/>
    <x v="0"/>
    <x v="2"/>
    <x v="1"/>
    <s v="Emparejamiento_emocion_RC"/>
    <n v="1"/>
    <x v="0"/>
    <n v="2.2148200066300001"/>
    <s v="Acierto"/>
  </r>
  <r>
    <s v="Fernando"/>
    <x v="0"/>
    <x v="0"/>
    <x v="2"/>
    <x v="1"/>
    <s v="Emparejamiento_emocion_RC"/>
    <n v="1"/>
    <x v="1"/>
    <n v="0.983947600122"/>
    <s v="Acierto"/>
  </r>
  <r>
    <s v="Fernando"/>
    <x v="0"/>
    <x v="0"/>
    <x v="2"/>
    <x v="1"/>
    <s v="Memoria_emocion_RC"/>
    <n v="1"/>
    <x v="0"/>
    <n v="2.2148200066300001"/>
    <s v="Acierto"/>
  </r>
  <r>
    <s v="Fernando"/>
    <x v="0"/>
    <x v="0"/>
    <x v="2"/>
    <x v="1"/>
    <s v="Memoria_emocion_RC"/>
    <n v="1"/>
    <x v="1"/>
    <n v="0.983947600122"/>
    <s v="Acierto"/>
  </r>
  <r>
    <s v="Fernando"/>
    <x v="0"/>
    <x v="2"/>
    <x v="0"/>
    <x v="1"/>
    <s v="Emparejamiento_emocion_RC"/>
    <n v="1"/>
    <x v="0"/>
    <n v="2.7837701800699999"/>
    <s v="Acierto"/>
  </r>
  <r>
    <s v="Fernando"/>
    <x v="0"/>
    <x v="2"/>
    <x v="0"/>
    <x v="1"/>
    <s v="Emparejamiento_emocion_RC"/>
    <n v="1"/>
    <x v="1"/>
    <n v="1.3248823303699999"/>
    <s v="Acierto"/>
  </r>
  <r>
    <s v="Fernando"/>
    <x v="0"/>
    <x v="2"/>
    <x v="0"/>
    <x v="1"/>
    <s v="Memoria_emocion_RC"/>
    <n v="1"/>
    <x v="0"/>
    <n v="2.7837701800699999"/>
    <s v="Acierto"/>
  </r>
  <r>
    <s v="Fernando"/>
    <x v="0"/>
    <x v="2"/>
    <x v="0"/>
    <x v="1"/>
    <s v="Memoria_emocion_RC"/>
    <n v="1"/>
    <x v="1"/>
    <n v="1.3248823303699999"/>
    <s v="Acierto"/>
  </r>
  <r>
    <s v="Fernando"/>
    <x v="0"/>
    <x v="0"/>
    <x v="2"/>
    <x v="1"/>
    <s v="Emparejamiento_emocion_RC"/>
    <n v="1"/>
    <x v="0"/>
    <n v="3.01636952511"/>
    <s v="Acierto"/>
  </r>
  <r>
    <s v="Fernando"/>
    <x v="0"/>
    <x v="0"/>
    <x v="2"/>
    <x v="1"/>
    <s v="Emparejamiento_emocion_RC"/>
    <n v="1"/>
    <x v="1"/>
    <n v="1.3547034499899999"/>
    <s v="Acierto"/>
  </r>
  <r>
    <s v="Fernando"/>
    <x v="0"/>
    <x v="0"/>
    <x v="2"/>
    <x v="1"/>
    <s v="Memoria_emocion_RC"/>
    <n v="0"/>
    <x v="0"/>
    <n v="3.01636952511"/>
    <s v="Comisión"/>
  </r>
  <r>
    <s v="Fernando"/>
    <x v="0"/>
    <x v="0"/>
    <x v="2"/>
    <x v="1"/>
    <s v="Memoria_emocion_RC"/>
    <n v="0"/>
    <x v="1"/>
    <n v="1.3547034499899999"/>
    <s v="Comisión"/>
  </r>
  <r>
    <s v="Fernando"/>
    <x v="0"/>
    <x v="1"/>
    <x v="1"/>
    <x v="1"/>
    <s v="Emparejamiento_emocion_RC"/>
    <n v="0"/>
    <x v="1"/>
    <n v="1.9257028861900001"/>
    <s v="Comisión"/>
  </r>
  <r>
    <s v="Fernando"/>
    <x v="0"/>
    <x v="1"/>
    <x v="1"/>
    <x v="1"/>
    <s v="Memoria_emocion_RC"/>
    <n v="0"/>
    <x v="1"/>
    <n v="1.9257028861900001"/>
    <s v="Comisión"/>
  </r>
  <r>
    <s v="Fernando"/>
    <x v="0"/>
    <x v="2"/>
    <x v="0"/>
    <x v="1"/>
    <s v="Emparejamiento_emocion_RC"/>
    <n v="1"/>
    <x v="0"/>
    <n v="1.3617515714099999"/>
    <s v="Acierto"/>
  </r>
  <r>
    <s v="Fernando"/>
    <x v="0"/>
    <x v="2"/>
    <x v="0"/>
    <x v="1"/>
    <s v="Emparejamiento_emocion_RC"/>
    <n v="1"/>
    <x v="1"/>
    <n v="1.9236356641600001"/>
    <s v="Acierto"/>
  </r>
  <r>
    <s v="Fernando"/>
    <x v="0"/>
    <x v="2"/>
    <x v="0"/>
    <x v="1"/>
    <s v="Memoria_emocion_RC"/>
    <n v="1"/>
    <x v="0"/>
    <n v="1.3617515714099999"/>
    <s v="Acierto"/>
  </r>
  <r>
    <s v="Fernando"/>
    <x v="0"/>
    <x v="2"/>
    <x v="0"/>
    <x v="1"/>
    <s v="Memoria_emocion_RC"/>
    <n v="1"/>
    <x v="1"/>
    <n v="1.9236356641600001"/>
    <s v="Acierto"/>
  </r>
  <r>
    <s v="Fernando"/>
    <x v="0"/>
    <x v="0"/>
    <x v="2"/>
    <x v="1"/>
    <s v="Emparejamiento_emocion_RC"/>
    <n v="1"/>
    <x v="0"/>
    <n v="2.85670757783"/>
    <s v="Acierto"/>
  </r>
  <r>
    <s v="Fernando"/>
    <x v="0"/>
    <x v="0"/>
    <x v="2"/>
    <x v="1"/>
    <s v="Emparejamiento_emocion_RC"/>
    <n v="1"/>
    <x v="1"/>
    <n v="0.75119465484699999"/>
    <s v="Acierto"/>
  </r>
  <r>
    <s v="Fernando"/>
    <x v="0"/>
    <x v="0"/>
    <x v="2"/>
    <x v="1"/>
    <s v="Memoria_emocion_RC"/>
    <n v="0"/>
    <x v="0"/>
    <n v="2.85670757783"/>
    <s v="Comisión"/>
  </r>
  <r>
    <s v="Fernando"/>
    <x v="0"/>
    <x v="0"/>
    <x v="2"/>
    <x v="1"/>
    <s v="Memoria_emocion_RC"/>
    <n v="0"/>
    <x v="1"/>
    <n v="0.75119465484699999"/>
    <s v="Comisión"/>
  </r>
  <r>
    <s v="Fernando"/>
    <x v="0"/>
    <x v="1"/>
    <x v="1"/>
    <x v="1"/>
    <s v="Emparejamiento_emocion_RC"/>
    <n v="1"/>
    <x v="0"/>
    <n v="2.1946794789999999"/>
    <s v="Acierto"/>
  </r>
  <r>
    <s v="Fernando"/>
    <x v="0"/>
    <x v="1"/>
    <x v="1"/>
    <x v="1"/>
    <s v="Emparejamiento_emocion_RC"/>
    <n v="1"/>
    <x v="1"/>
    <n v="1.0912257435299999"/>
    <s v="Acierto"/>
  </r>
  <r>
    <s v="Fernando"/>
    <x v="0"/>
    <x v="1"/>
    <x v="1"/>
    <x v="1"/>
    <s v="Memoria_emocion_RC"/>
    <n v="1"/>
    <x v="0"/>
    <n v="2.1946794789999999"/>
    <s v="Acierto"/>
  </r>
  <r>
    <s v="Fernando"/>
    <x v="0"/>
    <x v="1"/>
    <x v="1"/>
    <x v="1"/>
    <s v="Memoria_emocion_RC"/>
    <n v="1"/>
    <x v="1"/>
    <n v="1.0912257435299999"/>
    <s v="Acierto"/>
  </r>
  <r>
    <s v="Fernando"/>
    <x v="0"/>
    <x v="0"/>
    <x v="2"/>
    <x v="1"/>
    <s v="Emparejamiento_emocion_RC"/>
    <n v="1"/>
    <x v="0"/>
    <n v="1.57759715454"/>
    <s v="Acierto"/>
  </r>
  <r>
    <s v="Fernando"/>
    <x v="0"/>
    <x v="0"/>
    <x v="2"/>
    <x v="1"/>
    <s v="Emparejamiento_emocion_RC"/>
    <n v="1"/>
    <x v="1"/>
    <n v="1.63731123134"/>
    <s v="Acierto"/>
  </r>
  <r>
    <s v="Fernando"/>
    <x v="0"/>
    <x v="0"/>
    <x v="2"/>
    <x v="1"/>
    <s v="Memoria_emocion_RC"/>
    <n v="0"/>
    <x v="0"/>
    <n v="1.57759715454"/>
    <s v="Comisión"/>
  </r>
  <r>
    <s v="Fernando"/>
    <x v="0"/>
    <x v="0"/>
    <x v="2"/>
    <x v="1"/>
    <s v="Memoria_emocion_RC"/>
    <n v="0"/>
    <x v="1"/>
    <n v="1.63731123134"/>
    <s v="Comisión"/>
  </r>
  <r>
    <s v="Fernando"/>
    <x v="0"/>
    <x v="2"/>
    <x v="0"/>
    <x v="1"/>
    <s v="Emparejamiento_emocion_RC"/>
    <n v="0"/>
    <x v="0"/>
    <n v="3.7210365601299999"/>
    <s v="Comisión"/>
  </r>
  <r>
    <s v="Fernando"/>
    <x v="0"/>
    <x v="2"/>
    <x v="0"/>
    <x v="1"/>
    <s v="Emparejamiento_emocion_RC"/>
    <n v="0"/>
    <x v="1"/>
    <n v="1.0750972525"/>
    <s v="Comisión"/>
  </r>
  <r>
    <s v="Fernando"/>
    <x v="0"/>
    <x v="2"/>
    <x v="0"/>
    <x v="1"/>
    <s v="Memoria_emocion_RC"/>
    <n v="0"/>
    <x v="0"/>
    <n v="3.7210365601299999"/>
    <s v="Comisión"/>
  </r>
  <r>
    <s v="Fernando"/>
    <x v="0"/>
    <x v="2"/>
    <x v="0"/>
    <x v="1"/>
    <s v="Memoria_emocion_RC"/>
    <n v="0"/>
    <x v="1"/>
    <n v="1.0750972525"/>
    <s v="Comisión"/>
  </r>
  <r>
    <s v="Fernando"/>
    <x v="0"/>
    <x v="1"/>
    <x v="1"/>
    <x v="1"/>
    <s v="Emparejamiento_emocion_RC"/>
    <n v="1"/>
    <x v="0"/>
    <n v="2.88433906785"/>
    <s v="Acierto"/>
  </r>
  <r>
    <s v="Fernando"/>
    <x v="0"/>
    <x v="1"/>
    <x v="1"/>
    <x v="1"/>
    <s v="Emparejamiento_emocion_RC"/>
    <n v="1"/>
    <x v="1"/>
    <n v="1.3708125639199999"/>
    <s v="Acierto"/>
  </r>
  <r>
    <s v="Fernando"/>
    <x v="0"/>
    <x v="1"/>
    <x v="1"/>
    <x v="1"/>
    <s v="Memoria_emocion_RC"/>
    <n v="1"/>
    <x v="0"/>
    <n v="2.88433906785"/>
    <s v="Acierto"/>
  </r>
  <r>
    <s v="Fernando"/>
    <x v="0"/>
    <x v="1"/>
    <x v="1"/>
    <x v="1"/>
    <s v="Memoria_emocion_RC"/>
    <n v="1"/>
    <x v="1"/>
    <n v="1.3708125639199999"/>
    <s v="Acier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54440-66DF-47B2-B58C-787B55E7F7C1}" name="TablaDinámica4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4">
  <location ref="A3:D10" firstHeaderRow="1" firstDataRow="2" firstDataCol="1" rowPageCount="1" colPageCount="1"/>
  <pivotFields count="9">
    <pivotField showAll="0"/>
    <pivotField axis="axisRow" showAll="0">
      <items count="3">
        <item x="1"/>
        <item x="0"/>
        <item t="default"/>
      </items>
    </pivotField>
    <pivotField axis="axisCol" showAll="0">
      <items count="5">
        <item m="1" x="3"/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2">
    <field x="4"/>
    <field x="1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2"/>
  </colFields>
  <colItems count="3">
    <i>
      <x v="1"/>
    </i>
    <i>
      <x v="2"/>
    </i>
    <i>
      <x v="3"/>
    </i>
  </colItems>
  <pageFields count="1">
    <pageField fld="5" item="0" hier="-1"/>
  </pageFields>
  <dataFields count="1">
    <dataField name="Promedio de RC" fld="6" subtotal="average" baseField="2" baseItem="0" numFmtId="164"/>
  </dataFields>
  <formats count="1">
    <format dxfId="1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8B4A5-A2DC-4601-A27F-B8F20C0BA029}" name="TablaDinámica3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4">
  <location ref="A4:D11" firstHeaderRow="1" firstDataRow="2" firstDataCol="1" rowPageCount="1" colPageCount="1"/>
  <pivotFields count="10">
    <pivotField showAll="0"/>
    <pivotField axis="axisRow" showAll="0">
      <items count="3">
        <item x="1"/>
        <item x="0"/>
        <item t="default"/>
      </items>
    </pivotField>
    <pivotField axis="axisCol" showAll="0">
      <items count="5">
        <item m="1" x="3"/>
        <item x="0"/>
        <item x="2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4"/>
    <field x="1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2"/>
  </colFields>
  <colItems count="3">
    <i>
      <x v="1"/>
    </i>
    <i>
      <x v="2"/>
    </i>
    <i>
      <x v="3"/>
    </i>
  </colItems>
  <pageFields count="1">
    <pageField fld="7" item="0" hier="-1"/>
  </pageFields>
  <dataFields count="1">
    <dataField name="Promedio de TR" fld="8" subtotal="average" baseField="0" baseItem="1" numFmtId="2"/>
  </dataFields>
  <formats count="1">
    <format dxfId="15">
      <pivotArea outline="0" collapsedLevelsAreSubtotals="1" fieldPosition="0"/>
    </format>
  </formats>
  <chartFormats count="7">
    <chartFormat chart="1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F1CAB-C615-4212-8997-1D55F87A936E}" name="TablaDinámica4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7">
  <location ref="A3:D10" firstHeaderRow="1" firstDataRow="2" firstDataCol="1" rowPageCount="1" colPageCount="1"/>
  <pivotFields count="9"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5">
        <item m="1"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2">
    <field x="4"/>
    <field x="1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3"/>
  </colFields>
  <colItems count="3">
    <i>
      <x v="1"/>
    </i>
    <i>
      <x v="2"/>
    </i>
    <i>
      <x v="3"/>
    </i>
  </colItems>
  <pageFields count="1">
    <pageField fld="5" item="1" hier="-1"/>
  </pageFields>
  <dataFields count="1">
    <dataField name="Promedio de RC" fld="6" subtotal="average" baseField="2" baseItem="0" numFmtId="164"/>
  </dataFields>
  <formats count="1">
    <format dxfId="14">
      <pivotArea outline="0" collapsedLevelsAreSubtotals="1" fieldPosition="0"/>
    </format>
  </formats>
  <chartFormats count="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8315F-115F-4B0B-A45C-237D1DA658E3}" name="TablaDinámica3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3">
  <location ref="A4:D11" firstHeaderRow="1" firstDataRow="2" firstDataCol="1" rowPageCount="1" colPageCount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5">
        <item m="1"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4"/>
    <field x="1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3"/>
  </colFields>
  <colItems count="3">
    <i>
      <x v="1"/>
    </i>
    <i>
      <x v="2"/>
    </i>
    <i>
      <x v="3"/>
    </i>
  </colItems>
  <pageFields count="1">
    <pageField fld="7" item="1" hier="-1"/>
  </pageFields>
  <dataFields count="1">
    <dataField name="Promedio de TR" fld="8" subtotal="average" baseField="0" baseItem="1" numFmtId="2"/>
  </dataFields>
  <formats count="1">
    <format dxfId="13">
      <pivotArea outline="0" collapsedLevelsAreSubtotals="1" fieldPosition="0"/>
    </format>
  </formats>
  <chartFormats count="5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00000000-0016-0000-06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Niño" tableColumnId="1"/>
      <queryTableField id="2" name="Edad" tableColumnId="2"/>
      <queryTableField id="3" name="emocion emp" tableColumnId="3"/>
      <queryTableField id="4" name="emocion mem" tableColumnId="4"/>
      <queryTableField id="5" name="pre/post" tableColumnId="5"/>
      <queryTableField id="6" name="emp/mem RC" tableColumnId="6"/>
      <queryTableField id="7" name="RC" tableColumnId="7"/>
      <queryTableField id="8" name="emp/mem TR" tableColumnId="8"/>
      <queryTableField id="9" name="TR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700-000001000000}" autoFormatId="16" applyNumberFormats="0" applyBorderFormats="0" applyFontFormats="0" applyPatternFormats="0" applyAlignmentFormats="0" applyWidthHeightFormats="0">
  <queryTableRefresh nextId="25" unboundColumnsRight="1">
    <queryTableFields count="10">
      <queryTableField id="1" name="Niño" tableColumnId="1"/>
      <queryTableField id="23" name="Edad" tableColumnId="11"/>
      <queryTableField id="2" name="emocion emp" tableColumnId="2"/>
      <queryTableField id="3" name="emocion mem" tableColumnId="3"/>
      <queryTableField id="10" name="pre/post" tableColumnId="10"/>
      <queryTableField id="19" name="emp/mem RC" tableColumnId="6"/>
      <queryTableField id="20" name="RC" tableColumnId="7"/>
      <queryTableField id="21" name="emp/mem TR" tableColumnId="8"/>
      <queryTableField id="22" name="TR" tableColumnId="9"/>
      <queryTableField id="16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451E7B-70FA-4835-8A4B-EB7598D79CB3}" name="DatosRC" displayName="DatosRC" ref="A1:I289" tableType="queryTable" totalsRowShown="0">
  <autoFilter ref="A1:I289" xr:uid="{73C0E2BC-E5BE-4AB7-990A-7AB3A3D0317A}"/>
  <tableColumns count="9">
    <tableColumn id="1" xr3:uid="{A4667A62-72D2-4D2E-A70A-7B4E92D927AD}" uniqueName="1" name="Niño" queryTableFieldId="1" dataDxfId="12"/>
    <tableColumn id="2" xr3:uid="{04623BEA-6D39-407D-9A19-3E5D29D1171B}" uniqueName="2" name="Edad" queryTableFieldId="2"/>
    <tableColumn id="3" xr3:uid="{1F82743F-0D8A-4E5F-8EBF-627E20F97D2E}" uniqueName="3" name="emocion emp" queryTableFieldId="3" dataDxfId="11"/>
    <tableColumn id="4" xr3:uid="{EAE0C1A9-A39C-41FC-89B0-486F90F2E74B}" uniqueName="4" name="emocion mem" queryTableFieldId="4" dataDxfId="10"/>
    <tableColumn id="5" xr3:uid="{4F0A0462-0AF9-43DF-9B9E-3E372ADCC0F1}" uniqueName="5" name="pre/post" queryTableFieldId="5"/>
    <tableColumn id="6" xr3:uid="{A96BA3C2-3304-4693-9202-BAF97EACC00B}" uniqueName="6" name="emp/mem RC" queryTableFieldId="6" dataDxfId="9"/>
    <tableColumn id="7" xr3:uid="{A5673B19-9DC9-4A79-95D1-F858BAF2B034}" uniqueName="7" name="RC" queryTableFieldId="7"/>
    <tableColumn id="8" xr3:uid="{385A062C-E422-42C0-B0B3-CA1812143E9F}" uniqueName="8" name="emp/mem TR" queryTableFieldId="8" dataDxfId="8"/>
    <tableColumn id="9" xr3:uid="{7D9563A3-CFD5-4ECA-A5D2-7599E414F251}" uniqueName="9" name="TR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3C1D2-5D1A-405E-A3F4-19C7512637FD}" name="DatosTR" displayName="DatosTR" ref="A1:J223" tableType="queryTable" totalsRowShown="0">
  <autoFilter ref="A1:J223" xr:uid="{E12C202B-D31A-4DE2-9914-9AB317E5EF2A}"/>
  <tableColumns count="10">
    <tableColumn id="1" xr3:uid="{FB9F0452-DDB1-493B-802A-CCCF7ED5C07F}" uniqueName="1" name="Niño" queryTableFieldId="1" dataDxfId="7"/>
    <tableColumn id="11" xr3:uid="{ECC23C45-F1E7-44CA-A2EC-136B32D6A8AA}" uniqueName="11" name="Edad" queryTableFieldId="23"/>
    <tableColumn id="2" xr3:uid="{C3B0D302-6355-450E-8BFF-A9341D3DA423}" uniqueName="2" name="emocion emp" queryTableFieldId="2" dataDxfId="6"/>
    <tableColumn id="3" xr3:uid="{F990BF34-512D-4646-AF1C-B69245F2D026}" uniqueName="3" name="emocion mem" queryTableFieldId="3" dataDxfId="5"/>
    <tableColumn id="10" xr3:uid="{76A4264B-AA7F-49AE-B7D4-641508631FAF}" uniqueName="10" name="pre/post" queryTableFieldId="10"/>
    <tableColumn id="6" xr3:uid="{598C08F4-39BC-4EF7-BBA4-581BFB4EAC18}" uniqueName="6" name="emp/mem RC" queryTableFieldId="19" dataDxfId="4"/>
    <tableColumn id="7" xr3:uid="{040DE19A-2606-4FD9-89EE-6DAC35266093}" uniqueName="7" name="RC" queryTableFieldId="20" dataDxfId="3"/>
    <tableColumn id="8" xr3:uid="{C0351BE3-BE5D-499C-81DE-8A7E0EDDE09A}" uniqueName="8" name="emp/mem TR" queryTableFieldId="21" dataDxfId="2"/>
    <tableColumn id="9" xr3:uid="{47840533-7EA1-4DDA-B1EA-8AB3565FE192}" uniqueName="9" name="TR" queryTableFieldId="22"/>
    <tableColumn id="13" xr3:uid="{89FCED5F-068F-403A-BFD5-2E1F5B98E8DB}" uniqueName="13" name="Tipo" queryTableFieldId="16" dataDxfId="1">
      <calculatedColumnFormula>+IF(DatosTR[[#This Row],[RC]]=1,"Acierto",IF(SUM(DatosTR[[#This Row],[RC]],DatosTR[[#This Row],[TR]])=0,"Omisión","Comisión"))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55780-CF1C-4E1E-90AA-A69D952B5EBA}" name="Tabla1" displayName="Tabla1" ref="A2:I74" totalsRowShown="0">
  <autoFilter ref="A2:I74" xr:uid="{8E18ECAF-1ABD-45FB-A764-45D5661F2249}"/>
  <tableColumns count="9">
    <tableColumn id="1" xr3:uid="{933F9B8D-158B-482A-B322-D1D2EC48FA1B}" name="Niño"/>
    <tableColumn id="10" xr3:uid="{DE7A587F-3703-4DBB-A3AC-B87BA48345B3}" name="Edad" dataDxfId="0"/>
    <tableColumn id="2" xr3:uid="{347767DC-6F37-4E73-B201-39ECC95FB2AD}" name="Emparejamiento_emocion_RC"/>
    <tableColumn id="3" xr3:uid="{7F5A5C5A-7A28-4CC6-8A0B-92E81C099CF5}" name="Emparejamiento_emocion_TR"/>
    <tableColumn id="4" xr3:uid="{16DBB582-9804-474E-BDC5-F935442FE83E}" name="Memoria_emocion_RC"/>
    <tableColumn id="5" xr3:uid="{1AB866B6-64A7-4DBB-B516-96AB78901C59}" name="Memoria_emocion_TR"/>
    <tableColumn id="6" xr3:uid="{64C62A10-13B3-4C40-9016-CAEBEB375B9F}" name="emocion emp"/>
    <tableColumn id="7" xr3:uid="{6475CD1B-3C23-4413-A8D7-DFAAE650E737}" name="emocion mem"/>
    <tableColumn id="8" xr3:uid="{7EE14586-C277-4172-BAA2-5FC1B9A61545}" name="pre/p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6870-9AC3-469E-9C4B-484221505DBE}">
  <dimension ref="A1:H3"/>
  <sheetViews>
    <sheetView workbookViewId="0"/>
  </sheetViews>
  <sheetFormatPr baseColWidth="10" defaultRowHeight="14.4" x14ac:dyDescent="0.55000000000000004"/>
  <cols>
    <col min="5" max="5" width="19.15625" bestFit="1" customWidth="1"/>
    <col min="7" max="7" width="15.15625" style="4" bestFit="1" customWidth="1"/>
  </cols>
  <sheetData>
    <row r="1" spans="1:8" x14ac:dyDescent="0.55000000000000004">
      <c r="B1" t="s">
        <v>9</v>
      </c>
      <c r="C1" t="s">
        <v>10</v>
      </c>
      <c r="D1" t="s">
        <v>11</v>
      </c>
      <c r="E1" t="s">
        <v>13</v>
      </c>
      <c r="F1" t="s">
        <v>12</v>
      </c>
      <c r="H1" t="s">
        <v>14</v>
      </c>
    </row>
    <row r="2" spans="1:8" x14ac:dyDescent="0.55000000000000004">
      <c r="A2">
        <v>1</v>
      </c>
      <c r="B2" t="s">
        <v>0</v>
      </c>
      <c r="C2" t="s">
        <v>7</v>
      </c>
      <c r="D2" t="s">
        <v>8</v>
      </c>
      <c r="E2" s="12">
        <v>40544</v>
      </c>
      <c r="F2">
        <v>7</v>
      </c>
      <c r="G2" s="4" t="s">
        <v>38</v>
      </c>
      <c r="H2" t="s">
        <v>15</v>
      </c>
    </row>
    <row r="3" spans="1:8" x14ac:dyDescent="0.55000000000000004">
      <c r="A3">
        <v>2</v>
      </c>
      <c r="B3" t="s">
        <v>40</v>
      </c>
      <c r="C3" t="s">
        <v>17</v>
      </c>
      <c r="D3" t="s">
        <v>17</v>
      </c>
      <c r="E3" s="12">
        <v>39753</v>
      </c>
      <c r="F3">
        <v>9</v>
      </c>
      <c r="G3" s="4" t="s">
        <v>39</v>
      </c>
      <c r="H3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E3F0-B94D-4D53-99F1-9BA24D710294}">
  <dimension ref="A2:N74"/>
  <sheetViews>
    <sheetView topLeftCell="A53" workbookViewId="0">
      <selection activeCell="C74" sqref="C74"/>
    </sheetView>
  </sheetViews>
  <sheetFormatPr baseColWidth="10" defaultRowHeight="14.4" x14ac:dyDescent="0.55000000000000004"/>
  <cols>
    <col min="2" max="2" width="11" style="4"/>
    <col min="3" max="3" width="29.83984375" customWidth="1"/>
    <col min="4" max="4" width="29.68359375" customWidth="1"/>
    <col min="5" max="5" width="23.26171875" customWidth="1"/>
    <col min="6" max="6" width="23.15625" customWidth="1"/>
    <col min="7" max="7" width="15.26171875" customWidth="1"/>
    <col min="8" max="8" width="15.83984375" customWidth="1"/>
  </cols>
  <sheetData>
    <row r="2" spans="1:14" x14ac:dyDescent="0.55000000000000004">
      <c r="A2" t="s">
        <v>55</v>
      </c>
      <c r="B2" s="4" t="s">
        <v>69</v>
      </c>
      <c r="C2" t="s">
        <v>27</v>
      </c>
      <c r="D2" t="s">
        <v>28</v>
      </c>
      <c r="E2" t="s">
        <v>29</v>
      </c>
      <c r="F2" t="s">
        <v>30</v>
      </c>
      <c r="G2" t="s">
        <v>53</v>
      </c>
      <c r="H2" t="s">
        <v>54</v>
      </c>
      <c r="I2" t="s">
        <v>56</v>
      </c>
    </row>
    <row r="3" spans="1:14" x14ac:dyDescent="0.55000000000000004">
      <c r="A3" t="s">
        <v>18</v>
      </c>
      <c r="B3" s="4" t="s">
        <v>45</v>
      </c>
      <c r="C3">
        <v>1</v>
      </c>
      <c r="D3">
        <v>2.00289855758</v>
      </c>
      <c r="E3">
        <v>1</v>
      </c>
      <c r="F3">
        <v>1.7543839914699999</v>
      </c>
      <c r="G3" t="s">
        <v>72</v>
      </c>
      <c r="H3" t="s">
        <v>74</v>
      </c>
      <c r="I3" t="s">
        <v>46</v>
      </c>
      <c r="K3" t="str">
        <f>+PROPER(Tabla1[[#This Row],[emocion emp]])</f>
        <v>Alegría</v>
      </c>
      <c r="M3" t="s">
        <v>52</v>
      </c>
      <c r="N3" t="e">
        <f>+AVERAGEIFS(Tabla1[Emparejamiento_emocion_RC],Tabla1[Niño],"Elizabeth",Tabla1[pre/post],"pre",Tabla1[emocion mem],M3)</f>
        <v>#DIV/0!</v>
      </c>
    </row>
    <row r="4" spans="1:14" x14ac:dyDescent="0.55000000000000004">
      <c r="A4" s="4" t="s">
        <v>18</v>
      </c>
      <c r="B4" s="4" t="s">
        <v>45</v>
      </c>
      <c r="C4">
        <v>0</v>
      </c>
      <c r="E4">
        <v>0</v>
      </c>
      <c r="G4" t="s">
        <v>73</v>
      </c>
      <c r="H4" t="s">
        <v>73</v>
      </c>
      <c r="I4" s="4" t="s">
        <v>46</v>
      </c>
      <c r="K4" s="4" t="str">
        <f>+PROPER(Tabla1[[#This Row],[emocion emp]])</f>
        <v>Enojo</v>
      </c>
      <c r="M4" t="s">
        <v>51</v>
      </c>
      <c r="N4" s="4">
        <f>+AVERAGEIFS(Tabla1[Emparejamiento_emocion_RC],Tabla1[Niño],"Elizabeth",Tabla1[pre/post],"pre",Tabla1[emocion mem],M4)</f>
        <v>0</v>
      </c>
    </row>
    <row r="5" spans="1:14" x14ac:dyDescent="0.55000000000000004">
      <c r="A5" s="4" t="s">
        <v>18</v>
      </c>
      <c r="B5" s="4" t="s">
        <v>45</v>
      </c>
      <c r="C5">
        <v>0</v>
      </c>
      <c r="D5">
        <v>2.7256871845999999</v>
      </c>
      <c r="E5">
        <v>1</v>
      </c>
      <c r="F5">
        <v>0.94833780755300001</v>
      </c>
      <c r="G5" t="s">
        <v>74</v>
      </c>
      <c r="H5" t="s">
        <v>74</v>
      </c>
      <c r="I5" s="4" t="s">
        <v>46</v>
      </c>
      <c r="K5" s="4" t="str">
        <f>+PROPER(Tabla1[[#This Row],[emocion emp]])</f>
        <v>Tristeza</v>
      </c>
      <c r="M5" t="s">
        <v>50</v>
      </c>
      <c r="N5" s="4">
        <f>+AVERAGEIFS(Tabla1[Emparejamiento_emocion_RC],Tabla1[Niño],"Elizabeth",Tabla1[pre/post],"pre",Tabla1[emocion mem],M5)</f>
        <v>0.5</v>
      </c>
    </row>
    <row r="6" spans="1:14" x14ac:dyDescent="0.55000000000000004">
      <c r="A6" s="4" t="s">
        <v>18</v>
      </c>
      <c r="B6" s="4" t="s">
        <v>45</v>
      </c>
      <c r="C6">
        <v>0</v>
      </c>
      <c r="D6">
        <v>1.3411129175200001</v>
      </c>
      <c r="E6">
        <v>0</v>
      </c>
      <c r="G6" t="s">
        <v>73</v>
      </c>
      <c r="H6" t="s">
        <v>73</v>
      </c>
      <c r="I6" s="4" t="s">
        <v>46</v>
      </c>
      <c r="K6" s="4" t="str">
        <f>+PROPER(Tabla1[[#This Row],[emocion emp]])</f>
        <v>Enojo</v>
      </c>
    </row>
    <row r="7" spans="1:14" x14ac:dyDescent="0.55000000000000004">
      <c r="A7" s="4" t="s">
        <v>18</v>
      </c>
      <c r="B7" s="4" t="s">
        <v>45</v>
      </c>
      <c r="C7">
        <v>1</v>
      </c>
      <c r="D7">
        <v>1.7708008014600001</v>
      </c>
      <c r="E7">
        <v>1</v>
      </c>
      <c r="F7">
        <v>1.3179197306699999</v>
      </c>
      <c r="G7" t="s">
        <v>72</v>
      </c>
      <c r="H7" t="s">
        <v>72</v>
      </c>
      <c r="I7" s="4" t="s">
        <v>46</v>
      </c>
      <c r="K7" s="4" t="str">
        <f>+PROPER(Tabla1[[#This Row],[emocion emp]])</f>
        <v>Alegría</v>
      </c>
    </row>
    <row r="8" spans="1:14" x14ac:dyDescent="0.55000000000000004">
      <c r="A8" s="4" t="s">
        <v>18</v>
      </c>
      <c r="B8" s="4" t="s">
        <v>45</v>
      </c>
      <c r="C8">
        <v>1</v>
      </c>
      <c r="D8">
        <v>1.17603077693</v>
      </c>
      <c r="E8">
        <v>0</v>
      </c>
      <c r="F8">
        <v>1.7110715163900001</v>
      </c>
      <c r="G8" t="s">
        <v>74</v>
      </c>
      <c r="H8" t="s">
        <v>73</v>
      </c>
      <c r="I8" s="4" t="s">
        <v>46</v>
      </c>
      <c r="K8" s="4" t="str">
        <f>+PROPER(Tabla1[[#This Row],[emocion emp]])</f>
        <v>Tristeza</v>
      </c>
    </row>
    <row r="9" spans="1:14" x14ac:dyDescent="0.55000000000000004">
      <c r="A9" s="4" t="s">
        <v>18</v>
      </c>
      <c r="B9" s="4" t="s">
        <v>45</v>
      </c>
      <c r="C9">
        <v>0</v>
      </c>
      <c r="D9">
        <v>1.8814838272500001</v>
      </c>
      <c r="E9">
        <v>1</v>
      </c>
      <c r="F9">
        <v>1.2559899427000001</v>
      </c>
      <c r="G9" t="s">
        <v>73</v>
      </c>
      <c r="H9" t="s">
        <v>72</v>
      </c>
      <c r="I9" s="4" t="s">
        <v>46</v>
      </c>
      <c r="K9" s="4" t="str">
        <f>+PROPER(Tabla1[[#This Row],[emocion emp]])</f>
        <v>Enojo</v>
      </c>
    </row>
    <row r="10" spans="1:14" x14ac:dyDescent="0.55000000000000004">
      <c r="A10" s="4" t="s">
        <v>18</v>
      </c>
      <c r="B10" s="4" t="s">
        <v>45</v>
      </c>
      <c r="C10">
        <v>1</v>
      </c>
      <c r="D10">
        <v>1.8820604192999999</v>
      </c>
      <c r="E10">
        <v>1</v>
      </c>
      <c r="F10">
        <v>1.30210503424</v>
      </c>
      <c r="G10" t="s">
        <v>74</v>
      </c>
      <c r="H10" t="s">
        <v>74</v>
      </c>
      <c r="I10" s="4" t="s">
        <v>46</v>
      </c>
      <c r="K10" s="4" t="str">
        <f>+PROPER(Tabla1[[#This Row],[emocion emp]])</f>
        <v>Tristeza</v>
      </c>
    </row>
    <row r="11" spans="1:14" x14ac:dyDescent="0.55000000000000004">
      <c r="A11" s="4" t="s">
        <v>18</v>
      </c>
      <c r="B11" s="4" t="s">
        <v>45</v>
      </c>
      <c r="C11">
        <v>0</v>
      </c>
      <c r="D11">
        <v>2.4558202733800001</v>
      </c>
      <c r="E11">
        <v>1</v>
      </c>
      <c r="F11">
        <v>0.92171153379600002</v>
      </c>
      <c r="G11" t="s">
        <v>72</v>
      </c>
      <c r="H11" t="s">
        <v>72</v>
      </c>
      <c r="I11" s="4" t="s">
        <v>46</v>
      </c>
      <c r="K11" s="4" t="str">
        <f>+PROPER(Tabla1[[#This Row],[emocion emp]])</f>
        <v>Alegría</v>
      </c>
    </row>
    <row r="12" spans="1:14" x14ac:dyDescent="0.55000000000000004">
      <c r="A12" s="4" t="s">
        <v>18</v>
      </c>
      <c r="B12" s="4" t="s">
        <v>45</v>
      </c>
      <c r="C12">
        <v>1</v>
      </c>
      <c r="D12">
        <v>2.7093838024900001</v>
      </c>
      <c r="E12">
        <v>0</v>
      </c>
      <c r="F12">
        <v>1.30175057193</v>
      </c>
      <c r="G12" t="s">
        <v>73</v>
      </c>
      <c r="H12" t="s">
        <v>74</v>
      </c>
      <c r="I12" s="4" t="s">
        <v>46</v>
      </c>
      <c r="K12" s="4" t="str">
        <f>+PROPER(Tabla1[[#This Row],[emocion emp]])</f>
        <v>Enojo</v>
      </c>
    </row>
    <row r="13" spans="1:14" x14ac:dyDescent="0.55000000000000004">
      <c r="A13" s="4" t="s">
        <v>18</v>
      </c>
      <c r="B13" s="4" t="s">
        <v>45</v>
      </c>
      <c r="C13">
        <v>0</v>
      </c>
      <c r="D13">
        <v>3.00418596528</v>
      </c>
      <c r="E13">
        <v>1</v>
      </c>
      <c r="F13">
        <v>0.90652305423299995</v>
      </c>
      <c r="G13" t="s">
        <v>72</v>
      </c>
      <c r="H13" t="s">
        <v>72</v>
      </c>
      <c r="I13" s="4" t="s">
        <v>46</v>
      </c>
      <c r="K13" s="4" t="str">
        <f>+PROPER(Tabla1[[#This Row],[emocion emp]])</f>
        <v>Alegría</v>
      </c>
    </row>
    <row r="14" spans="1:14" x14ac:dyDescent="0.55000000000000004">
      <c r="A14" s="4" t="s">
        <v>18</v>
      </c>
      <c r="B14" s="4" t="s">
        <v>45</v>
      </c>
      <c r="C14">
        <v>0</v>
      </c>
      <c r="D14">
        <v>2.7770421763400002</v>
      </c>
      <c r="E14">
        <v>0</v>
      </c>
      <c r="F14">
        <v>1.54779949714</v>
      </c>
      <c r="G14" t="s">
        <v>74</v>
      </c>
      <c r="H14" t="s">
        <v>73</v>
      </c>
      <c r="I14" s="4" t="s">
        <v>46</v>
      </c>
      <c r="K14" s="4" t="str">
        <f>+PROPER(Tabla1[[#This Row],[emocion emp]])</f>
        <v>Tristeza</v>
      </c>
    </row>
    <row r="15" spans="1:14" x14ac:dyDescent="0.55000000000000004">
      <c r="A15" s="4" t="s">
        <v>18</v>
      </c>
      <c r="B15" s="4" t="s">
        <v>45</v>
      </c>
      <c r="C15">
        <v>1</v>
      </c>
      <c r="D15">
        <v>1.25407820847</v>
      </c>
      <c r="E15">
        <v>0</v>
      </c>
      <c r="F15">
        <v>1.0502452880599999</v>
      </c>
      <c r="G15" t="s">
        <v>73</v>
      </c>
      <c r="H15" t="s">
        <v>74</v>
      </c>
      <c r="I15" s="4" t="s">
        <v>46</v>
      </c>
      <c r="K15" s="4" t="str">
        <f>+PROPER(Tabla1[[#This Row],[emocion emp]])</f>
        <v>Enojo</v>
      </c>
    </row>
    <row r="16" spans="1:14" x14ac:dyDescent="0.55000000000000004">
      <c r="A16" s="4" t="s">
        <v>18</v>
      </c>
      <c r="B16" s="4" t="s">
        <v>45</v>
      </c>
      <c r="C16">
        <v>1</v>
      </c>
      <c r="D16">
        <v>1.4751413124599999</v>
      </c>
      <c r="E16">
        <v>1</v>
      </c>
      <c r="F16">
        <v>1.0530143487300001</v>
      </c>
      <c r="G16" t="s">
        <v>72</v>
      </c>
      <c r="H16" t="s">
        <v>72</v>
      </c>
      <c r="I16" s="4" t="s">
        <v>46</v>
      </c>
      <c r="K16" s="4" t="str">
        <f>+PROPER(Tabla1[[#This Row],[emocion emp]])</f>
        <v>Alegría</v>
      </c>
    </row>
    <row r="17" spans="1:11" x14ac:dyDescent="0.55000000000000004">
      <c r="A17" s="4" t="s">
        <v>18</v>
      </c>
      <c r="B17" s="4" t="s">
        <v>45</v>
      </c>
      <c r="C17">
        <v>0</v>
      </c>
      <c r="D17">
        <v>1.99197355239</v>
      </c>
      <c r="E17">
        <v>0</v>
      </c>
      <c r="F17">
        <v>1.4523309450599999</v>
      </c>
      <c r="G17" t="s">
        <v>74</v>
      </c>
      <c r="H17" t="s">
        <v>73</v>
      </c>
      <c r="I17" s="4" t="s">
        <v>46</v>
      </c>
      <c r="K17" s="4" t="str">
        <f>+PROPER(Tabla1[[#This Row],[emocion emp]])</f>
        <v>Tristeza</v>
      </c>
    </row>
    <row r="18" spans="1:11" x14ac:dyDescent="0.55000000000000004">
      <c r="A18" s="4" t="s">
        <v>18</v>
      </c>
      <c r="B18" s="4" t="s">
        <v>45</v>
      </c>
      <c r="C18">
        <v>0</v>
      </c>
      <c r="E18">
        <v>1</v>
      </c>
      <c r="F18">
        <v>0.95384568115699997</v>
      </c>
      <c r="G18" t="s">
        <v>72</v>
      </c>
      <c r="H18" t="s">
        <v>72</v>
      </c>
      <c r="I18" s="4" t="s">
        <v>46</v>
      </c>
      <c r="K18" s="4" t="str">
        <f>+PROPER(Tabla1[[#This Row],[emocion emp]])</f>
        <v>Alegría</v>
      </c>
    </row>
    <row r="19" spans="1:11" x14ac:dyDescent="0.55000000000000004">
      <c r="A19" s="4" t="s">
        <v>18</v>
      </c>
      <c r="B19" s="4" t="s">
        <v>45</v>
      </c>
      <c r="C19">
        <v>0</v>
      </c>
      <c r="E19">
        <v>1</v>
      </c>
      <c r="F19">
        <v>1.5448617124899999</v>
      </c>
      <c r="G19" t="s">
        <v>73</v>
      </c>
      <c r="H19" t="s">
        <v>74</v>
      </c>
      <c r="I19" s="4" t="s">
        <v>46</v>
      </c>
      <c r="K19" s="4" t="str">
        <f>+PROPER(Tabla1[[#This Row],[emocion emp]])</f>
        <v>Enojo</v>
      </c>
    </row>
    <row r="20" spans="1:11" x14ac:dyDescent="0.55000000000000004">
      <c r="A20" s="4" t="s">
        <v>18</v>
      </c>
      <c r="B20" s="4" t="s">
        <v>45</v>
      </c>
      <c r="C20">
        <v>0</v>
      </c>
      <c r="D20">
        <v>1.75229833438</v>
      </c>
      <c r="E20">
        <v>0</v>
      </c>
      <c r="G20" t="s">
        <v>74</v>
      </c>
      <c r="H20" t="s">
        <v>73</v>
      </c>
      <c r="I20" s="4" t="s">
        <v>46</v>
      </c>
      <c r="K20" s="4" t="str">
        <f>+PROPER(Tabla1[[#This Row],[emocion emp]])</f>
        <v>Tristeza</v>
      </c>
    </row>
    <row r="21" spans="1:11" x14ac:dyDescent="0.55000000000000004">
      <c r="A21" t="s">
        <v>0</v>
      </c>
      <c r="B21" s="4" t="s">
        <v>44</v>
      </c>
      <c r="C21">
        <v>1</v>
      </c>
      <c r="D21">
        <v>1.8778546042699999</v>
      </c>
      <c r="E21">
        <v>0</v>
      </c>
      <c r="G21" s="4" t="s">
        <v>72</v>
      </c>
      <c r="H21" s="4" t="s">
        <v>74</v>
      </c>
      <c r="I21" s="4" t="s">
        <v>46</v>
      </c>
      <c r="K21" s="4" t="str">
        <f>+PROPER(Tabla1[[#This Row],[emocion emp]])</f>
        <v>Alegría</v>
      </c>
    </row>
    <row r="22" spans="1:11" x14ac:dyDescent="0.55000000000000004">
      <c r="A22" s="4" t="s">
        <v>0</v>
      </c>
      <c r="B22" s="4" t="s">
        <v>44</v>
      </c>
      <c r="C22">
        <v>0</v>
      </c>
      <c r="D22">
        <v>2.5653950129599998</v>
      </c>
      <c r="E22">
        <v>1</v>
      </c>
      <c r="F22">
        <v>1.6288513526099999</v>
      </c>
      <c r="G22" s="4" t="s">
        <v>73</v>
      </c>
      <c r="H22" s="4" t="s">
        <v>73</v>
      </c>
      <c r="I22" s="4" t="s">
        <v>46</v>
      </c>
      <c r="K22" s="4" t="str">
        <f>+PROPER(Tabla1[[#This Row],[emocion emp]])</f>
        <v>Enojo</v>
      </c>
    </row>
    <row r="23" spans="1:11" x14ac:dyDescent="0.55000000000000004">
      <c r="A23" s="4" t="s">
        <v>0</v>
      </c>
      <c r="B23" s="4" t="s">
        <v>44</v>
      </c>
      <c r="C23">
        <v>0</v>
      </c>
      <c r="E23">
        <v>1</v>
      </c>
      <c r="F23">
        <v>1.5508029756599999</v>
      </c>
      <c r="G23" s="4" t="s">
        <v>74</v>
      </c>
      <c r="H23" s="4" t="s">
        <v>74</v>
      </c>
      <c r="I23" s="4" t="s">
        <v>46</v>
      </c>
      <c r="K23" s="4" t="str">
        <f>+PROPER(Tabla1[[#This Row],[emocion emp]])</f>
        <v>Tristeza</v>
      </c>
    </row>
    <row r="24" spans="1:11" x14ac:dyDescent="0.55000000000000004">
      <c r="A24" s="4" t="s">
        <v>0</v>
      </c>
      <c r="B24" s="4" t="s">
        <v>44</v>
      </c>
      <c r="C24">
        <v>0</v>
      </c>
      <c r="D24">
        <v>2.2855648713900001</v>
      </c>
      <c r="E24">
        <v>0</v>
      </c>
      <c r="G24" s="4" t="s">
        <v>73</v>
      </c>
      <c r="H24" s="4" t="s">
        <v>73</v>
      </c>
      <c r="I24" s="4" t="s">
        <v>46</v>
      </c>
      <c r="K24" s="4" t="str">
        <f>+PROPER(Tabla1[[#This Row],[emocion emp]])</f>
        <v>Enojo</v>
      </c>
    </row>
    <row r="25" spans="1:11" x14ac:dyDescent="0.55000000000000004">
      <c r="A25" s="4" t="s">
        <v>0</v>
      </c>
      <c r="B25" s="4" t="s">
        <v>44</v>
      </c>
      <c r="C25">
        <v>0</v>
      </c>
      <c r="E25">
        <v>1</v>
      </c>
      <c r="F25">
        <v>1.76846843865</v>
      </c>
      <c r="G25" s="4" t="s">
        <v>72</v>
      </c>
      <c r="H25" s="4" t="s">
        <v>72</v>
      </c>
      <c r="I25" s="4" t="s">
        <v>46</v>
      </c>
      <c r="K25" s="4" t="str">
        <f>+PROPER(Tabla1[[#This Row],[emocion emp]])</f>
        <v>Alegría</v>
      </c>
    </row>
    <row r="26" spans="1:11" x14ac:dyDescent="0.55000000000000004">
      <c r="A26" s="4" t="s">
        <v>0</v>
      </c>
      <c r="B26" s="4" t="s">
        <v>44</v>
      </c>
      <c r="C26">
        <v>0</v>
      </c>
      <c r="D26">
        <v>1.4594140499799999</v>
      </c>
      <c r="E26">
        <v>0</v>
      </c>
      <c r="F26">
        <v>1.4417041608800001</v>
      </c>
      <c r="G26" s="4" t="s">
        <v>74</v>
      </c>
      <c r="H26" s="4" t="s">
        <v>73</v>
      </c>
      <c r="I26" s="4" t="s">
        <v>46</v>
      </c>
      <c r="K26" s="4" t="str">
        <f>+PROPER(Tabla1[[#This Row],[emocion emp]])</f>
        <v>Tristeza</v>
      </c>
    </row>
    <row r="27" spans="1:11" x14ac:dyDescent="0.55000000000000004">
      <c r="A27" s="4" t="s">
        <v>0</v>
      </c>
      <c r="B27" s="4" t="s">
        <v>44</v>
      </c>
      <c r="C27">
        <v>0</v>
      </c>
      <c r="D27">
        <v>2.0044922207</v>
      </c>
      <c r="E27">
        <v>1</v>
      </c>
      <c r="F27">
        <v>1.3329432671899999</v>
      </c>
      <c r="G27" s="4" t="s">
        <v>73</v>
      </c>
      <c r="H27" s="4" t="s">
        <v>72</v>
      </c>
      <c r="I27" s="4" t="s">
        <v>46</v>
      </c>
      <c r="K27" s="4" t="str">
        <f>+PROPER(Tabla1[[#This Row],[emocion emp]])</f>
        <v>Enojo</v>
      </c>
    </row>
    <row r="28" spans="1:11" x14ac:dyDescent="0.55000000000000004">
      <c r="A28" s="4" t="s">
        <v>0</v>
      </c>
      <c r="B28" s="4" t="s">
        <v>44</v>
      </c>
      <c r="C28">
        <v>0</v>
      </c>
      <c r="D28">
        <v>2.5658870068100001</v>
      </c>
      <c r="E28">
        <v>1</v>
      </c>
      <c r="F28">
        <v>1.3785058698799999</v>
      </c>
      <c r="G28" s="4" t="s">
        <v>74</v>
      </c>
      <c r="H28" s="4" t="s">
        <v>74</v>
      </c>
      <c r="I28" s="4" t="s">
        <v>46</v>
      </c>
      <c r="K28" s="4" t="str">
        <f>+PROPER(Tabla1[[#This Row],[emocion emp]])</f>
        <v>Tristeza</v>
      </c>
    </row>
    <row r="29" spans="1:11" x14ac:dyDescent="0.55000000000000004">
      <c r="A29" s="4" t="s">
        <v>0</v>
      </c>
      <c r="B29" s="4" t="s">
        <v>44</v>
      </c>
      <c r="C29">
        <v>1</v>
      </c>
      <c r="D29">
        <v>3.3632847799499999</v>
      </c>
      <c r="E29">
        <v>1</v>
      </c>
      <c r="F29">
        <v>1.55000708927</v>
      </c>
      <c r="G29" s="4" t="s">
        <v>72</v>
      </c>
      <c r="H29" s="4" t="s">
        <v>72</v>
      </c>
      <c r="I29" s="4" t="s">
        <v>46</v>
      </c>
      <c r="K29" s="4" t="str">
        <f>+PROPER(Tabla1[[#This Row],[emocion emp]])</f>
        <v>Alegría</v>
      </c>
    </row>
    <row r="30" spans="1:11" x14ac:dyDescent="0.55000000000000004">
      <c r="A30" s="4" t="s">
        <v>0</v>
      </c>
      <c r="B30" s="4" t="s">
        <v>44</v>
      </c>
      <c r="C30">
        <v>0</v>
      </c>
      <c r="E30">
        <v>0</v>
      </c>
      <c r="G30" s="4" t="s">
        <v>73</v>
      </c>
      <c r="H30" s="4" t="s">
        <v>74</v>
      </c>
      <c r="I30" s="4" t="s">
        <v>46</v>
      </c>
      <c r="K30" s="4" t="str">
        <f>+PROPER(Tabla1[[#This Row],[emocion emp]])</f>
        <v>Enojo</v>
      </c>
    </row>
    <row r="31" spans="1:11" x14ac:dyDescent="0.55000000000000004">
      <c r="A31" s="4" t="s">
        <v>0</v>
      </c>
      <c r="B31" s="4" t="s">
        <v>44</v>
      </c>
      <c r="C31">
        <v>0</v>
      </c>
      <c r="E31">
        <v>1</v>
      </c>
      <c r="F31">
        <v>0.94017335586200002</v>
      </c>
      <c r="G31" s="4" t="s">
        <v>72</v>
      </c>
      <c r="H31" s="4" t="s">
        <v>72</v>
      </c>
      <c r="I31" s="4" t="s">
        <v>46</v>
      </c>
      <c r="K31" s="4" t="str">
        <f>+PROPER(Tabla1[[#This Row],[emocion emp]])</f>
        <v>Alegría</v>
      </c>
    </row>
    <row r="32" spans="1:11" x14ac:dyDescent="0.55000000000000004">
      <c r="A32" s="4" t="s">
        <v>0</v>
      </c>
      <c r="B32" s="4" t="s">
        <v>44</v>
      </c>
      <c r="C32">
        <v>0</v>
      </c>
      <c r="E32">
        <v>1</v>
      </c>
      <c r="F32">
        <v>1.80140508909</v>
      </c>
      <c r="G32" s="4" t="s">
        <v>74</v>
      </c>
      <c r="H32" s="4" t="s">
        <v>73</v>
      </c>
      <c r="I32" s="4" t="s">
        <v>46</v>
      </c>
      <c r="K32" s="4" t="str">
        <f>+PROPER(Tabla1[[#This Row],[emocion emp]])</f>
        <v>Tristeza</v>
      </c>
    </row>
    <row r="33" spans="1:11" x14ac:dyDescent="0.55000000000000004">
      <c r="A33" s="4" t="s">
        <v>0</v>
      </c>
      <c r="B33" s="4" t="s">
        <v>44</v>
      </c>
      <c r="C33">
        <v>1</v>
      </c>
      <c r="D33">
        <v>2.1904295140399999</v>
      </c>
      <c r="E33">
        <v>0</v>
      </c>
      <c r="F33">
        <v>1.19994517649</v>
      </c>
      <c r="G33" s="4" t="s">
        <v>73</v>
      </c>
      <c r="H33" s="4" t="s">
        <v>74</v>
      </c>
      <c r="I33" s="4" t="s">
        <v>46</v>
      </c>
      <c r="K33" s="4" t="str">
        <f>+PROPER(Tabla1[[#This Row],[emocion emp]])</f>
        <v>Enojo</v>
      </c>
    </row>
    <row r="34" spans="1:11" x14ac:dyDescent="0.55000000000000004">
      <c r="A34" s="4" t="s">
        <v>0</v>
      </c>
      <c r="B34" s="4" t="s">
        <v>44</v>
      </c>
      <c r="C34">
        <v>0</v>
      </c>
      <c r="D34">
        <v>2.59830188856</v>
      </c>
      <c r="E34">
        <v>1</v>
      </c>
      <c r="F34">
        <v>1.3931673818700001</v>
      </c>
      <c r="G34" s="4" t="s">
        <v>72</v>
      </c>
      <c r="H34" s="4" t="s">
        <v>72</v>
      </c>
      <c r="I34" s="4" t="s">
        <v>46</v>
      </c>
      <c r="K34" s="4" t="str">
        <f>+PROPER(Tabla1[[#This Row],[emocion emp]])</f>
        <v>Alegría</v>
      </c>
    </row>
    <row r="35" spans="1:11" x14ac:dyDescent="0.55000000000000004">
      <c r="A35" s="4" t="s">
        <v>0</v>
      </c>
      <c r="B35" s="4" t="s">
        <v>44</v>
      </c>
      <c r="C35">
        <v>0</v>
      </c>
      <c r="E35">
        <v>0</v>
      </c>
      <c r="G35" s="4" t="s">
        <v>74</v>
      </c>
      <c r="H35" s="4" t="s">
        <v>73</v>
      </c>
      <c r="I35" s="4" t="s">
        <v>46</v>
      </c>
      <c r="K35" s="4" t="str">
        <f>+PROPER(Tabla1[[#This Row],[emocion emp]])</f>
        <v>Tristeza</v>
      </c>
    </row>
    <row r="36" spans="1:11" x14ac:dyDescent="0.55000000000000004">
      <c r="A36" s="4" t="s">
        <v>0</v>
      </c>
      <c r="B36" s="4" t="s">
        <v>44</v>
      </c>
      <c r="C36">
        <v>1</v>
      </c>
      <c r="D36">
        <v>2.1764575495599998</v>
      </c>
      <c r="E36">
        <v>1</v>
      </c>
      <c r="F36">
        <v>1.0976652739299999</v>
      </c>
      <c r="G36" s="4" t="s">
        <v>72</v>
      </c>
      <c r="H36" s="4" t="s">
        <v>72</v>
      </c>
      <c r="I36" s="4" t="s">
        <v>46</v>
      </c>
      <c r="K36" s="4" t="str">
        <f>+PROPER(Tabla1[[#This Row],[emocion emp]])</f>
        <v>Alegría</v>
      </c>
    </row>
    <row r="37" spans="1:11" x14ac:dyDescent="0.55000000000000004">
      <c r="A37" s="4" t="s">
        <v>0</v>
      </c>
      <c r="B37" s="4" t="s">
        <v>44</v>
      </c>
      <c r="C37">
        <v>1</v>
      </c>
      <c r="D37">
        <v>2.4401142786999999</v>
      </c>
      <c r="E37">
        <v>1</v>
      </c>
      <c r="F37">
        <v>1.78844452428</v>
      </c>
      <c r="G37" s="4" t="s">
        <v>73</v>
      </c>
      <c r="H37" s="4" t="s">
        <v>74</v>
      </c>
      <c r="I37" s="4" t="s">
        <v>46</v>
      </c>
      <c r="K37" s="4" t="str">
        <f>+PROPER(Tabla1[[#This Row],[emocion emp]])</f>
        <v>Enojo</v>
      </c>
    </row>
    <row r="38" spans="1:11" x14ac:dyDescent="0.55000000000000004">
      <c r="A38" s="4" t="s">
        <v>0</v>
      </c>
      <c r="B38" s="4" t="s">
        <v>44</v>
      </c>
      <c r="C38">
        <v>0</v>
      </c>
      <c r="E38">
        <v>0</v>
      </c>
      <c r="F38">
        <v>1.7025639449700001</v>
      </c>
      <c r="G38" s="4" t="s">
        <v>74</v>
      </c>
      <c r="H38" s="4" t="s">
        <v>73</v>
      </c>
      <c r="I38" s="4" t="s">
        <v>46</v>
      </c>
      <c r="K38" s="4" t="str">
        <f>+PROPER(Tabla1[[#This Row],[emocion emp]])</f>
        <v>Tristeza</v>
      </c>
    </row>
    <row r="39" spans="1:11" x14ac:dyDescent="0.55000000000000004">
      <c r="A39" t="s">
        <v>0</v>
      </c>
      <c r="B39" s="4" t="s">
        <v>44</v>
      </c>
      <c r="C39">
        <v>1</v>
      </c>
      <c r="D39">
        <v>2.3364628384600001</v>
      </c>
      <c r="E39">
        <v>1</v>
      </c>
      <c r="F39">
        <v>1.78106870747</v>
      </c>
      <c r="G39" t="s">
        <v>72</v>
      </c>
      <c r="H39" t="s">
        <v>74</v>
      </c>
      <c r="I39" t="s">
        <v>47</v>
      </c>
      <c r="K39" s="4" t="str">
        <f>+PROPER(Tabla1[[#This Row],[emocion emp]])</f>
        <v>Alegría</v>
      </c>
    </row>
    <row r="40" spans="1:11" x14ac:dyDescent="0.55000000000000004">
      <c r="A40" s="4" t="s">
        <v>0</v>
      </c>
      <c r="B40" s="4" t="s">
        <v>44</v>
      </c>
      <c r="C40">
        <v>0</v>
      </c>
      <c r="E40">
        <v>0</v>
      </c>
      <c r="G40" t="s">
        <v>73</v>
      </c>
      <c r="H40" t="s">
        <v>73</v>
      </c>
      <c r="I40" s="4" t="s">
        <v>47</v>
      </c>
      <c r="K40" s="4" t="str">
        <f>+PROPER(Tabla1[[#This Row],[emocion emp]])</f>
        <v>Enojo</v>
      </c>
    </row>
    <row r="41" spans="1:11" x14ac:dyDescent="0.55000000000000004">
      <c r="A41" s="4" t="s">
        <v>0</v>
      </c>
      <c r="B41" s="4" t="s">
        <v>44</v>
      </c>
      <c r="C41">
        <v>1</v>
      </c>
      <c r="D41">
        <v>2.92401375691</v>
      </c>
      <c r="E41">
        <v>1</v>
      </c>
      <c r="F41">
        <v>0.98661835282099997</v>
      </c>
      <c r="G41" t="s">
        <v>74</v>
      </c>
      <c r="H41" t="s">
        <v>74</v>
      </c>
      <c r="I41" s="4" t="s">
        <v>47</v>
      </c>
      <c r="K41" s="4" t="str">
        <f>+PROPER(Tabla1[[#This Row],[emocion emp]])</f>
        <v>Tristeza</v>
      </c>
    </row>
    <row r="42" spans="1:11" x14ac:dyDescent="0.55000000000000004">
      <c r="A42" s="4" t="s">
        <v>0</v>
      </c>
      <c r="B42" s="4" t="s">
        <v>44</v>
      </c>
      <c r="C42">
        <v>0</v>
      </c>
      <c r="E42">
        <v>1</v>
      </c>
      <c r="F42">
        <v>1.7277245480800001</v>
      </c>
      <c r="G42" t="s">
        <v>73</v>
      </c>
      <c r="H42" t="s">
        <v>73</v>
      </c>
      <c r="I42" s="4" t="s">
        <v>47</v>
      </c>
      <c r="K42" s="4" t="str">
        <f>+PROPER(Tabla1[[#This Row],[emocion emp]])</f>
        <v>Enojo</v>
      </c>
    </row>
    <row r="43" spans="1:11" x14ac:dyDescent="0.55000000000000004">
      <c r="A43" s="4" t="s">
        <v>0</v>
      </c>
      <c r="B43" s="4" t="s">
        <v>44</v>
      </c>
      <c r="C43">
        <v>1</v>
      </c>
      <c r="D43">
        <v>3.0806159887</v>
      </c>
      <c r="E43">
        <v>1</v>
      </c>
      <c r="F43">
        <v>1.03155562002</v>
      </c>
      <c r="G43" t="s">
        <v>72</v>
      </c>
      <c r="H43" t="s">
        <v>72</v>
      </c>
      <c r="I43" s="4" t="s">
        <v>47</v>
      </c>
      <c r="K43" s="4" t="str">
        <f>+PROPER(Tabla1[[#This Row],[emocion emp]])</f>
        <v>Alegría</v>
      </c>
    </row>
    <row r="44" spans="1:11" x14ac:dyDescent="0.55000000000000004">
      <c r="A44" s="4" t="s">
        <v>0</v>
      </c>
      <c r="B44" s="4" t="s">
        <v>44</v>
      </c>
      <c r="C44">
        <v>1</v>
      </c>
      <c r="D44">
        <v>3.5353831001599998</v>
      </c>
      <c r="E44">
        <v>0</v>
      </c>
      <c r="G44" t="s">
        <v>74</v>
      </c>
      <c r="H44" t="s">
        <v>73</v>
      </c>
      <c r="I44" s="4" t="s">
        <v>47</v>
      </c>
      <c r="K44" s="4" t="str">
        <f>+PROPER(Tabla1[[#This Row],[emocion emp]])</f>
        <v>Tristeza</v>
      </c>
    </row>
    <row r="45" spans="1:11" x14ac:dyDescent="0.55000000000000004">
      <c r="A45" s="4" t="s">
        <v>0</v>
      </c>
      <c r="B45" s="4" t="s">
        <v>44</v>
      </c>
      <c r="C45">
        <v>1</v>
      </c>
      <c r="D45">
        <v>3.5647396382399998</v>
      </c>
      <c r="E45">
        <v>0</v>
      </c>
      <c r="G45" t="s">
        <v>73</v>
      </c>
      <c r="H45" t="s">
        <v>72</v>
      </c>
      <c r="I45" s="4" t="s">
        <v>47</v>
      </c>
      <c r="K45" s="4" t="str">
        <f>+PROPER(Tabla1[[#This Row],[emocion emp]])</f>
        <v>Enojo</v>
      </c>
    </row>
    <row r="46" spans="1:11" x14ac:dyDescent="0.55000000000000004">
      <c r="A46" s="4" t="s">
        <v>0</v>
      </c>
      <c r="B46" s="4" t="s">
        <v>44</v>
      </c>
      <c r="C46">
        <v>1</v>
      </c>
      <c r="D46">
        <v>3.1020051675200002</v>
      </c>
      <c r="E46">
        <v>1</v>
      </c>
      <c r="F46">
        <v>1.28785145492</v>
      </c>
      <c r="G46" t="s">
        <v>74</v>
      </c>
      <c r="H46" t="s">
        <v>74</v>
      </c>
      <c r="I46" s="4" t="s">
        <v>47</v>
      </c>
      <c r="K46" s="4" t="str">
        <f>+PROPER(Tabla1[[#This Row],[emocion emp]])</f>
        <v>Tristeza</v>
      </c>
    </row>
    <row r="47" spans="1:11" x14ac:dyDescent="0.55000000000000004">
      <c r="A47" s="4" t="s">
        <v>0</v>
      </c>
      <c r="B47" s="4" t="s">
        <v>44</v>
      </c>
      <c r="C47">
        <v>1</v>
      </c>
      <c r="D47">
        <v>2.4414922753299999</v>
      </c>
      <c r="E47">
        <v>1</v>
      </c>
      <c r="F47">
        <v>1.1001666915799999</v>
      </c>
      <c r="G47" t="s">
        <v>72</v>
      </c>
      <c r="H47" t="s">
        <v>72</v>
      </c>
      <c r="I47" s="4" t="s">
        <v>47</v>
      </c>
      <c r="K47" s="4" t="str">
        <f>+PROPER(Tabla1[[#This Row],[emocion emp]])</f>
        <v>Alegría</v>
      </c>
    </row>
    <row r="48" spans="1:11" x14ac:dyDescent="0.55000000000000004">
      <c r="A48" s="4" t="s">
        <v>0</v>
      </c>
      <c r="B48" s="4" t="s">
        <v>44</v>
      </c>
      <c r="C48">
        <v>0</v>
      </c>
      <c r="E48">
        <v>1</v>
      </c>
      <c r="F48">
        <v>1.3788304929599999</v>
      </c>
      <c r="G48" t="s">
        <v>73</v>
      </c>
      <c r="H48" t="s">
        <v>74</v>
      </c>
      <c r="I48" s="4" t="s">
        <v>47</v>
      </c>
      <c r="K48" s="4" t="str">
        <f>+PROPER(Tabla1[[#This Row],[emocion emp]])</f>
        <v>Enojo</v>
      </c>
    </row>
    <row r="49" spans="1:11" x14ac:dyDescent="0.55000000000000004">
      <c r="A49" s="4" t="s">
        <v>0</v>
      </c>
      <c r="B49" s="4" t="s">
        <v>44</v>
      </c>
      <c r="C49">
        <v>1</v>
      </c>
      <c r="D49">
        <v>2.0707524943900002</v>
      </c>
      <c r="E49">
        <v>1</v>
      </c>
      <c r="F49">
        <v>1.11150947388</v>
      </c>
      <c r="G49" t="s">
        <v>72</v>
      </c>
      <c r="H49" t="s">
        <v>72</v>
      </c>
      <c r="I49" s="4" t="s">
        <v>47</v>
      </c>
      <c r="K49" s="4" t="str">
        <f>+PROPER(Tabla1[[#This Row],[emocion emp]])</f>
        <v>Alegría</v>
      </c>
    </row>
    <row r="50" spans="1:11" x14ac:dyDescent="0.55000000000000004">
      <c r="A50" s="4" t="s">
        <v>0</v>
      </c>
      <c r="B50" s="4" t="s">
        <v>44</v>
      </c>
      <c r="C50">
        <v>1</v>
      </c>
      <c r="D50">
        <v>2.96238260809</v>
      </c>
      <c r="E50">
        <v>0</v>
      </c>
      <c r="G50" t="s">
        <v>74</v>
      </c>
      <c r="H50" t="s">
        <v>73</v>
      </c>
      <c r="I50" s="4" t="s">
        <v>47</v>
      </c>
      <c r="K50" s="4" t="str">
        <f>+PROPER(Tabla1[[#This Row],[emocion emp]])</f>
        <v>Tristeza</v>
      </c>
    </row>
    <row r="51" spans="1:11" x14ac:dyDescent="0.55000000000000004">
      <c r="A51" s="4" t="s">
        <v>0</v>
      </c>
      <c r="B51" s="4" t="s">
        <v>44</v>
      </c>
      <c r="C51">
        <v>1</v>
      </c>
      <c r="D51">
        <v>2.5050302875499999</v>
      </c>
      <c r="E51">
        <v>0</v>
      </c>
      <c r="F51">
        <v>1.1737076198900001</v>
      </c>
      <c r="G51" t="s">
        <v>73</v>
      </c>
      <c r="H51" t="s">
        <v>74</v>
      </c>
      <c r="I51" s="4" t="s">
        <v>47</v>
      </c>
      <c r="K51" s="4" t="str">
        <f>+PROPER(Tabla1[[#This Row],[emocion emp]])</f>
        <v>Enojo</v>
      </c>
    </row>
    <row r="52" spans="1:11" x14ac:dyDescent="0.55000000000000004">
      <c r="A52" s="4" t="s">
        <v>0</v>
      </c>
      <c r="B52" s="4" t="s">
        <v>44</v>
      </c>
      <c r="C52">
        <v>1</v>
      </c>
      <c r="D52">
        <v>3.1457821627799998</v>
      </c>
      <c r="E52">
        <v>1</v>
      </c>
      <c r="F52">
        <v>1.01392184722</v>
      </c>
      <c r="G52" t="s">
        <v>72</v>
      </c>
      <c r="H52" t="s">
        <v>72</v>
      </c>
      <c r="I52" s="4" t="s">
        <v>47</v>
      </c>
      <c r="K52" s="4" t="str">
        <f>+PROPER(Tabla1[[#This Row],[emocion emp]])</f>
        <v>Alegría</v>
      </c>
    </row>
    <row r="53" spans="1:11" x14ac:dyDescent="0.55000000000000004">
      <c r="A53" s="4" t="s">
        <v>0</v>
      </c>
      <c r="B53" s="4" t="s">
        <v>44</v>
      </c>
      <c r="C53">
        <v>1</v>
      </c>
      <c r="D53">
        <v>3.4277774337700002</v>
      </c>
      <c r="E53">
        <v>0</v>
      </c>
      <c r="G53" t="s">
        <v>74</v>
      </c>
      <c r="H53" t="s">
        <v>73</v>
      </c>
      <c r="I53" s="4" t="s">
        <v>47</v>
      </c>
      <c r="K53" s="4" t="str">
        <f>+PROPER(Tabla1[[#This Row],[emocion emp]])</f>
        <v>Tristeza</v>
      </c>
    </row>
    <row r="54" spans="1:11" x14ac:dyDescent="0.55000000000000004">
      <c r="A54" s="4" t="s">
        <v>0</v>
      </c>
      <c r="B54" s="4" t="s">
        <v>44</v>
      </c>
      <c r="C54">
        <v>1</v>
      </c>
      <c r="D54">
        <v>2.2827438946099998</v>
      </c>
      <c r="E54">
        <v>0</v>
      </c>
      <c r="G54" t="s">
        <v>72</v>
      </c>
      <c r="H54" t="s">
        <v>72</v>
      </c>
      <c r="I54" s="4" t="s">
        <v>47</v>
      </c>
      <c r="K54" s="4" t="str">
        <f>+PROPER(Tabla1[[#This Row],[emocion emp]])</f>
        <v>Alegría</v>
      </c>
    </row>
    <row r="55" spans="1:11" x14ac:dyDescent="0.55000000000000004">
      <c r="A55" s="4" t="s">
        <v>0</v>
      </c>
      <c r="B55" s="4" t="s">
        <v>44</v>
      </c>
      <c r="C55">
        <v>0</v>
      </c>
      <c r="E55">
        <v>0</v>
      </c>
      <c r="G55" t="s">
        <v>73</v>
      </c>
      <c r="H55" t="s">
        <v>74</v>
      </c>
      <c r="I55" s="4" t="s">
        <v>47</v>
      </c>
      <c r="K55" s="4" t="str">
        <f>+PROPER(Tabla1[[#This Row],[emocion emp]])</f>
        <v>Enojo</v>
      </c>
    </row>
    <row r="56" spans="1:11" x14ac:dyDescent="0.55000000000000004">
      <c r="A56" s="4" t="s">
        <v>0</v>
      </c>
      <c r="B56" s="4" t="s">
        <v>44</v>
      </c>
      <c r="C56">
        <v>1</v>
      </c>
      <c r="D56">
        <v>3.4133456340100001</v>
      </c>
      <c r="E56">
        <v>1</v>
      </c>
      <c r="F56">
        <v>0.93995603721099996</v>
      </c>
      <c r="G56" t="s">
        <v>74</v>
      </c>
      <c r="H56" t="s">
        <v>73</v>
      </c>
      <c r="I56" s="4" t="s">
        <v>47</v>
      </c>
      <c r="K56" s="4" t="str">
        <f>+PROPER(Tabla1[[#This Row],[emocion emp]])</f>
        <v>Tristeza</v>
      </c>
    </row>
    <row r="57" spans="1:11" x14ac:dyDescent="0.55000000000000004">
      <c r="A57" t="s">
        <v>18</v>
      </c>
      <c r="B57" s="18" t="s">
        <v>45</v>
      </c>
      <c r="C57">
        <v>1</v>
      </c>
      <c r="D57">
        <v>1.91175362724</v>
      </c>
      <c r="E57">
        <v>1</v>
      </c>
      <c r="F57">
        <v>1.41026417806</v>
      </c>
      <c r="G57" s="22" t="s">
        <v>72</v>
      </c>
      <c r="H57" s="22" t="s">
        <v>74</v>
      </c>
      <c r="I57" s="22" t="s">
        <v>47</v>
      </c>
    </row>
    <row r="58" spans="1:11" x14ac:dyDescent="0.55000000000000004">
      <c r="A58" s="22" t="s">
        <v>18</v>
      </c>
      <c r="B58" s="18" t="s">
        <v>45</v>
      </c>
      <c r="C58">
        <v>0</v>
      </c>
      <c r="E58">
        <v>0</v>
      </c>
      <c r="F58">
        <v>1.3734951318499999</v>
      </c>
      <c r="G58" s="22" t="s">
        <v>73</v>
      </c>
      <c r="H58" s="22" t="s">
        <v>73</v>
      </c>
      <c r="I58" s="22" t="s">
        <v>47</v>
      </c>
    </row>
    <row r="59" spans="1:11" x14ac:dyDescent="0.55000000000000004">
      <c r="A59" s="22" t="s">
        <v>18</v>
      </c>
      <c r="B59" s="18" t="s">
        <v>45</v>
      </c>
      <c r="C59">
        <v>0</v>
      </c>
      <c r="E59">
        <v>1</v>
      </c>
      <c r="F59">
        <v>1.4679167043700001</v>
      </c>
      <c r="G59" s="22" t="s">
        <v>74</v>
      </c>
      <c r="H59" s="22" t="s">
        <v>74</v>
      </c>
      <c r="I59" s="22" t="s">
        <v>47</v>
      </c>
    </row>
    <row r="60" spans="1:11" x14ac:dyDescent="0.55000000000000004">
      <c r="A60" s="22" t="s">
        <v>18</v>
      </c>
      <c r="B60" s="18" t="s">
        <v>45</v>
      </c>
      <c r="C60">
        <v>0</v>
      </c>
      <c r="E60">
        <v>0</v>
      </c>
      <c r="G60" s="22" t="s">
        <v>73</v>
      </c>
      <c r="H60" s="22" t="s">
        <v>73</v>
      </c>
      <c r="I60" s="22" t="s">
        <v>47</v>
      </c>
    </row>
    <row r="61" spans="1:11" x14ac:dyDescent="0.55000000000000004">
      <c r="A61" s="22" t="s">
        <v>18</v>
      </c>
      <c r="B61" s="18" t="s">
        <v>45</v>
      </c>
      <c r="C61">
        <v>0</v>
      </c>
      <c r="D61">
        <v>1.8679676522699999</v>
      </c>
      <c r="E61">
        <v>1</v>
      </c>
      <c r="F61">
        <v>0.76903779641699999</v>
      </c>
      <c r="G61" s="22" t="s">
        <v>72</v>
      </c>
      <c r="H61" s="22" t="s">
        <v>72</v>
      </c>
      <c r="I61" s="22" t="s">
        <v>47</v>
      </c>
    </row>
    <row r="62" spans="1:11" x14ac:dyDescent="0.55000000000000004">
      <c r="A62" s="22" t="s">
        <v>18</v>
      </c>
      <c r="B62" s="18" t="s">
        <v>45</v>
      </c>
      <c r="C62">
        <v>1</v>
      </c>
      <c r="D62">
        <v>3.1936945473999998</v>
      </c>
      <c r="E62">
        <v>1</v>
      </c>
      <c r="F62">
        <v>0.48780910856999998</v>
      </c>
      <c r="G62" s="22" t="s">
        <v>74</v>
      </c>
      <c r="H62" s="22" t="s">
        <v>73</v>
      </c>
      <c r="I62" s="22" t="s">
        <v>47</v>
      </c>
    </row>
    <row r="63" spans="1:11" x14ac:dyDescent="0.55000000000000004">
      <c r="A63" s="22" t="s">
        <v>18</v>
      </c>
      <c r="B63" s="18" t="s">
        <v>45</v>
      </c>
      <c r="C63">
        <v>1</v>
      </c>
      <c r="D63">
        <v>1.2618783741499999</v>
      </c>
      <c r="E63">
        <v>1</v>
      </c>
      <c r="F63">
        <v>0.78593901451699999</v>
      </c>
      <c r="G63" s="22" t="s">
        <v>73</v>
      </c>
      <c r="H63" s="22" t="s">
        <v>72</v>
      </c>
      <c r="I63" s="22" t="s">
        <v>47</v>
      </c>
    </row>
    <row r="64" spans="1:11" x14ac:dyDescent="0.55000000000000004">
      <c r="A64" s="22" t="s">
        <v>18</v>
      </c>
      <c r="B64" s="18" t="s">
        <v>45</v>
      </c>
      <c r="C64">
        <v>1</v>
      </c>
      <c r="D64">
        <v>2.4671297987199998</v>
      </c>
      <c r="E64">
        <v>0</v>
      </c>
      <c r="F64">
        <v>0.49366009363399999</v>
      </c>
      <c r="G64" s="22" t="s">
        <v>74</v>
      </c>
      <c r="H64" s="22" t="s">
        <v>74</v>
      </c>
      <c r="I64" s="22" t="s">
        <v>47</v>
      </c>
    </row>
    <row r="65" spans="1:9" x14ac:dyDescent="0.55000000000000004">
      <c r="A65" s="22" t="s">
        <v>18</v>
      </c>
      <c r="B65" s="18" t="s">
        <v>45</v>
      </c>
      <c r="C65">
        <v>1</v>
      </c>
      <c r="D65">
        <v>2.2148200066300001</v>
      </c>
      <c r="E65">
        <v>1</v>
      </c>
      <c r="F65">
        <v>0.983947600122</v>
      </c>
      <c r="G65" s="22" t="s">
        <v>72</v>
      </c>
      <c r="H65" s="22" t="s">
        <v>72</v>
      </c>
      <c r="I65" s="22" t="s">
        <v>47</v>
      </c>
    </row>
    <row r="66" spans="1:9" x14ac:dyDescent="0.55000000000000004">
      <c r="A66" s="22" t="s">
        <v>18</v>
      </c>
      <c r="B66" s="18" t="s">
        <v>45</v>
      </c>
      <c r="C66">
        <v>1</v>
      </c>
      <c r="D66">
        <v>2.7837701800699999</v>
      </c>
      <c r="E66">
        <v>1</v>
      </c>
      <c r="F66">
        <v>1.3248823303699999</v>
      </c>
      <c r="G66" s="22" t="s">
        <v>73</v>
      </c>
      <c r="H66" s="22" t="s">
        <v>74</v>
      </c>
      <c r="I66" s="22" t="s">
        <v>47</v>
      </c>
    </row>
    <row r="67" spans="1:9" x14ac:dyDescent="0.55000000000000004">
      <c r="A67" s="22" t="s">
        <v>18</v>
      </c>
      <c r="B67" s="18" t="s">
        <v>45</v>
      </c>
      <c r="C67">
        <v>1</v>
      </c>
      <c r="D67">
        <v>3.01636952511</v>
      </c>
      <c r="E67">
        <v>0</v>
      </c>
      <c r="F67">
        <v>1.3547034499899999</v>
      </c>
      <c r="G67" s="22" t="s">
        <v>72</v>
      </c>
      <c r="H67" s="22" t="s">
        <v>72</v>
      </c>
      <c r="I67" s="22" t="s">
        <v>47</v>
      </c>
    </row>
    <row r="68" spans="1:9" x14ac:dyDescent="0.55000000000000004">
      <c r="A68" s="22" t="s">
        <v>18</v>
      </c>
      <c r="B68" s="18" t="s">
        <v>45</v>
      </c>
      <c r="C68">
        <v>0</v>
      </c>
      <c r="E68">
        <v>0</v>
      </c>
      <c r="F68">
        <v>1.9257028861900001</v>
      </c>
      <c r="G68" s="22" t="s">
        <v>74</v>
      </c>
      <c r="H68" s="22" t="s">
        <v>73</v>
      </c>
      <c r="I68" s="22" t="s">
        <v>47</v>
      </c>
    </row>
    <row r="69" spans="1:9" x14ac:dyDescent="0.55000000000000004">
      <c r="A69" s="22" t="s">
        <v>18</v>
      </c>
      <c r="B69" s="18" t="s">
        <v>45</v>
      </c>
      <c r="C69">
        <v>1</v>
      </c>
      <c r="D69">
        <v>1.3617515714099999</v>
      </c>
      <c r="E69">
        <v>1</v>
      </c>
      <c r="F69">
        <v>1.9236356641600001</v>
      </c>
      <c r="G69" s="22" t="s">
        <v>73</v>
      </c>
      <c r="H69" s="22" t="s">
        <v>74</v>
      </c>
      <c r="I69" s="22" t="s">
        <v>47</v>
      </c>
    </row>
    <row r="70" spans="1:9" x14ac:dyDescent="0.55000000000000004">
      <c r="A70" s="22" t="s">
        <v>18</v>
      </c>
      <c r="B70" s="18" t="s">
        <v>45</v>
      </c>
      <c r="C70">
        <v>1</v>
      </c>
      <c r="D70">
        <v>2.85670757783</v>
      </c>
      <c r="E70">
        <v>0</v>
      </c>
      <c r="F70">
        <v>0.75119465484699999</v>
      </c>
      <c r="G70" s="22" t="s">
        <v>72</v>
      </c>
      <c r="H70" s="22" t="s">
        <v>72</v>
      </c>
      <c r="I70" s="22" t="s">
        <v>47</v>
      </c>
    </row>
    <row r="71" spans="1:9" x14ac:dyDescent="0.55000000000000004">
      <c r="A71" s="22" t="s">
        <v>18</v>
      </c>
      <c r="B71" s="18" t="s">
        <v>45</v>
      </c>
      <c r="C71">
        <v>1</v>
      </c>
      <c r="D71">
        <v>2.1946794789999999</v>
      </c>
      <c r="E71">
        <v>1</v>
      </c>
      <c r="F71">
        <v>1.0912257435299999</v>
      </c>
      <c r="G71" s="22" t="s">
        <v>74</v>
      </c>
      <c r="H71" s="22" t="s">
        <v>73</v>
      </c>
      <c r="I71" s="22" t="s">
        <v>47</v>
      </c>
    </row>
    <row r="72" spans="1:9" x14ac:dyDescent="0.55000000000000004">
      <c r="A72" s="22" t="s">
        <v>18</v>
      </c>
      <c r="B72" s="18" t="s">
        <v>45</v>
      </c>
      <c r="C72">
        <v>1</v>
      </c>
      <c r="D72">
        <v>1.57759715454</v>
      </c>
      <c r="E72">
        <v>0</v>
      </c>
      <c r="F72">
        <v>1.63731123134</v>
      </c>
      <c r="G72" s="22" t="s">
        <v>72</v>
      </c>
      <c r="H72" s="22" t="s">
        <v>72</v>
      </c>
      <c r="I72" s="22" t="s">
        <v>47</v>
      </c>
    </row>
    <row r="73" spans="1:9" x14ac:dyDescent="0.55000000000000004">
      <c r="A73" s="22" t="s">
        <v>18</v>
      </c>
      <c r="B73" s="18" t="s">
        <v>45</v>
      </c>
      <c r="C73">
        <v>0</v>
      </c>
      <c r="D73">
        <v>3.7210365601299999</v>
      </c>
      <c r="E73">
        <v>0</v>
      </c>
      <c r="F73">
        <v>1.0750972525</v>
      </c>
      <c r="G73" s="22" t="s">
        <v>73</v>
      </c>
      <c r="H73" s="22" t="s">
        <v>74</v>
      </c>
      <c r="I73" s="22" t="s">
        <v>47</v>
      </c>
    </row>
    <row r="74" spans="1:9" x14ac:dyDescent="0.55000000000000004">
      <c r="A74" s="22" t="s">
        <v>18</v>
      </c>
      <c r="B74" s="18" t="s">
        <v>45</v>
      </c>
      <c r="C74">
        <v>1</v>
      </c>
      <c r="D74">
        <v>2.88433906785</v>
      </c>
      <c r="E74">
        <v>1</v>
      </c>
      <c r="F74">
        <v>1.3708125639199999</v>
      </c>
      <c r="G74" s="22" t="s">
        <v>74</v>
      </c>
      <c r="H74" s="22" t="s">
        <v>73</v>
      </c>
      <c r="I74" s="22" t="s">
        <v>47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E3FD-A37F-4819-9CEC-06A6E9C62F04}">
  <dimension ref="A1:S53"/>
  <sheetViews>
    <sheetView workbookViewId="0">
      <selection activeCell="A7" sqref="A7"/>
    </sheetView>
  </sheetViews>
  <sheetFormatPr baseColWidth="10" defaultRowHeight="14.4" x14ac:dyDescent="0.55000000000000004"/>
  <cols>
    <col min="1" max="1" width="11.41796875" style="4"/>
  </cols>
  <sheetData>
    <row r="1" spans="1:19" s="4" customFormat="1" x14ac:dyDescent="0.55000000000000004">
      <c r="B1" s="4" t="s">
        <v>0</v>
      </c>
      <c r="L1" s="4" t="s">
        <v>18</v>
      </c>
    </row>
    <row r="2" spans="1:19" x14ac:dyDescent="0.55000000000000004">
      <c r="B2" s="29" t="s">
        <v>4</v>
      </c>
      <c r="C2" s="29"/>
      <c r="D2" s="29" t="s">
        <v>3</v>
      </c>
      <c r="E2" s="29"/>
      <c r="F2" s="29" t="s">
        <v>6</v>
      </c>
      <c r="G2" s="29"/>
      <c r="H2" s="29" t="s">
        <v>5</v>
      </c>
      <c r="I2" s="29"/>
      <c r="L2" s="29" t="s">
        <v>4</v>
      </c>
      <c r="M2" s="29"/>
      <c r="N2" s="29" t="s">
        <v>3</v>
      </c>
      <c r="O2" s="29"/>
      <c r="P2" s="29" t="s">
        <v>6</v>
      </c>
      <c r="Q2" s="29"/>
      <c r="R2" s="29" t="s">
        <v>5</v>
      </c>
      <c r="S2" s="29"/>
    </row>
    <row r="3" spans="1:19" x14ac:dyDescent="0.55000000000000004">
      <c r="A3" s="4" t="s">
        <v>31</v>
      </c>
      <c r="B3" s="13" t="s">
        <v>2</v>
      </c>
      <c r="C3" s="13" t="s">
        <v>1</v>
      </c>
      <c r="D3" s="13" t="s">
        <v>2</v>
      </c>
      <c r="E3" s="13" t="s">
        <v>1</v>
      </c>
      <c r="F3" s="13" t="s">
        <v>2</v>
      </c>
      <c r="G3" s="13" t="s">
        <v>1</v>
      </c>
      <c r="H3" s="13" t="s">
        <v>2</v>
      </c>
      <c r="I3" s="13" t="s">
        <v>1</v>
      </c>
      <c r="J3" s="13" t="s">
        <v>48</v>
      </c>
      <c r="K3" s="13" t="s">
        <v>49</v>
      </c>
      <c r="L3" s="13" t="s">
        <v>2</v>
      </c>
      <c r="M3" s="13" t="s">
        <v>1</v>
      </c>
      <c r="N3" s="13" t="s">
        <v>2</v>
      </c>
      <c r="O3" s="13" t="s">
        <v>1</v>
      </c>
      <c r="P3" s="13" t="s">
        <v>2</v>
      </c>
      <c r="Q3" s="13" t="s">
        <v>1</v>
      </c>
      <c r="R3" s="13" t="s">
        <v>2</v>
      </c>
      <c r="S3" s="13" t="s">
        <v>1</v>
      </c>
    </row>
    <row r="4" spans="1:19" x14ac:dyDescent="0.55000000000000004">
      <c r="A4" s="4">
        <v>1</v>
      </c>
      <c r="B4" s="4">
        <v>1</v>
      </c>
      <c r="C4" s="4">
        <v>3.5227117945900002</v>
      </c>
      <c r="D4" s="4">
        <v>1</v>
      </c>
      <c r="E4" s="4">
        <v>1.93955809472</v>
      </c>
      <c r="F4" s="4">
        <v>1</v>
      </c>
      <c r="G4" s="4">
        <v>2.3364628384600001</v>
      </c>
      <c r="H4" s="4">
        <v>1</v>
      </c>
      <c r="I4" s="4">
        <v>1.78106870747</v>
      </c>
      <c r="J4" s="4" t="s">
        <v>52</v>
      </c>
      <c r="K4" s="4" t="s">
        <v>50</v>
      </c>
      <c r="L4" s="4">
        <v>1</v>
      </c>
      <c r="M4" s="4">
        <v>1.72689321672</v>
      </c>
      <c r="N4" s="22">
        <v>1</v>
      </c>
      <c r="O4" s="22">
        <v>0.89712474646499996</v>
      </c>
      <c r="P4" s="22">
        <v>1</v>
      </c>
      <c r="Q4" s="22">
        <v>1.91175362724</v>
      </c>
      <c r="R4" s="22">
        <v>1</v>
      </c>
      <c r="S4" s="22">
        <v>1.41026417806</v>
      </c>
    </row>
    <row r="5" spans="1:19" x14ac:dyDescent="0.55000000000000004">
      <c r="A5" s="4">
        <v>2</v>
      </c>
      <c r="B5" s="4">
        <v>1</v>
      </c>
      <c r="C5" s="4">
        <v>3.8019290291700001</v>
      </c>
      <c r="D5" s="4">
        <v>1</v>
      </c>
      <c r="E5" s="4">
        <v>1.29779151303</v>
      </c>
      <c r="F5" s="4">
        <v>0</v>
      </c>
      <c r="G5" s="4"/>
      <c r="H5" s="4">
        <v>0</v>
      </c>
      <c r="I5" s="4"/>
      <c r="J5" s="4" t="s">
        <v>51</v>
      </c>
      <c r="K5" s="4" t="s">
        <v>51</v>
      </c>
      <c r="L5" s="4">
        <v>0</v>
      </c>
      <c r="M5" s="4">
        <v>2.5652458098499999</v>
      </c>
      <c r="N5" s="22">
        <v>1</v>
      </c>
      <c r="O5" s="22">
        <v>0.97109811834500004</v>
      </c>
      <c r="P5" s="22">
        <v>0</v>
      </c>
      <c r="Q5" s="22"/>
      <c r="R5" s="22">
        <v>0</v>
      </c>
      <c r="S5" s="22">
        <v>1.3734951318499999</v>
      </c>
    </row>
    <row r="6" spans="1:19" x14ac:dyDescent="0.55000000000000004">
      <c r="A6" s="4">
        <v>3</v>
      </c>
      <c r="B6" s="4">
        <v>1</v>
      </c>
      <c r="C6" s="4">
        <v>2.9419835595200001</v>
      </c>
      <c r="D6" s="4">
        <v>1</v>
      </c>
      <c r="E6" s="4">
        <v>1.1456526659899999</v>
      </c>
      <c r="F6" s="4">
        <v>1</v>
      </c>
      <c r="G6" s="4">
        <v>2.92401375691</v>
      </c>
      <c r="H6" s="4">
        <v>1</v>
      </c>
      <c r="I6" s="4">
        <v>0.98661835282099997</v>
      </c>
      <c r="J6" s="4" t="s">
        <v>50</v>
      </c>
      <c r="K6" s="4" t="s">
        <v>50</v>
      </c>
      <c r="L6" s="4">
        <v>0</v>
      </c>
      <c r="M6" s="4"/>
      <c r="N6" s="22">
        <v>1</v>
      </c>
      <c r="O6" s="22">
        <v>1.4073514461100001</v>
      </c>
      <c r="P6" s="22">
        <v>0</v>
      </c>
      <c r="Q6" s="22"/>
      <c r="R6" s="22">
        <v>1</v>
      </c>
      <c r="S6" s="22">
        <v>1.4679167043700001</v>
      </c>
    </row>
    <row r="7" spans="1:19" x14ac:dyDescent="0.55000000000000004">
      <c r="A7" s="4">
        <v>4</v>
      </c>
      <c r="B7" s="4">
        <v>1</v>
      </c>
      <c r="C7" s="4">
        <v>3.4889585105699998</v>
      </c>
      <c r="D7" s="4">
        <v>1</v>
      </c>
      <c r="E7" s="4">
        <v>1.8137226869600001</v>
      </c>
      <c r="F7" s="4">
        <v>0</v>
      </c>
      <c r="G7" s="4"/>
      <c r="H7" s="4">
        <v>1</v>
      </c>
      <c r="I7" s="4">
        <v>1.7277245480800001</v>
      </c>
      <c r="J7" s="4" t="s">
        <v>51</v>
      </c>
      <c r="K7" s="4" t="s">
        <v>51</v>
      </c>
      <c r="L7" s="4">
        <v>1</v>
      </c>
      <c r="M7" s="4">
        <v>2.4093345425799999</v>
      </c>
      <c r="N7" s="22">
        <v>1</v>
      </c>
      <c r="O7" s="22">
        <v>1.45871392707</v>
      </c>
      <c r="P7" s="22">
        <v>0</v>
      </c>
      <c r="Q7" s="22"/>
      <c r="R7" s="22">
        <v>0</v>
      </c>
      <c r="S7" s="22"/>
    </row>
    <row r="8" spans="1:19" x14ac:dyDescent="0.55000000000000004">
      <c r="A8" s="4">
        <v>5</v>
      </c>
      <c r="B8" s="4">
        <v>1</v>
      </c>
      <c r="C8" s="4">
        <v>3.9391242333199998</v>
      </c>
      <c r="D8" s="4">
        <v>1</v>
      </c>
      <c r="E8" s="4">
        <v>2.2417917248100001</v>
      </c>
      <c r="F8" s="4">
        <v>1</v>
      </c>
      <c r="G8" s="4">
        <v>3.0806159887</v>
      </c>
      <c r="H8" s="4">
        <v>1</v>
      </c>
      <c r="I8" s="4">
        <v>1.03155562002</v>
      </c>
      <c r="J8" s="4" t="s">
        <v>52</v>
      </c>
      <c r="K8" s="4" t="s">
        <v>52</v>
      </c>
      <c r="L8" s="4">
        <v>1</v>
      </c>
      <c r="M8" s="4">
        <v>1.4100722960400001</v>
      </c>
      <c r="N8" s="22">
        <v>0</v>
      </c>
      <c r="O8" s="22">
        <v>0.64493830711599998</v>
      </c>
      <c r="P8" s="22">
        <v>0</v>
      </c>
      <c r="Q8" s="22">
        <v>1.8679676522699999</v>
      </c>
      <c r="R8" s="22">
        <v>1</v>
      </c>
      <c r="S8" s="22">
        <v>0.76903779641699999</v>
      </c>
    </row>
    <row r="9" spans="1:19" x14ac:dyDescent="0.55000000000000004">
      <c r="A9" s="4">
        <v>6</v>
      </c>
      <c r="B9" s="4">
        <v>1</v>
      </c>
      <c r="C9" s="4">
        <v>4.1429143294199999</v>
      </c>
      <c r="D9" s="4">
        <v>1</v>
      </c>
      <c r="E9" s="4">
        <v>1.4602915189500001</v>
      </c>
      <c r="F9" s="4">
        <v>1</v>
      </c>
      <c r="G9" s="4">
        <v>3.5353831001599998</v>
      </c>
      <c r="H9" s="4">
        <v>0</v>
      </c>
      <c r="I9" s="4"/>
      <c r="J9" s="4" t="s">
        <v>50</v>
      </c>
      <c r="K9" s="4" t="s">
        <v>51</v>
      </c>
      <c r="L9" s="4">
        <v>0</v>
      </c>
      <c r="M9" s="4">
        <v>1.58677677356</v>
      </c>
      <c r="N9" s="22">
        <v>1</v>
      </c>
      <c r="O9" s="22">
        <v>2.0292327126999998</v>
      </c>
      <c r="P9" s="22">
        <v>1</v>
      </c>
      <c r="Q9" s="22">
        <v>3.1936945473999998</v>
      </c>
      <c r="R9" s="22">
        <v>1</v>
      </c>
      <c r="S9" s="22">
        <v>0.48780910856999998</v>
      </c>
    </row>
    <row r="10" spans="1:19" x14ac:dyDescent="0.55000000000000004">
      <c r="A10" s="4">
        <v>7</v>
      </c>
      <c r="B10" s="4">
        <v>1</v>
      </c>
      <c r="C10" s="4">
        <v>2.8304362765</v>
      </c>
      <c r="D10" s="4">
        <v>1</v>
      </c>
      <c r="E10" s="4">
        <v>1.52329358482</v>
      </c>
      <c r="F10" s="4">
        <v>1</v>
      </c>
      <c r="G10" s="4">
        <v>3.5647396382399998</v>
      </c>
      <c r="H10" s="4">
        <v>0</v>
      </c>
      <c r="I10" s="4"/>
      <c r="J10" s="4" t="s">
        <v>51</v>
      </c>
      <c r="K10" s="4" t="s">
        <v>52</v>
      </c>
      <c r="L10" s="4">
        <v>0</v>
      </c>
      <c r="M10" s="4">
        <v>1.15592686366</v>
      </c>
      <c r="N10" s="22">
        <v>1</v>
      </c>
      <c r="O10" s="22">
        <v>1.5667061931499999</v>
      </c>
      <c r="P10" s="22">
        <v>1</v>
      </c>
      <c r="Q10" s="22">
        <v>1.2618783741499999</v>
      </c>
      <c r="R10" s="22">
        <v>1</v>
      </c>
      <c r="S10" s="22">
        <v>0.78593901451699999</v>
      </c>
    </row>
    <row r="11" spans="1:19" x14ac:dyDescent="0.55000000000000004">
      <c r="A11" s="4">
        <v>8</v>
      </c>
      <c r="B11" s="4">
        <v>1</v>
      </c>
      <c r="C11" s="4">
        <v>2.05510654417</v>
      </c>
      <c r="D11" s="4">
        <v>1</v>
      </c>
      <c r="E11" s="4">
        <v>1.06414437853</v>
      </c>
      <c r="F11" s="4">
        <v>1</v>
      </c>
      <c r="G11" s="4">
        <v>3.1020051675200002</v>
      </c>
      <c r="H11" s="4">
        <v>1</v>
      </c>
      <c r="I11" s="4">
        <v>1.28785145492</v>
      </c>
      <c r="J11" s="4" t="s">
        <v>50</v>
      </c>
      <c r="K11" s="4" t="s">
        <v>50</v>
      </c>
      <c r="L11" s="4">
        <v>0</v>
      </c>
      <c r="M11" s="4">
        <v>1.6449798973</v>
      </c>
      <c r="N11" s="22">
        <v>0</v>
      </c>
      <c r="O11" s="22">
        <v>1.00437784125</v>
      </c>
      <c r="P11" s="22">
        <v>1</v>
      </c>
      <c r="Q11" s="22">
        <v>2.4671297987199998</v>
      </c>
      <c r="R11" s="22">
        <v>0</v>
      </c>
      <c r="S11" s="22">
        <v>0.49366009363399999</v>
      </c>
    </row>
    <row r="12" spans="1:19" x14ac:dyDescent="0.55000000000000004">
      <c r="A12" s="4">
        <v>9</v>
      </c>
      <c r="B12" s="4">
        <v>1</v>
      </c>
      <c r="C12" s="4">
        <v>2.16011282289</v>
      </c>
      <c r="D12" s="4">
        <v>1</v>
      </c>
      <c r="E12" s="4">
        <v>2.0673879416399998</v>
      </c>
      <c r="F12" s="4">
        <v>1</v>
      </c>
      <c r="G12" s="4">
        <v>2.4414922753299999</v>
      </c>
      <c r="H12" s="4">
        <v>1</v>
      </c>
      <c r="I12" s="4">
        <v>1.1001666915799999</v>
      </c>
      <c r="J12" s="4" t="s">
        <v>52</v>
      </c>
      <c r="K12" s="4" t="s">
        <v>52</v>
      </c>
      <c r="L12" s="4">
        <v>1</v>
      </c>
      <c r="M12" s="4">
        <v>1.91552604758</v>
      </c>
      <c r="N12" s="22">
        <v>0</v>
      </c>
      <c r="O12" s="22"/>
      <c r="P12" s="22">
        <v>1</v>
      </c>
      <c r="Q12" s="22">
        <v>2.2148200066300001</v>
      </c>
      <c r="R12" s="22">
        <v>1</v>
      </c>
      <c r="S12" s="22">
        <v>0.983947600122</v>
      </c>
    </row>
    <row r="13" spans="1:19" x14ac:dyDescent="0.55000000000000004">
      <c r="A13" s="4">
        <v>10</v>
      </c>
      <c r="B13" s="4">
        <v>1</v>
      </c>
      <c r="C13" s="4">
        <v>2.3621173760600001</v>
      </c>
      <c r="D13" s="4">
        <v>1</v>
      </c>
      <c r="E13" s="4">
        <v>1.76702303474</v>
      </c>
      <c r="F13" s="4">
        <v>0</v>
      </c>
      <c r="G13" s="4"/>
      <c r="H13" s="4">
        <v>1</v>
      </c>
      <c r="I13" s="4">
        <v>1.3788304929599999</v>
      </c>
      <c r="J13" s="4" t="s">
        <v>51</v>
      </c>
      <c r="K13" s="4" t="s">
        <v>50</v>
      </c>
      <c r="L13" s="4">
        <v>1</v>
      </c>
      <c r="M13" s="4">
        <v>2.03914583172</v>
      </c>
      <c r="N13" s="22">
        <v>1</v>
      </c>
      <c r="O13" s="22">
        <v>1.00111915462</v>
      </c>
      <c r="P13" s="22">
        <v>1</v>
      </c>
      <c r="Q13" s="22">
        <v>2.7837701800699999</v>
      </c>
      <c r="R13" s="22">
        <v>1</v>
      </c>
      <c r="S13" s="22">
        <v>1.3248823303699999</v>
      </c>
    </row>
    <row r="14" spans="1:19" x14ac:dyDescent="0.55000000000000004">
      <c r="A14" s="4">
        <v>11</v>
      </c>
      <c r="B14" s="4">
        <v>0</v>
      </c>
      <c r="C14" s="4">
        <v>2.1442130779599999</v>
      </c>
      <c r="D14" s="4">
        <v>1</v>
      </c>
      <c r="E14" s="4">
        <v>1.8941855480700001</v>
      </c>
      <c r="F14" s="4">
        <v>1</v>
      </c>
      <c r="G14" s="4">
        <v>2.0707524943900002</v>
      </c>
      <c r="H14" s="4">
        <v>1</v>
      </c>
      <c r="I14" s="4">
        <v>1.11150947388</v>
      </c>
      <c r="J14" s="4" t="s">
        <v>52</v>
      </c>
      <c r="K14" s="4" t="s">
        <v>52</v>
      </c>
      <c r="L14" s="4">
        <v>1</v>
      </c>
      <c r="M14" s="4">
        <v>2.3062532285700001</v>
      </c>
      <c r="N14" s="22">
        <v>0</v>
      </c>
      <c r="O14" s="22">
        <v>0.86312853777800003</v>
      </c>
      <c r="P14" s="22">
        <v>1</v>
      </c>
      <c r="Q14" s="22">
        <v>3.01636952511</v>
      </c>
      <c r="R14" s="22">
        <v>0</v>
      </c>
      <c r="S14" s="22">
        <v>1.3547034499899999</v>
      </c>
    </row>
    <row r="15" spans="1:19" x14ac:dyDescent="0.55000000000000004">
      <c r="A15" s="4">
        <v>12</v>
      </c>
      <c r="B15" s="4">
        <v>1</v>
      </c>
      <c r="C15" s="4">
        <v>1.0973678601400001</v>
      </c>
      <c r="D15" s="4">
        <v>0</v>
      </c>
      <c r="E15" s="4"/>
      <c r="F15" s="4">
        <v>1</v>
      </c>
      <c r="G15" s="4">
        <v>2.96238260809</v>
      </c>
      <c r="H15" s="4">
        <v>0</v>
      </c>
      <c r="I15" s="4"/>
      <c r="J15" s="4" t="s">
        <v>50</v>
      </c>
      <c r="K15" s="4" t="s">
        <v>51</v>
      </c>
      <c r="L15" s="4">
        <v>1</v>
      </c>
      <c r="M15" s="4">
        <v>1.5673929039600001</v>
      </c>
      <c r="N15" s="22">
        <v>0</v>
      </c>
      <c r="O15" s="22">
        <v>1.2270711566100001</v>
      </c>
      <c r="P15" s="22">
        <v>0</v>
      </c>
      <c r="Q15" s="22"/>
      <c r="R15" s="22">
        <v>0</v>
      </c>
      <c r="S15" s="22">
        <v>1.9257028861900001</v>
      </c>
    </row>
    <row r="16" spans="1:19" x14ac:dyDescent="0.55000000000000004">
      <c r="A16" s="4">
        <v>13</v>
      </c>
      <c r="B16" s="4">
        <v>1</v>
      </c>
      <c r="C16" s="4">
        <v>3.6379402830499998</v>
      </c>
      <c r="D16" s="4">
        <v>1</v>
      </c>
      <c r="E16" s="4">
        <v>1.60100629379</v>
      </c>
      <c r="F16" s="4">
        <v>1</v>
      </c>
      <c r="G16" s="4">
        <v>2.5050302875499999</v>
      </c>
      <c r="H16" s="4">
        <v>0</v>
      </c>
      <c r="I16" s="4">
        <v>1.1737076198900001</v>
      </c>
      <c r="J16" s="4" t="s">
        <v>51</v>
      </c>
      <c r="K16" s="4" t="s">
        <v>50</v>
      </c>
      <c r="L16" s="4">
        <v>0</v>
      </c>
      <c r="M16" s="4">
        <v>1.53581837937</v>
      </c>
      <c r="N16" s="22">
        <v>1</v>
      </c>
      <c r="O16" s="22">
        <v>0.70133225712900005</v>
      </c>
      <c r="P16" s="22">
        <v>1</v>
      </c>
      <c r="Q16" s="22">
        <v>1.3617515714099999</v>
      </c>
      <c r="R16" s="22">
        <v>1</v>
      </c>
      <c r="S16" s="22">
        <v>1.9236356641600001</v>
      </c>
    </row>
    <row r="17" spans="1:19" x14ac:dyDescent="0.55000000000000004">
      <c r="A17" s="4">
        <v>14</v>
      </c>
      <c r="B17" s="4">
        <v>1</v>
      </c>
      <c r="C17" s="4">
        <v>2.7666151672599999</v>
      </c>
      <c r="D17" s="4">
        <v>1</v>
      </c>
      <c r="E17" s="4">
        <v>1.46243814041</v>
      </c>
      <c r="F17" s="4">
        <v>1</v>
      </c>
      <c r="G17" s="4">
        <v>3.1457821627799998</v>
      </c>
      <c r="H17" s="4">
        <v>1</v>
      </c>
      <c r="I17" s="4">
        <v>1.01392184722</v>
      </c>
      <c r="J17" s="4" t="s">
        <v>52</v>
      </c>
      <c r="K17" s="4" t="s">
        <v>52</v>
      </c>
      <c r="L17" s="4">
        <v>1</v>
      </c>
      <c r="M17" s="4">
        <v>2.9420851720500001</v>
      </c>
      <c r="N17" s="22">
        <v>1</v>
      </c>
      <c r="O17" s="22">
        <v>0.60175397223799998</v>
      </c>
      <c r="P17" s="22">
        <v>1</v>
      </c>
      <c r="Q17" s="22">
        <v>2.85670757783</v>
      </c>
      <c r="R17" s="22">
        <v>0</v>
      </c>
      <c r="S17" s="22">
        <v>0.75119465484699999</v>
      </c>
    </row>
    <row r="18" spans="1:19" x14ac:dyDescent="0.55000000000000004">
      <c r="A18" s="4">
        <v>15</v>
      </c>
      <c r="B18" s="4">
        <v>1</v>
      </c>
      <c r="C18" s="4">
        <v>2.16461638</v>
      </c>
      <c r="D18" s="4">
        <v>1</v>
      </c>
      <c r="E18" s="4">
        <v>1.2720348903700001</v>
      </c>
      <c r="F18" s="4">
        <v>1</v>
      </c>
      <c r="G18" s="4">
        <v>3.4277774337700002</v>
      </c>
      <c r="H18" s="4">
        <v>0</v>
      </c>
      <c r="I18" s="4"/>
      <c r="J18" s="4" t="s">
        <v>50</v>
      </c>
      <c r="K18" s="4" t="s">
        <v>51</v>
      </c>
      <c r="L18" s="4">
        <v>1</v>
      </c>
      <c r="M18" s="4">
        <v>1.0856725064799999</v>
      </c>
      <c r="N18" s="22">
        <v>1</v>
      </c>
      <c r="O18" s="22">
        <v>1.22463387623</v>
      </c>
      <c r="P18" s="22">
        <v>1</v>
      </c>
      <c r="Q18" s="22">
        <v>2.1946794789999999</v>
      </c>
      <c r="R18" s="22">
        <v>1</v>
      </c>
      <c r="S18" s="22">
        <v>1.0912257435299999</v>
      </c>
    </row>
    <row r="19" spans="1:19" x14ac:dyDescent="0.55000000000000004">
      <c r="A19" s="4">
        <v>16</v>
      </c>
      <c r="B19" s="4">
        <v>1</v>
      </c>
      <c r="C19" s="4">
        <v>1.7679900070700001</v>
      </c>
      <c r="D19" s="4">
        <v>1</v>
      </c>
      <c r="E19" s="4">
        <v>1.0664545252199999</v>
      </c>
      <c r="F19" s="4">
        <v>1</v>
      </c>
      <c r="G19" s="4">
        <v>2.2827438946099998</v>
      </c>
      <c r="H19" s="4">
        <v>0</v>
      </c>
      <c r="I19" s="4"/>
      <c r="J19" s="4" t="s">
        <v>52</v>
      </c>
      <c r="K19" s="4" t="s">
        <v>52</v>
      </c>
      <c r="L19" s="4">
        <v>1</v>
      </c>
      <c r="M19" s="4">
        <v>1.4558484565900001</v>
      </c>
      <c r="N19" s="22">
        <v>0</v>
      </c>
      <c r="O19" s="22">
        <v>0.64334417355700002</v>
      </c>
      <c r="P19" s="22">
        <v>1</v>
      </c>
      <c r="Q19" s="22">
        <v>1.57759715454</v>
      </c>
      <c r="R19" s="22">
        <v>0</v>
      </c>
      <c r="S19" s="22">
        <v>1.63731123134</v>
      </c>
    </row>
    <row r="20" spans="1:19" x14ac:dyDescent="0.55000000000000004">
      <c r="A20" s="4">
        <v>17</v>
      </c>
      <c r="B20" s="4">
        <v>1</v>
      </c>
      <c r="C20" s="4">
        <v>1.7524669369400001</v>
      </c>
      <c r="D20" s="4">
        <v>1</v>
      </c>
      <c r="E20" s="4">
        <v>1.2061092224900001</v>
      </c>
      <c r="F20" s="4">
        <v>0</v>
      </c>
      <c r="G20" s="4"/>
      <c r="H20" s="4">
        <v>0</v>
      </c>
      <c r="I20" s="4"/>
      <c r="J20" s="4" t="s">
        <v>51</v>
      </c>
      <c r="K20" s="4" t="s">
        <v>50</v>
      </c>
      <c r="L20" s="4">
        <v>1</v>
      </c>
      <c r="M20" s="4">
        <v>3.88122878247</v>
      </c>
      <c r="N20" s="22">
        <v>0</v>
      </c>
      <c r="O20" s="22"/>
      <c r="P20" s="22">
        <v>0</v>
      </c>
      <c r="Q20" s="22">
        <v>3.7210365601299999</v>
      </c>
      <c r="R20" s="22">
        <v>0</v>
      </c>
      <c r="S20" s="22">
        <v>1.0750972525</v>
      </c>
    </row>
    <row r="21" spans="1:19" x14ac:dyDescent="0.55000000000000004">
      <c r="A21" s="4">
        <v>18</v>
      </c>
      <c r="B21" s="4">
        <v>1</v>
      </c>
      <c r="C21" s="4">
        <v>2.2685933013000001</v>
      </c>
      <c r="D21" s="4">
        <v>1</v>
      </c>
      <c r="E21" s="4">
        <v>1.0639463524599999</v>
      </c>
      <c r="F21" s="4">
        <v>1</v>
      </c>
      <c r="G21" s="4">
        <v>3.4133456340100001</v>
      </c>
      <c r="H21" s="4">
        <v>1</v>
      </c>
      <c r="I21" s="4">
        <v>0.93995603721099996</v>
      </c>
      <c r="J21" s="4" t="s">
        <v>50</v>
      </c>
      <c r="K21" s="4" t="s">
        <v>51</v>
      </c>
      <c r="L21" s="4">
        <v>1</v>
      </c>
      <c r="M21" s="4">
        <v>0.98866288922699996</v>
      </c>
      <c r="N21" s="22">
        <v>1</v>
      </c>
      <c r="O21" s="22">
        <v>0.601993588498</v>
      </c>
      <c r="P21" s="22">
        <v>1</v>
      </c>
      <c r="Q21" s="22">
        <v>2.88433906785</v>
      </c>
      <c r="R21" s="22">
        <v>1</v>
      </c>
      <c r="S21" s="22">
        <v>1.3708125639199999</v>
      </c>
    </row>
    <row r="23" spans="1:19" s="4" customFormat="1" x14ac:dyDescent="0.55000000000000004">
      <c r="A23" s="4" t="str">
        <f>+"RC "&amp;B23</f>
        <v>RC alegria</v>
      </c>
      <c r="B23" s="4" t="s">
        <v>52</v>
      </c>
      <c r="C23" s="4">
        <f>+SUMIF($J$4:$J$21,$B23,F$4:F$21)</f>
        <v>6</v>
      </c>
      <c r="D23" s="4">
        <f>+SUMIF($K$4:$K$21,$B23,H$4:H$21)</f>
        <v>4</v>
      </c>
      <c r="E23" s="4">
        <f>+SUMIF($J$4:$J$21,$B23,P$4:P$21)</f>
        <v>5</v>
      </c>
      <c r="F23" s="4">
        <f>+SUMIF($K$4:$K$21,$B23,R$4:R$21)</f>
        <v>3</v>
      </c>
    </row>
    <row r="24" spans="1:19" s="4" customFormat="1" x14ac:dyDescent="0.55000000000000004">
      <c r="A24" s="4" t="str">
        <f t="shared" ref="A24:A25" si="0">+"RC "&amp;B24</f>
        <v>RC enojo</v>
      </c>
      <c r="B24" s="4" t="s">
        <v>51</v>
      </c>
      <c r="C24" s="4">
        <f t="shared" ref="C24:C25" si="1">+SUMIF($J$4:$J$21,$B24,F$4:F$21)</f>
        <v>2</v>
      </c>
      <c r="D24" s="4">
        <f>+SUMIF($K$4:$K$21,$B24,H$4:H$21)</f>
        <v>2</v>
      </c>
      <c r="E24" s="22">
        <f t="shared" ref="E24:E25" si="2">+SUMIF($J$4:$J$21,$B24,P$4:P$21)</f>
        <v>3</v>
      </c>
      <c r="F24" s="22">
        <f t="shared" ref="F24:F25" si="3">+SUMIF($K$4:$K$21,$B24,R$4:R$21)</f>
        <v>3</v>
      </c>
    </row>
    <row r="25" spans="1:19" s="4" customFormat="1" x14ac:dyDescent="0.55000000000000004">
      <c r="A25" s="4" t="str">
        <f t="shared" si="0"/>
        <v>RC tristeza</v>
      </c>
      <c r="B25" s="4" t="s">
        <v>50</v>
      </c>
      <c r="C25" s="4">
        <f t="shared" si="1"/>
        <v>6</v>
      </c>
      <c r="D25" s="4">
        <f>+SUMIF($K$4:$K$21,$B25,H$4:H$21)</f>
        <v>4</v>
      </c>
      <c r="E25" s="22">
        <f t="shared" si="2"/>
        <v>4</v>
      </c>
      <c r="F25" s="22">
        <f t="shared" si="3"/>
        <v>4</v>
      </c>
    </row>
    <row r="26" spans="1:19" s="4" customFormat="1" x14ac:dyDescent="0.55000000000000004">
      <c r="A26" s="4" t="str">
        <f>+"om "&amp;B26</f>
        <v>om alegria</v>
      </c>
      <c r="B26" s="4" t="s">
        <v>52</v>
      </c>
      <c r="C26" s="4">
        <f>+COUNTIFS(F$4:F$21,0,G$4:G$21,"",$J$4:$J$21,$B26)</f>
        <v>0</v>
      </c>
      <c r="D26" s="4">
        <f>+COUNTIFS(H$4:H$21,0,I$4:I$21,"",$K$4:$K$21,$B26)</f>
        <v>2</v>
      </c>
      <c r="E26" s="4">
        <f>+COUNTIFS(P$4:P$21,0,Q$4:Q$21,"",$J$4:$J$21,$B26)</f>
        <v>0</v>
      </c>
      <c r="F26" s="4">
        <f>+COUNTIFS(R$4:R$21,0,S$4:S$21,"",$K$4:$K$21,$B26)</f>
        <v>0</v>
      </c>
    </row>
    <row r="27" spans="1:19" s="4" customFormat="1" x14ac:dyDescent="0.55000000000000004">
      <c r="A27" s="4" t="str">
        <f t="shared" ref="A27:A28" si="4">+"om "&amp;B27</f>
        <v>om enojo</v>
      </c>
      <c r="B27" s="4" t="s">
        <v>51</v>
      </c>
      <c r="C27" s="4">
        <f t="shared" ref="C27:C28" si="5">+COUNTIFS(F$4:F$21,0,G$4:G$21,"",$J$4:$J$21,$B27)</f>
        <v>4</v>
      </c>
      <c r="D27" s="4">
        <f>+COUNTIFS(H$4:H$21,0,I$4:I$21,"",$K$4:$K$21,$B27)</f>
        <v>4</v>
      </c>
      <c r="E27" s="22">
        <f t="shared" ref="E27:E28" si="6">+COUNTIFS(P$4:P$21,0,Q$4:Q$21,"",$J$4:$J$21,$B27)</f>
        <v>2</v>
      </c>
      <c r="F27" s="22">
        <f t="shared" ref="F27:F28" si="7">+COUNTIFS(R$4:R$21,0,S$4:S$21,"",$K$4:$K$21,$B27)</f>
        <v>1</v>
      </c>
    </row>
    <row r="28" spans="1:19" s="4" customFormat="1" x14ac:dyDescent="0.55000000000000004">
      <c r="A28" s="4" t="str">
        <f t="shared" si="4"/>
        <v>om tristeza</v>
      </c>
      <c r="B28" s="4" t="s">
        <v>50</v>
      </c>
      <c r="C28" s="4">
        <f t="shared" si="5"/>
        <v>0</v>
      </c>
      <c r="D28" s="4">
        <f>+COUNTIFS(H$4:H$21,0,I$4:I$21,"",$K$4:$K$21,$B28)</f>
        <v>1</v>
      </c>
      <c r="E28" s="22">
        <f t="shared" si="6"/>
        <v>2</v>
      </c>
      <c r="F28" s="22">
        <f t="shared" si="7"/>
        <v>0</v>
      </c>
    </row>
    <row r="29" spans="1:19" x14ac:dyDescent="0.55000000000000004">
      <c r="A29" s="4" t="str">
        <f>+"com "&amp;B26</f>
        <v>com alegria</v>
      </c>
      <c r="B29" s="4" t="s">
        <v>52</v>
      </c>
      <c r="C29">
        <f>+COUNTIFS(F$4:F$21,0,$J$4:$J$21,$B29)-C26</f>
        <v>0</v>
      </c>
      <c r="D29" s="4">
        <f>+COUNTIFS(H$4:H$21,0,$K$4:$K$21,$B29)-D26</f>
        <v>0</v>
      </c>
      <c r="E29">
        <f>+COUNTIFS(P$4:P$21,0,$J$4:$J$21,$B29)-E26</f>
        <v>1</v>
      </c>
      <c r="F29">
        <f>+COUNTIFS(R$4:R$21,0,$K$4:$K$21,$B29)-F26</f>
        <v>3</v>
      </c>
    </row>
    <row r="30" spans="1:19" x14ac:dyDescent="0.55000000000000004">
      <c r="A30" s="4" t="str">
        <f t="shared" ref="A30:A31" si="8">+"com "&amp;B27</f>
        <v>com enojo</v>
      </c>
      <c r="B30" s="4" t="s">
        <v>51</v>
      </c>
      <c r="C30" s="4">
        <f t="shared" ref="C30:C31" si="9">+COUNTIFS(F$4:F$21,0,$J$4:$J$21,$B30)-C27</f>
        <v>0</v>
      </c>
      <c r="D30" s="4">
        <f>+COUNTIFS(H$4:H$21,0,$K$4:$K$21,$B30)-D27</f>
        <v>0</v>
      </c>
      <c r="E30" s="22">
        <f t="shared" ref="E30:E31" si="10">+COUNTIFS(P$4:P$21,0,$J$4:$J$21,$B30)-E27</f>
        <v>1</v>
      </c>
      <c r="F30" s="22">
        <f t="shared" ref="F30:F31" si="11">+COUNTIFS(R$4:R$21,0,$K$4:$K$21,$B30)-F27</f>
        <v>2</v>
      </c>
    </row>
    <row r="31" spans="1:19" x14ac:dyDescent="0.55000000000000004">
      <c r="A31" s="4" t="str">
        <f t="shared" si="8"/>
        <v>com tristeza</v>
      </c>
      <c r="B31" s="4" t="s">
        <v>50</v>
      </c>
      <c r="C31" s="4">
        <f t="shared" si="9"/>
        <v>0</v>
      </c>
      <c r="D31" s="4">
        <f>+COUNTIFS(H$4:H$21,0,$K$4:$K$21,$B31)-D28</f>
        <v>1</v>
      </c>
      <c r="E31" s="22">
        <f t="shared" si="10"/>
        <v>0</v>
      </c>
      <c r="F31" s="22">
        <f t="shared" si="11"/>
        <v>2</v>
      </c>
    </row>
    <row r="33" spans="1:19" s="4" customFormat="1" x14ac:dyDescent="0.55000000000000004">
      <c r="A33" s="4" t="str">
        <f>+"% Respuestas correctas "&amp;B33</f>
        <v>% Respuestas correctas alegria</v>
      </c>
      <c r="B33" s="4" t="s">
        <v>52</v>
      </c>
    </row>
    <row r="34" spans="1:19" s="4" customFormat="1" x14ac:dyDescent="0.55000000000000004">
      <c r="A34" s="4" t="str">
        <f t="shared" ref="A34:A35" si="12">+"% Respuestas correctas "&amp;B34</f>
        <v>% Respuestas correctas enojo</v>
      </c>
      <c r="B34" s="4" t="s">
        <v>51</v>
      </c>
    </row>
    <row r="35" spans="1:19" s="4" customFormat="1" x14ac:dyDescent="0.55000000000000004">
      <c r="A35" s="4" t="str">
        <f t="shared" si="12"/>
        <v>% Respuestas correctas tristeza</v>
      </c>
      <c r="B35" s="4" t="s">
        <v>50</v>
      </c>
    </row>
    <row r="36" spans="1:19" s="4" customFormat="1" x14ac:dyDescent="0.55000000000000004">
      <c r="A36" s="4" t="str">
        <f>+"% Errores omisión "&amp;B36</f>
        <v>% Errores omisión alegria</v>
      </c>
      <c r="B36" s="4" t="s">
        <v>52</v>
      </c>
    </row>
    <row r="37" spans="1:19" s="4" customFormat="1" x14ac:dyDescent="0.55000000000000004">
      <c r="A37" s="4" t="str">
        <f t="shared" ref="A37:A38" si="13">+"% Errores omisión "&amp;B37</f>
        <v>% Errores omisión enojo</v>
      </c>
      <c r="B37" s="4" t="s">
        <v>51</v>
      </c>
    </row>
    <row r="38" spans="1:19" s="4" customFormat="1" x14ac:dyDescent="0.55000000000000004">
      <c r="A38" s="4" t="str">
        <f t="shared" si="13"/>
        <v>% Errores omisión tristeza</v>
      </c>
      <c r="B38" s="4" t="s">
        <v>50</v>
      </c>
    </row>
    <row r="39" spans="1:19" s="4" customFormat="1" x14ac:dyDescent="0.55000000000000004">
      <c r="A39" s="4" t="str">
        <f>+"% Errores comisión "&amp;B39</f>
        <v>% Errores comisión alegria</v>
      </c>
      <c r="B39" s="4" t="s">
        <v>52</v>
      </c>
    </row>
    <row r="40" spans="1:19" s="4" customFormat="1" x14ac:dyDescent="0.55000000000000004">
      <c r="A40" s="4" t="str">
        <f t="shared" ref="A40:A41" si="14">+"% Errores comisión "&amp;B40</f>
        <v>% Errores comisión enojo</v>
      </c>
      <c r="B40" s="4" t="s">
        <v>51</v>
      </c>
    </row>
    <row r="41" spans="1:19" s="4" customFormat="1" x14ac:dyDescent="0.55000000000000004">
      <c r="A41" s="4" t="str">
        <f t="shared" si="14"/>
        <v>% Errores comisión tristeza</v>
      </c>
      <c r="B41" s="4" t="s">
        <v>50</v>
      </c>
    </row>
    <row r="42" spans="1:19" s="4" customFormat="1" x14ac:dyDescent="0.55000000000000004">
      <c r="A42" s="4" t="str">
        <f>+"Tiempos de respuesta (s) "&amp;B42</f>
        <v>Tiempos de respuesta (s) alegria</v>
      </c>
      <c r="B42" s="4" t="s">
        <v>52</v>
      </c>
    </row>
    <row r="43" spans="1:19" s="4" customFormat="1" x14ac:dyDescent="0.55000000000000004">
      <c r="A43" s="4" t="str">
        <f t="shared" ref="A43:A44" si="15">+"Tiempos de respuesta (s) "&amp;B43</f>
        <v>Tiempos de respuesta (s) enojo</v>
      </c>
      <c r="B43" s="4" t="s">
        <v>51</v>
      </c>
    </row>
    <row r="44" spans="1:19" s="4" customFormat="1" x14ac:dyDescent="0.55000000000000004">
      <c r="A44" s="4" t="str">
        <f t="shared" si="15"/>
        <v>Tiempos de respuesta (s) tristeza</v>
      </c>
      <c r="B44" s="4" t="s">
        <v>50</v>
      </c>
    </row>
    <row r="45" spans="1:19" s="4" customFormat="1" x14ac:dyDescent="0.55000000000000004"/>
    <row r="47" spans="1:19" x14ac:dyDescent="0.55000000000000004">
      <c r="A47" s="4" t="s">
        <v>33</v>
      </c>
      <c r="B47" s="4">
        <f>SUM(B4:B46)</f>
        <v>17</v>
      </c>
      <c r="C47" s="4">
        <f>AVERAGE(C4:C46)</f>
        <v>2.4757480551825926</v>
      </c>
      <c r="D47" s="4">
        <f>SUM(D4:D46)</f>
        <v>35</v>
      </c>
      <c r="E47" s="4">
        <f>AVERAGE(E4:E46)</f>
        <v>1.6879550814230768</v>
      </c>
      <c r="F47" s="4">
        <f>SUM(F4:F46)</f>
        <v>32</v>
      </c>
      <c r="G47" s="4">
        <f>AVERAGE(G4:G46)</f>
        <v>2.9137519486085712</v>
      </c>
      <c r="H47" s="4">
        <f>SUM(H4:H46)</f>
        <v>10</v>
      </c>
      <c r="I47" s="4">
        <f>AVERAGE(I4:I46)</f>
        <v>1.2302646223683635</v>
      </c>
      <c r="J47" s="22">
        <f t="shared" ref="J47" si="16">SUM(J4:J46)</f>
        <v>0</v>
      </c>
      <c r="K47" s="22" t="e">
        <f t="shared" ref="K47" si="17">AVERAGE(K4:K46)</f>
        <v>#DIV/0!</v>
      </c>
      <c r="L47" s="22">
        <f t="shared" ref="L47" si="18">SUM(L4:L46)</f>
        <v>12</v>
      </c>
      <c r="M47" s="22">
        <f t="shared" ref="M47" si="19">AVERAGE(M4:M46)</f>
        <v>1.8951096233957063</v>
      </c>
      <c r="N47" s="22">
        <f t="shared" ref="N47" si="20">SUM(N4:N46)</f>
        <v>11</v>
      </c>
      <c r="O47" s="22">
        <f t="shared" ref="O47" si="21">AVERAGE(O4:O46)</f>
        <v>1.0527450005541248</v>
      </c>
      <c r="P47" s="22">
        <f t="shared" ref="P47" si="22">SUM(P4:P46)</f>
        <v>12</v>
      </c>
      <c r="Q47" s="22">
        <f t="shared" ref="Q47" si="23">AVERAGE(Q4:Q46)</f>
        <v>2.3795353658821434</v>
      </c>
      <c r="R47" s="22">
        <f t="shared" ref="R47" si="24">SUM(R4:R46)</f>
        <v>10</v>
      </c>
      <c r="S47" s="22">
        <f t="shared" ref="S47" si="25">AVERAGE(S4:S46)</f>
        <v>1.1898020826110001</v>
      </c>
    </row>
    <row r="48" spans="1:19" x14ac:dyDescent="0.55000000000000004">
      <c r="A48" s="4" t="s">
        <v>34</v>
      </c>
      <c r="B48" s="4">
        <f>COUNTIFS(B4:B46,0,C4:C46,"")</f>
        <v>0</v>
      </c>
      <c r="C48" s="4"/>
      <c r="D48" s="4">
        <f>COUNTIFS(D4:D46,0,E4:E46,"")</f>
        <v>1</v>
      </c>
      <c r="E48" s="4"/>
      <c r="F48" s="4">
        <f>COUNTIFS(F4:F46,0,G4:G46,"")</f>
        <v>6</v>
      </c>
      <c r="G48" s="4"/>
      <c r="H48" s="4">
        <f>COUNTIFS(H4:H46,0,I4:I46,"")</f>
        <v>7</v>
      </c>
      <c r="I48" s="4"/>
      <c r="J48" s="22">
        <f t="shared" ref="J48" si="26">COUNTIFS(J4:J46,0,K4:K46,"")</f>
        <v>0</v>
      </c>
      <c r="K48" s="22"/>
      <c r="L48" s="22">
        <f t="shared" ref="L48" si="27">COUNTIFS(L4:L46,0,M4:M46,"")</f>
        <v>1</v>
      </c>
      <c r="M48" s="22"/>
      <c r="N48" s="22">
        <f t="shared" ref="N48" si="28">COUNTIFS(N4:N46,0,O4:O46,"")</f>
        <v>2</v>
      </c>
      <c r="O48" s="22"/>
      <c r="P48" s="22">
        <f t="shared" ref="P48" si="29">COUNTIFS(P4:P46,0,Q4:Q46,"")</f>
        <v>4</v>
      </c>
      <c r="Q48" s="22"/>
      <c r="R48" s="22">
        <f t="shared" ref="R48" si="30">COUNTIFS(R4:R46,0,S4:S46,"")</f>
        <v>1</v>
      </c>
      <c r="S48" s="22"/>
    </row>
    <row r="49" spans="1:19" x14ac:dyDescent="0.55000000000000004">
      <c r="A49" s="4" t="s">
        <v>35</v>
      </c>
      <c r="B49" s="4">
        <f>+COUNTIFS(B4:B46,0)-B48</f>
        <v>1</v>
      </c>
      <c r="C49" s="4"/>
      <c r="D49" s="4">
        <f>+COUNTIFS(D4:D46,0)-D48</f>
        <v>2</v>
      </c>
      <c r="E49" s="4"/>
      <c r="F49" s="4">
        <f>+COUNTIFS(F4:F46,0)-F48</f>
        <v>0</v>
      </c>
      <c r="G49" s="4"/>
      <c r="H49" s="4">
        <f>+COUNTIFS(H4:H46,0)-H48</f>
        <v>1</v>
      </c>
      <c r="I49" s="4"/>
      <c r="J49" s="22">
        <f t="shared" ref="J49" si="31">+COUNTIFS(J4:J46,0)-J48</f>
        <v>0</v>
      </c>
      <c r="K49" s="22"/>
      <c r="L49" s="22">
        <f t="shared" ref="L49" si="32">+COUNTIFS(L4:L46,0)-L48</f>
        <v>5</v>
      </c>
      <c r="M49" s="22"/>
      <c r="N49" s="22">
        <f t="shared" ref="N49" si="33">+COUNTIFS(N4:N46,0)-N48</f>
        <v>5</v>
      </c>
      <c r="O49" s="22"/>
      <c r="P49" s="22">
        <f t="shared" ref="P49" si="34">+COUNTIFS(P4:P46,0)-P48</f>
        <v>2</v>
      </c>
      <c r="Q49" s="22"/>
      <c r="R49" s="22">
        <f t="shared" ref="R49" si="35">+COUNTIFS(R4:R46,0)-R48</f>
        <v>7</v>
      </c>
      <c r="S49" s="22"/>
    </row>
    <row r="50" spans="1:19" x14ac:dyDescent="0.55000000000000004">
      <c r="B50" s="4"/>
      <c r="C50" s="4"/>
      <c r="D50" s="4"/>
      <c r="E50" s="4"/>
      <c r="F50" s="4"/>
      <c r="G50" s="4"/>
      <c r="H50" s="4"/>
      <c r="I50" s="4"/>
      <c r="J50" s="13"/>
      <c r="K50" s="13"/>
      <c r="L50" s="13"/>
      <c r="M50" s="13"/>
      <c r="N50" s="13"/>
      <c r="O50" s="13"/>
      <c r="P50" s="13"/>
      <c r="Q50" s="13"/>
    </row>
    <row r="51" spans="1:19" x14ac:dyDescent="0.55000000000000004">
      <c r="A51" s="4" t="s">
        <v>41</v>
      </c>
      <c r="B51" s="11">
        <f>+B47/SUM(B$47:B$49)</f>
        <v>0.94444444444444442</v>
      </c>
      <c r="C51" s="4"/>
      <c r="D51" s="11">
        <f>+D47/SUM(D$47:D$49)</f>
        <v>0.92105263157894735</v>
      </c>
      <c r="E51" s="4"/>
      <c r="F51" s="11">
        <f>+F47/SUM(F$47:F$49)</f>
        <v>0.84210526315789469</v>
      </c>
      <c r="G51" s="4"/>
      <c r="H51" s="11">
        <f>+H47/SUM(H$47:H$49)</f>
        <v>0.55555555555555558</v>
      </c>
      <c r="I51" s="11"/>
      <c r="J51" s="11"/>
      <c r="K51" s="11"/>
      <c r="L51" s="11">
        <f t="shared" ref="L51:R51" si="36">+L47/SUM(L$47:L$49)</f>
        <v>0.66666666666666663</v>
      </c>
      <c r="M51" s="11"/>
      <c r="N51" s="11">
        <f t="shared" si="36"/>
        <v>0.61111111111111116</v>
      </c>
      <c r="O51" s="11"/>
      <c r="P51" s="11">
        <f t="shared" si="36"/>
        <v>0.66666666666666663</v>
      </c>
      <c r="Q51" s="11"/>
      <c r="R51" s="11">
        <f t="shared" si="36"/>
        <v>0.55555555555555558</v>
      </c>
      <c r="S51" s="11"/>
    </row>
    <row r="52" spans="1:19" x14ac:dyDescent="0.55000000000000004">
      <c r="A52" s="4" t="s">
        <v>43</v>
      </c>
      <c r="B52" s="11">
        <f t="shared" ref="B52:D53" si="37">+B48/SUM(B$47:B$49)</f>
        <v>0</v>
      </c>
      <c r="C52" s="4"/>
      <c r="D52" s="11">
        <f t="shared" si="37"/>
        <v>2.6315789473684209E-2</v>
      </c>
      <c r="E52" s="4"/>
      <c r="F52" s="11">
        <f>+F48/SUM(F$47:F$49)</f>
        <v>0.15789473684210525</v>
      </c>
      <c r="G52" s="4"/>
      <c r="H52" s="11">
        <f>+H48/SUM(H$47:H$49)</f>
        <v>0.3888888888888889</v>
      </c>
      <c r="I52" s="11"/>
      <c r="J52" s="11"/>
      <c r="K52" s="11"/>
      <c r="L52" s="11">
        <f t="shared" ref="L52:R52" si="38">+L48/SUM(L$47:L$49)</f>
        <v>5.5555555555555552E-2</v>
      </c>
      <c r="M52" s="11"/>
      <c r="N52" s="11">
        <f t="shared" si="38"/>
        <v>0.1111111111111111</v>
      </c>
      <c r="O52" s="11"/>
      <c r="P52" s="11">
        <f t="shared" si="38"/>
        <v>0.22222222222222221</v>
      </c>
      <c r="Q52" s="11"/>
      <c r="R52" s="11">
        <f t="shared" si="38"/>
        <v>5.5555555555555552E-2</v>
      </c>
      <c r="S52" s="11"/>
    </row>
    <row r="53" spans="1:19" x14ac:dyDescent="0.55000000000000004">
      <c r="A53" s="4" t="s">
        <v>42</v>
      </c>
      <c r="B53" s="11">
        <f t="shared" si="37"/>
        <v>5.5555555555555552E-2</v>
      </c>
      <c r="C53" s="4"/>
      <c r="D53" s="11">
        <f t="shared" si="37"/>
        <v>5.2631578947368418E-2</v>
      </c>
      <c r="E53" s="4"/>
      <c r="F53" s="11">
        <f>+F49/SUM(F$47:F$49)</f>
        <v>0</v>
      </c>
      <c r="G53" s="4"/>
      <c r="H53" s="11">
        <f>+H49/SUM(H$47:H$49)</f>
        <v>5.5555555555555552E-2</v>
      </c>
      <c r="I53" s="11"/>
      <c r="J53" s="11"/>
      <c r="K53" s="11"/>
      <c r="L53" s="11">
        <f t="shared" ref="L53:R53" si="39">+L49/SUM(L$47:L$49)</f>
        <v>0.27777777777777779</v>
      </c>
      <c r="M53" s="11"/>
      <c r="N53" s="11">
        <f t="shared" si="39"/>
        <v>0.27777777777777779</v>
      </c>
      <c r="O53" s="11"/>
      <c r="P53" s="11">
        <f t="shared" si="39"/>
        <v>0.1111111111111111</v>
      </c>
      <c r="Q53" s="11"/>
      <c r="R53" s="11">
        <f t="shared" si="39"/>
        <v>0.3888888888888889</v>
      </c>
      <c r="S53" s="11"/>
    </row>
  </sheetData>
  <mergeCells count="8">
    <mergeCell ref="N2:O2"/>
    <mergeCell ref="P2:Q2"/>
    <mergeCell ref="R2:S2"/>
    <mergeCell ref="B2:C2"/>
    <mergeCell ref="D2:E2"/>
    <mergeCell ref="F2:G2"/>
    <mergeCell ref="H2:I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6F59-B708-4CAB-A654-2497A4AFEC4E}">
  <dimension ref="A1:P37"/>
  <sheetViews>
    <sheetView workbookViewId="0">
      <selection activeCell="C22" sqref="C22"/>
    </sheetView>
  </sheetViews>
  <sheetFormatPr baseColWidth="10" defaultRowHeight="14.4" x14ac:dyDescent="0.55000000000000004"/>
  <cols>
    <col min="5" max="5" width="6.68359375" customWidth="1"/>
    <col min="6" max="6" width="6.578125" customWidth="1"/>
    <col min="7" max="7" width="7.41796875" customWidth="1"/>
    <col min="8" max="8" width="7.68359375" customWidth="1"/>
  </cols>
  <sheetData>
    <row r="1" spans="1:16" x14ac:dyDescent="0.55000000000000004">
      <c r="B1" s="4" t="s">
        <v>0</v>
      </c>
      <c r="C1" s="4"/>
      <c r="D1" s="4"/>
      <c r="E1" s="4"/>
      <c r="F1" s="4"/>
      <c r="G1" s="4"/>
      <c r="H1" s="4"/>
      <c r="I1" s="4"/>
    </row>
    <row r="2" spans="1:16" x14ac:dyDescent="0.55000000000000004">
      <c r="B2" s="29" t="s">
        <v>4</v>
      </c>
      <c r="C2" s="29"/>
      <c r="D2" s="29" t="s">
        <v>3</v>
      </c>
      <c r="E2" s="29"/>
      <c r="F2" s="29" t="s">
        <v>6</v>
      </c>
      <c r="G2" s="29"/>
      <c r="H2" s="29" t="s">
        <v>5</v>
      </c>
      <c r="I2" s="29"/>
    </row>
    <row r="3" spans="1:16" x14ac:dyDescent="0.55000000000000004">
      <c r="B3" s="13" t="s">
        <v>2</v>
      </c>
      <c r="C3" s="13" t="s">
        <v>1</v>
      </c>
      <c r="D3" s="13" t="s">
        <v>2</v>
      </c>
      <c r="E3" s="13" t="s">
        <v>1</v>
      </c>
      <c r="F3" s="13" t="s">
        <v>2</v>
      </c>
      <c r="G3" s="13" t="s">
        <v>1</v>
      </c>
      <c r="H3" s="13" t="s">
        <v>2</v>
      </c>
      <c r="I3" s="13" t="s">
        <v>1</v>
      </c>
    </row>
    <row r="4" spans="1:16" x14ac:dyDescent="0.55000000000000004">
      <c r="A4" t="s">
        <v>33</v>
      </c>
      <c r="B4">
        <v>14</v>
      </c>
      <c r="C4">
        <v>2.8006909392105555</v>
      </c>
      <c r="D4">
        <v>18</v>
      </c>
      <c r="E4">
        <v>1.376106999328889</v>
      </c>
      <c r="F4">
        <v>5</v>
      </c>
      <c r="G4">
        <v>2.3206541615381822</v>
      </c>
      <c r="H4">
        <v>11</v>
      </c>
      <c r="I4">
        <v>1.4696177071880001</v>
      </c>
    </row>
    <row r="5" spans="1:16" x14ac:dyDescent="0.55000000000000004">
      <c r="A5" t="s">
        <v>34</v>
      </c>
      <c r="B5">
        <v>6</v>
      </c>
      <c r="D5">
        <v>6</v>
      </c>
      <c r="F5">
        <v>7</v>
      </c>
      <c r="H5">
        <v>4</v>
      </c>
    </row>
    <row r="6" spans="1:16" x14ac:dyDescent="0.55000000000000004">
      <c r="A6" t="s">
        <v>35</v>
      </c>
      <c r="B6">
        <v>4</v>
      </c>
      <c r="D6">
        <v>0</v>
      </c>
      <c r="F6">
        <v>6</v>
      </c>
      <c r="H6">
        <v>3</v>
      </c>
    </row>
    <row r="7" spans="1:16" x14ac:dyDescent="0.55000000000000004">
      <c r="B7" t="s">
        <v>46</v>
      </c>
    </row>
    <row r="8" spans="1:16" x14ac:dyDescent="0.55000000000000004">
      <c r="A8" t="s">
        <v>33</v>
      </c>
      <c r="B8">
        <v>17</v>
      </c>
      <c r="C8">
        <v>2.7136220827738886</v>
      </c>
      <c r="D8">
        <v>17</v>
      </c>
      <c r="E8">
        <v>1.5227548304117646</v>
      </c>
      <c r="F8">
        <v>14</v>
      </c>
      <c r="G8">
        <v>2.9137519486085712</v>
      </c>
      <c r="H8">
        <v>10</v>
      </c>
      <c r="I8">
        <v>1.2302646223683635</v>
      </c>
    </row>
    <row r="9" spans="1:16" x14ac:dyDescent="0.55000000000000004">
      <c r="A9" t="s">
        <v>34</v>
      </c>
      <c r="B9">
        <v>0</v>
      </c>
      <c r="D9">
        <v>1</v>
      </c>
      <c r="F9">
        <v>4</v>
      </c>
      <c r="H9">
        <v>7</v>
      </c>
    </row>
    <row r="10" spans="1:16" x14ac:dyDescent="0.55000000000000004">
      <c r="A10" t="s">
        <v>35</v>
      </c>
      <c r="B10">
        <v>1</v>
      </c>
      <c r="D10">
        <v>0</v>
      </c>
      <c r="F10">
        <v>0</v>
      </c>
      <c r="H10">
        <v>1</v>
      </c>
    </row>
    <row r="11" spans="1:16" x14ac:dyDescent="0.55000000000000004">
      <c r="B11" t="s">
        <v>46</v>
      </c>
      <c r="C11" t="s">
        <v>47</v>
      </c>
      <c r="D11" t="s">
        <v>46</v>
      </c>
      <c r="E11" t="s">
        <v>47</v>
      </c>
      <c r="F11" t="s">
        <v>46</v>
      </c>
      <c r="G11" t="s">
        <v>47</v>
      </c>
      <c r="H11" t="s">
        <v>46</v>
      </c>
      <c r="I11" t="s">
        <v>47</v>
      </c>
    </row>
    <row r="12" spans="1:16" x14ac:dyDescent="0.55000000000000004">
      <c r="A12" t="s">
        <v>41</v>
      </c>
      <c r="B12" s="4">
        <v>0.58333333333333337</v>
      </c>
      <c r="C12">
        <v>0.94444444444444442</v>
      </c>
      <c r="D12">
        <v>0.75</v>
      </c>
      <c r="E12">
        <v>0.94444444444444442</v>
      </c>
      <c r="F12" s="4">
        <v>0.27777777777777779</v>
      </c>
      <c r="G12">
        <v>0.77777777777777779</v>
      </c>
      <c r="H12">
        <v>0.61111111111111116</v>
      </c>
      <c r="I12">
        <v>0.55555555555555558</v>
      </c>
    </row>
    <row r="13" spans="1:16" x14ac:dyDescent="0.55000000000000004">
      <c r="A13" t="s">
        <v>43</v>
      </c>
      <c r="B13" s="10">
        <v>0.25</v>
      </c>
      <c r="C13" s="10">
        <v>0</v>
      </c>
      <c r="D13" s="10">
        <v>0.25</v>
      </c>
      <c r="E13" s="10">
        <v>5.5555555555555552E-2</v>
      </c>
      <c r="F13" s="10">
        <v>0.3888888888888889</v>
      </c>
      <c r="G13" s="10">
        <v>0.22222222222222221</v>
      </c>
      <c r="H13" s="10">
        <v>0.22222222222222221</v>
      </c>
      <c r="I13" s="10">
        <v>0.3888888888888889</v>
      </c>
    </row>
    <row r="14" spans="1:16" x14ac:dyDescent="0.55000000000000004">
      <c r="A14" t="s">
        <v>42</v>
      </c>
      <c r="B14" s="10">
        <v>0.16666666666666666</v>
      </c>
      <c r="C14" s="10">
        <v>5.5555555555555552E-2</v>
      </c>
      <c r="D14" s="10">
        <v>0</v>
      </c>
      <c r="E14" s="10">
        <v>0</v>
      </c>
      <c r="F14" s="10">
        <v>0.33333333333333331</v>
      </c>
      <c r="G14" s="10">
        <v>0</v>
      </c>
      <c r="H14" s="10">
        <v>0.16666666666666666</v>
      </c>
      <c r="I14" s="10">
        <v>5.5555555555555552E-2</v>
      </c>
    </row>
    <row r="15" spans="1:16" x14ac:dyDescent="0.55000000000000004">
      <c r="B15" t="s">
        <v>44</v>
      </c>
      <c r="C15" t="s">
        <v>45</v>
      </c>
      <c r="E15" t="s">
        <v>44</v>
      </c>
      <c r="F15" t="s">
        <v>45</v>
      </c>
      <c r="H15" t="s">
        <v>44</v>
      </c>
      <c r="I15" t="s">
        <v>45</v>
      </c>
      <c r="K15" t="s">
        <v>44</v>
      </c>
      <c r="L15" t="s">
        <v>45</v>
      </c>
    </row>
    <row r="16" spans="1:16" x14ac:dyDescent="0.55000000000000004">
      <c r="A16" s="10" t="s">
        <v>46</v>
      </c>
      <c r="B16" s="10">
        <v>0.58333333333333337</v>
      </c>
      <c r="C16" s="14">
        <v>0.75</v>
      </c>
      <c r="D16" s="10" t="s">
        <v>46</v>
      </c>
      <c r="E16" s="4">
        <v>2.8006909392105555</v>
      </c>
      <c r="F16" s="13">
        <v>1.9810154228980437</v>
      </c>
      <c r="G16" s="10" t="s">
        <v>46</v>
      </c>
      <c r="H16" s="10">
        <v>0.75</v>
      </c>
      <c r="I16" s="14">
        <v>0.83333333333333337</v>
      </c>
      <c r="J16" s="10" t="s">
        <v>46</v>
      </c>
      <c r="K16" s="4">
        <v>1.376106999328889</v>
      </c>
      <c r="L16" s="13">
        <v>1.2610695847486522</v>
      </c>
      <c r="O16" s="10"/>
      <c r="P16" s="4"/>
    </row>
    <row r="17" spans="1:16" x14ac:dyDescent="0.55000000000000004">
      <c r="A17" s="10" t="s">
        <v>47</v>
      </c>
      <c r="B17" s="10">
        <v>0.94444444444444442</v>
      </c>
      <c r="C17" s="11">
        <v>0.66666666666666663</v>
      </c>
      <c r="D17" s="10" t="s">
        <v>47</v>
      </c>
      <c r="E17" s="4">
        <v>2.7136220827738886</v>
      </c>
      <c r="F17" s="22">
        <v>1.8951096233957063</v>
      </c>
      <c r="G17" s="10" t="s">
        <v>47</v>
      </c>
      <c r="H17" s="10">
        <v>0.94444444444444442</v>
      </c>
      <c r="I17" s="11">
        <v>0.61111111111111116</v>
      </c>
      <c r="J17" s="10" t="s">
        <v>47</v>
      </c>
      <c r="K17" s="4">
        <v>1.5227548304117646</v>
      </c>
      <c r="L17" s="22">
        <v>1.0527450005541248</v>
      </c>
      <c r="M17" s="10"/>
      <c r="N17" s="4"/>
      <c r="O17" s="10"/>
      <c r="P17" s="4"/>
    </row>
    <row r="35" spans="1:12" x14ac:dyDescent="0.55000000000000004">
      <c r="B35" t="s">
        <v>44</v>
      </c>
      <c r="C35" t="s">
        <v>45</v>
      </c>
      <c r="E35" t="s">
        <v>44</v>
      </c>
      <c r="F35" t="s">
        <v>45</v>
      </c>
      <c r="H35" t="s">
        <v>44</v>
      </c>
      <c r="I35" t="s">
        <v>45</v>
      </c>
      <c r="K35" t="s">
        <v>44</v>
      </c>
      <c r="L35" t="s">
        <v>45</v>
      </c>
    </row>
    <row r="36" spans="1:12" x14ac:dyDescent="0.55000000000000004">
      <c r="A36" s="10" t="s">
        <v>46</v>
      </c>
      <c r="B36" s="10">
        <v>0.27777777777777779</v>
      </c>
      <c r="C36" s="14">
        <v>0.3888888888888889</v>
      </c>
      <c r="D36" s="10" t="s">
        <v>46</v>
      </c>
      <c r="E36" s="4">
        <v>2.3206541615381822</v>
      </c>
      <c r="F36" s="13">
        <v>2.0133332073220003</v>
      </c>
      <c r="G36" s="10" t="s">
        <v>46</v>
      </c>
      <c r="H36" s="10">
        <v>0.61111111111111116</v>
      </c>
      <c r="I36" s="14">
        <v>0.55555555555555558</v>
      </c>
      <c r="J36" s="10" t="s">
        <v>46</v>
      </c>
      <c r="K36" s="4">
        <v>1.4696177071880001</v>
      </c>
      <c r="L36" s="13">
        <v>1.2681260437079334</v>
      </c>
    </row>
    <row r="37" spans="1:12" x14ac:dyDescent="0.55000000000000004">
      <c r="A37" s="10" t="s">
        <v>47</v>
      </c>
      <c r="B37" s="10">
        <v>0.77777777777777779</v>
      </c>
      <c r="C37" s="10"/>
      <c r="D37" s="10" t="s">
        <v>47</v>
      </c>
      <c r="E37" s="4">
        <v>2.9137519486085712</v>
      </c>
      <c r="F37" s="4"/>
      <c r="G37" s="10" t="s">
        <v>47</v>
      </c>
      <c r="H37" s="10">
        <v>0.55555555555555558</v>
      </c>
      <c r="I37" s="10"/>
      <c r="J37" s="10" t="s">
        <v>47</v>
      </c>
      <c r="K37" s="4">
        <v>1.2302646223683635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846A-0C17-4D78-90C5-8B64B8302505}">
  <dimension ref="A1:M16"/>
  <sheetViews>
    <sheetView workbookViewId="0"/>
  </sheetViews>
  <sheetFormatPr baseColWidth="10" defaultRowHeight="14.4" x14ac:dyDescent="0.55000000000000004"/>
  <cols>
    <col min="1" max="1" width="11.41796875" style="4"/>
    <col min="2" max="2" width="11.83984375" bestFit="1" customWidth="1"/>
  </cols>
  <sheetData>
    <row r="1" spans="1:13" x14ac:dyDescent="0.55000000000000004">
      <c r="B1" t="s">
        <v>0</v>
      </c>
      <c r="H1" t="s">
        <v>18</v>
      </c>
    </row>
    <row r="2" spans="1:13" x14ac:dyDescent="0.55000000000000004">
      <c r="B2" t="s">
        <v>19</v>
      </c>
      <c r="D2" t="s">
        <v>20</v>
      </c>
      <c r="F2" t="s">
        <v>21</v>
      </c>
      <c r="H2" t="s">
        <v>19</v>
      </c>
      <c r="J2" t="s">
        <v>20</v>
      </c>
      <c r="L2" t="s">
        <v>21</v>
      </c>
    </row>
    <row r="3" spans="1:13" x14ac:dyDescent="0.55000000000000004"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</row>
    <row r="4" spans="1:13" x14ac:dyDescent="0.55000000000000004">
      <c r="B4">
        <v>1</v>
      </c>
      <c r="C4">
        <v>3.3005222412799999</v>
      </c>
      <c r="D4">
        <v>1</v>
      </c>
      <c r="E4">
        <v>3.3011101763699999</v>
      </c>
      <c r="F4">
        <v>1</v>
      </c>
      <c r="G4">
        <v>1.6274476812700001</v>
      </c>
      <c r="H4">
        <v>1</v>
      </c>
      <c r="I4">
        <v>0.51790838804999995</v>
      </c>
      <c r="J4">
        <v>1</v>
      </c>
      <c r="K4">
        <v>2.1202242092699999</v>
      </c>
      <c r="L4">
        <v>1</v>
      </c>
      <c r="M4">
        <v>7.28034718405</v>
      </c>
    </row>
    <row r="5" spans="1:13" x14ac:dyDescent="0.55000000000000004">
      <c r="B5">
        <v>1</v>
      </c>
      <c r="C5">
        <v>3.2954869840800001</v>
      </c>
      <c r="D5">
        <v>0</v>
      </c>
      <c r="E5">
        <v>3.84153449163</v>
      </c>
      <c r="F5">
        <v>0</v>
      </c>
      <c r="G5">
        <v>2.7423752765199998</v>
      </c>
      <c r="H5">
        <v>1</v>
      </c>
      <c r="I5">
        <v>2.3204496474899998</v>
      </c>
      <c r="J5">
        <v>1</v>
      </c>
      <c r="K5">
        <v>2.6621694045600002</v>
      </c>
      <c r="L5">
        <v>1</v>
      </c>
      <c r="M5">
        <v>9.0566747642600003</v>
      </c>
    </row>
    <row r="6" spans="1:13" x14ac:dyDescent="0.55000000000000004">
      <c r="B6">
        <v>1</v>
      </c>
      <c r="C6">
        <v>2.9010766206800001</v>
      </c>
      <c r="D6">
        <v>1</v>
      </c>
      <c r="E6">
        <v>4.1900589825800001</v>
      </c>
      <c r="F6">
        <v>0</v>
      </c>
      <c r="G6">
        <v>2.02026249131</v>
      </c>
      <c r="H6">
        <v>1</v>
      </c>
      <c r="I6">
        <v>2.62945819227</v>
      </c>
      <c r="J6">
        <v>1</v>
      </c>
      <c r="K6">
        <v>1.3452048320300001</v>
      </c>
      <c r="L6">
        <v>1</v>
      </c>
      <c r="M6">
        <v>5.1408704651999999</v>
      </c>
    </row>
    <row r="7" spans="1:13" x14ac:dyDescent="0.55000000000000004">
      <c r="B7">
        <v>1</v>
      </c>
      <c r="C7">
        <v>3.5501970811699999</v>
      </c>
      <c r="D7">
        <v>1</v>
      </c>
      <c r="E7">
        <v>2.0298372308000001</v>
      </c>
      <c r="F7">
        <v>1</v>
      </c>
      <c r="G7">
        <v>1.11810783215</v>
      </c>
      <c r="H7">
        <v>1</v>
      </c>
      <c r="I7">
        <v>2.0258842655499998</v>
      </c>
      <c r="J7">
        <v>1</v>
      </c>
      <c r="K7">
        <v>1.74041958898</v>
      </c>
      <c r="L7">
        <v>1</v>
      </c>
      <c r="M7">
        <v>4.1508880464800004</v>
      </c>
    </row>
    <row r="8" spans="1:13" x14ac:dyDescent="0.55000000000000004">
      <c r="B8">
        <v>1</v>
      </c>
      <c r="C8">
        <v>2.72018167377</v>
      </c>
      <c r="D8">
        <v>1</v>
      </c>
      <c r="E8">
        <v>1.9038064540399999</v>
      </c>
      <c r="F8">
        <v>1</v>
      </c>
      <c r="G8">
        <v>6.1343686787899996</v>
      </c>
      <c r="H8">
        <v>1</v>
      </c>
      <c r="I8">
        <v>2.1891761347699998</v>
      </c>
      <c r="J8">
        <v>1</v>
      </c>
      <c r="K8">
        <v>2.9102411288800001</v>
      </c>
      <c r="L8">
        <v>1</v>
      </c>
      <c r="M8">
        <v>5.9403420798499997</v>
      </c>
    </row>
    <row r="9" spans="1:13" x14ac:dyDescent="0.55000000000000004">
      <c r="F9">
        <v>1</v>
      </c>
      <c r="G9">
        <v>0.301736393361</v>
      </c>
      <c r="L9">
        <v>1</v>
      </c>
      <c r="M9">
        <v>4.6010340852700002</v>
      </c>
    </row>
    <row r="10" spans="1:13" x14ac:dyDescent="0.55000000000000004">
      <c r="F10">
        <v>1</v>
      </c>
      <c r="G10">
        <v>0.380483770394</v>
      </c>
      <c r="L10">
        <v>1</v>
      </c>
      <c r="M10">
        <v>4.2808439042400002</v>
      </c>
    </row>
    <row r="11" spans="1:13" x14ac:dyDescent="0.55000000000000004">
      <c r="F11">
        <v>0</v>
      </c>
      <c r="G11">
        <v>0.34047346736799999</v>
      </c>
      <c r="L11">
        <v>1</v>
      </c>
      <c r="M11">
        <v>3.58180804201</v>
      </c>
    </row>
    <row r="12" spans="1:13" x14ac:dyDescent="0.55000000000000004">
      <c r="F12">
        <v>1</v>
      </c>
      <c r="G12">
        <v>1.62092179141</v>
      </c>
      <c r="L12">
        <v>1</v>
      </c>
      <c r="M12">
        <v>4.0092982586900003</v>
      </c>
    </row>
    <row r="13" spans="1:13" x14ac:dyDescent="0.55000000000000004">
      <c r="F13">
        <v>0</v>
      </c>
      <c r="G13">
        <v>0.36031438456800002</v>
      </c>
      <c r="L13">
        <v>1</v>
      </c>
      <c r="M13">
        <v>3.9623031550999999</v>
      </c>
    </row>
    <row r="14" spans="1:13" x14ac:dyDescent="0.55000000000000004">
      <c r="B14">
        <f>SUM(B4:B13)</f>
        <v>5</v>
      </c>
      <c r="C14">
        <f>AVERAGE(C4:C13)</f>
        <v>3.1534929201959998</v>
      </c>
      <c r="D14" s="4">
        <f>SUM(D4:D13)</f>
        <v>4</v>
      </c>
      <c r="E14" s="4">
        <f>AVERAGE(E4:E13)</f>
        <v>3.0532694670840002</v>
      </c>
      <c r="F14" s="4">
        <f>SUM(F4:F13)</f>
        <v>6</v>
      </c>
      <c r="G14" s="4">
        <f>AVERAGE(G4:G13)</f>
        <v>1.6646491767140996</v>
      </c>
      <c r="H14" s="4">
        <f>SUM(H4:H13)</f>
        <v>5</v>
      </c>
      <c r="I14" s="4">
        <f>AVERAGE(I4:I13)</f>
        <v>1.9365753256259997</v>
      </c>
      <c r="J14" s="4">
        <f>SUM(J4:J13)</f>
        <v>5</v>
      </c>
      <c r="K14" s="4">
        <f>AVERAGE(K4:K13)</f>
        <v>2.1556518327440002</v>
      </c>
      <c r="L14" s="4">
        <f>SUM(L4:L13)</f>
        <v>10</v>
      </c>
      <c r="M14" s="4">
        <f>AVERAGE(M4:M13)</f>
        <v>5.2004409985150009</v>
      </c>
    </row>
    <row r="15" spans="1:13" x14ac:dyDescent="0.55000000000000004">
      <c r="A15" s="4" t="s">
        <v>36</v>
      </c>
      <c r="B15" s="10">
        <f>B14/COUNTA(B4:B13)</f>
        <v>1</v>
      </c>
      <c r="D15" s="10">
        <f>D14/COUNTA(D4:D13)</f>
        <v>0.8</v>
      </c>
      <c r="F15" s="10">
        <f>F14/COUNTA(F4:F13)</f>
        <v>0.6</v>
      </c>
      <c r="H15" s="10">
        <f>H14/COUNTA(H4:H13)</f>
        <v>1</v>
      </c>
      <c r="J15" s="10">
        <f>J14/COUNTA(J4:J13)</f>
        <v>1</v>
      </c>
      <c r="L15" s="10">
        <f>L14/COUNTA(L4:L13)</f>
        <v>1</v>
      </c>
    </row>
    <row r="16" spans="1:13" x14ac:dyDescent="0.55000000000000004">
      <c r="A16" s="4" t="s">
        <v>37</v>
      </c>
      <c r="B16" s="8">
        <f>1-B15</f>
        <v>0</v>
      </c>
      <c r="D16" s="8">
        <f>1-D15</f>
        <v>0.19999999999999996</v>
      </c>
      <c r="F16" s="8">
        <f>1-F15</f>
        <v>0.4</v>
      </c>
      <c r="H16" s="8">
        <f>1-H15</f>
        <v>0</v>
      </c>
      <c r="J16" s="8">
        <f>1-J15</f>
        <v>0</v>
      </c>
      <c r="L16" s="8">
        <f>1-L15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EB47-910C-4F1E-8B12-28B84658CAE1}">
  <dimension ref="A1:L21"/>
  <sheetViews>
    <sheetView workbookViewId="0"/>
  </sheetViews>
  <sheetFormatPr baseColWidth="10" defaultRowHeight="14.4" x14ac:dyDescent="0.55000000000000004"/>
  <sheetData>
    <row r="1" spans="1:12" x14ac:dyDescent="0.55000000000000004">
      <c r="A1" t="s">
        <v>0</v>
      </c>
      <c r="G1" t="s">
        <v>18</v>
      </c>
    </row>
    <row r="2" spans="1:12" x14ac:dyDescent="0.55000000000000004">
      <c r="A2" t="s">
        <v>19</v>
      </c>
      <c r="C2" t="s">
        <v>20</v>
      </c>
      <c r="E2" t="s">
        <v>21</v>
      </c>
      <c r="G2" t="s">
        <v>19</v>
      </c>
      <c r="I2" t="s">
        <v>20</v>
      </c>
      <c r="K2" t="s">
        <v>21</v>
      </c>
    </row>
    <row r="3" spans="1:12" x14ac:dyDescent="0.55000000000000004">
      <c r="A3" t="s">
        <v>2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</row>
    <row r="4" spans="1:12" x14ac:dyDescent="0.55000000000000004">
      <c r="A4">
        <v>1</v>
      </c>
      <c r="B4">
        <v>3.1199321321900002</v>
      </c>
      <c r="C4">
        <v>1</v>
      </c>
      <c r="D4">
        <v>2.2598734332700001</v>
      </c>
      <c r="E4">
        <v>1</v>
      </c>
      <c r="F4">
        <v>2.252063444</v>
      </c>
      <c r="G4" s="2">
        <v>1</v>
      </c>
      <c r="H4" s="2">
        <v>6.4954099475899998</v>
      </c>
      <c r="I4" s="2">
        <v>0</v>
      </c>
      <c r="J4" s="2">
        <v>0.23969884892000001</v>
      </c>
      <c r="K4" s="2">
        <v>0</v>
      </c>
      <c r="L4" s="2">
        <v>5.9400344034700001E-2</v>
      </c>
    </row>
    <row r="5" spans="1:12" x14ac:dyDescent="0.55000000000000004">
      <c r="A5">
        <v>1</v>
      </c>
      <c r="B5">
        <v>4.0093389039399998</v>
      </c>
      <c r="C5">
        <v>1</v>
      </c>
      <c r="D5">
        <v>1.55578671768</v>
      </c>
      <c r="E5">
        <v>1</v>
      </c>
      <c r="F5">
        <v>1.7526187686000001</v>
      </c>
      <c r="G5" s="2">
        <v>1</v>
      </c>
      <c r="H5" s="2">
        <v>2.8710569597300002</v>
      </c>
      <c r="I5" s="2">
        <v>1</v>
      </c>
      <c r="J5" s="2">
        <v>1.7606267842900001</v>
      </c>
      <c r="K5" s="2">
        <v>1</v>
      </c>
      <c r="L5" s="2">
        <v>2.9059459893000001</v>
      </c>
    </row>
    <row r="6" spans="1:12" x14ac:dyDescent="0.55000000000000004">
      <c r="A6">
        <v>1</v>
      </c>
      <c r="B6">
        <v>2.9775025048299999</v>
      </c>
      <c r="C6">
        <v>1</v>
      </c>
      <c r="D6">
        <v>1.6993203773200001</v>
      </c>
      <c r="E6">
        <v>1</v>
      </c>
      <c r="F6">
        <v>1.7101839424600001</v>
      </c>
      <c r="G6" s="2">
        <v>1</v>
      </c>
      <c r="H6" s="2">
        <v>4.0610653723099999</v>
      </c>
      <c r="I6" s="2">
        <v>1</v>
      </c>
      <c r="J6" s="2">
        <v>2.1813065959100002</v>
      </c>
      <c r="K6" s="2">
        <v>1</v>
      </c>
      <c r="L6" s="2">
        <v>3.0712493145800002</v>
      </c>
    </row>
    <row r="7" spans="1:12" x14ac:dyDescent="0.55000000000000004">
      <c r="A7">
        <v>1</v>
      </c>
      <c r="B7">
        <v>2.1133093559199998</v>
      </c>
      <c r="C7">
        <v>1</v>
      </c>
      <c r="D7">
        <v>1.97984904633</v>
      </c>
      <c r="E7">
        <v>1</v>
      </c>
      <c r="F7">
        <v>1.7008729228999999</v>
      </c>
      <c r="G7" s="2">
        <v>1</v>
      </c>
      <c r="H7" s="2">
        <v>1.6616641776600001</v>
      </c>
      <c r="I7" s="2">
        <v>1</v>
      </c>
      <c r="J7" s="2">
        <v>1.88538669492</v>
      </c>
      <c r="K7" s="2">
        <v>1</v>
      </c>
      <c r="L7" s="2">
        <v>3.40191929601</v>
      </c>
    </row>
    <row r="8" spans="1:12" x14ac:dyDescent="0.55000000000000004">
      <c r="A8">
        <v>1</v>
      </c>
      <c r="B8">
        <v>2.5564965876999999</v>
      </c>
      <c r="C8">
        <v>1</v>
      </c>
      <c r="D8">
        <v>1.7195417509599999</v>
      </c>
      <c r="E8">
        <v>0</v>
      </c>
      <c r="F8">
        <v>1.87410155579</v>
      </c>
      <c r="G8" s="2">
        <v>1</v>
      </c>
      <c r="H8" s="2">
        <v>2.2424192298199999</v>
      </c>
      <c r="I8" s="2">
        <v>1</v>
      </c>
      <c r="J8" s="2">
        <v>1.56804024801</v>
      </c>
      <c r="K8" s="2">
        <v>1</v>
      </c>
      <c r="L8" s="2">
        <v>1.83390882285</v>
      </c>
    </row>
    <row r="9" spans="1:12" x14ac:dyDescent="0.55000000000000004">
      <c r="E9">
        <v>1</v>
      </c>
      <c r="F9">
        <v>5.2918624874400004</v>
      </c>
      <c r="I9" s="2">
        <v>1</v>
      </c>
      <c r="J9" s="2">
        <v>1.29371183622</v>
      </c>
      <c r="K9" s="2">
        <v>1</v>
      </c>
      <c r="L9" s="2">
        <v>1.4022241337200001</v>
      </c>
    </row>
    <row r="10" spans="1:12" x14ac:dyDescent="0.55000000000000004">
      <c r="E10">
        <v>1</v>
      </c>
      <c r="F10">
        <v>5.4413118890999996</v>
      </c>
      <c r="I10" s="2">
        <v>1</v>
      </c>
      <c r="J10" s="2">
        <v>1.00165368547</v>
      </c>
      <c r="K10" s="2">
        <v>0</v>
      </c>
      <c r="L10" s="2">
        <v>2.4607231980200002</v>
      </c>
    </row>
    <row r="11" spans="1:12" x14ac:dyDescent="0.55000000000000004">
      <c r="E11">
        <v>0</v>
      </c>
      <c r="F11">
        <v>5.4217276027199999</v>
      </c>
      <c r="I11" s="2">
        <v>1</v>
      </c>
      <c r="J11" s="2">
        <v>1.6267869633200001</v>
      </c>
      <c r="K11" s="2">
        <v>1</v>
      </c>
      <c r="L11" s="2">
        <v>1.7313165208300001</v>
      </c>
    </row>
    <row r="12" spans="1:12" x14ac:dyDescent="0.55000000000000004">
      <c r="E12">
        <v>1</v>
      </c>
      <c r="F12">
        <v>10.050442369200001</v>
      </c>
      <c r="I12" s="2">
        <v>1</v>
      </c>
      <c r="J12" s="2">
        <v>1.5611287029500001</v>
      </c>
      <c r="K12" s="2">
        <v>1</v>
      </c>
      <c r="L12" s="2">
        <v>1.0114623701700001</v>
      </c>
    </row>
    <row r="13" spans="1:12" x14ac:dyDescent="0.55000000000000004">
      <c r="E13">
        <v>1</v>
      </c>
      <c r="F13">
        <v>3.1907258445900002</v>
      </c>
      <c r="I13" s="2">
        <v>1</v>
      </c>
      <c r="J13" s="2">
        <v>1.3313836324999999</v>
      </c>
      <c r="K13" s="2">
        <v>1</v>
      </c>
      <c r="L13" s="2">
        <v>1.3206429476799999</v>
      </c>
    </row>
    <row r="14" spans="1:12" x14ac:dyDescent="0.55000000000000004">
      <c r="K14" s="2">
        <v>1</v>
      </c>
      <c r="L14" s="2">
        <v>1.7419385786599999</v>
      </c>
    </row>
    <row r="15" spans="1:12" x14ac:dyDescent="0.55000000000000004">
      <c r="K15" s="2">
        <v>0</v>
      </c>
      <c r="L15" s="2">
        <v>1.36963343853</v>
      </c>
    </row>
    <row r="16" spans="1:12" x14ac:dyDescent="0.55000000000000004">
      <c r="K16" s="2">
        <v>1</v>
      </c>
      <c r="L16" s="2">
        <v>1.96019953885</v>
      </c>
    </row>
    <row r="17" spans="1:12" x14ac:dyDescent="0.55000000000000004">
      <c r="K17" s="2">
        <v>1</v>
      </c>
      <c r="L17" s="2">
        <v>0.97933247638900001</v>
      </c>
    </row>
    <row r="18" spans="1:12" x14ac:dyDescent="0.55000000000000004">
      <c r="K18" s="2">
        <v>1</v>
      </c>
      <c r="L18" s="2">
        <v>1.16137257311</v>
      </c>
    </row>
    <row r="19" spans="1:12" x14ac:dyDescent="0.55000000000000004">
      <c r="A19" s="4">
        <f>SUM(A4:A18)</f>
        <v>5</v>
      </c>
      <c r="B19" s="4">
        <f>AVERAGE(B4:B18)</f>
        <v>2.9553158969159998</v>
      </c>
      <c r="C19" s="4">
        <f>SUM(C9:C18)</f>
        <v>0</v>
      </c>
      <c r="D19" s="4">
        <f>AVERAGE(D4:D18)</f>
        <v>1.842874265112</v>
      </c>
      <c r="E19" s="4">
        <f>SUM(E9:E18)</f>
        <v>4</v>
      </c>
      <c r="F19" s="4">
        <f>AVERAGE(F9:F18)</f>
        <v>5.8792140386099998</v>
      </c>
      <c r="G19" s="4">
        <f>SUM(G9:G18)</f>
        <v>0</v>
      </c>
      <c r="H19" s="4">
        <f>AVERAGE(H4:H18)</f>
        <v>3.4663231374220005</v>
      </c>
      <c r="I19" s="4">
        <f>SUM(I9:I18)</f>
        <v>5</v>
      </c>
      <c r="J19" s="4">
        <f>AVERAGE(J9:J18)</f>
        <v>1.3629329640919998</v>
      </c>
      <c r="K19" s="4">
        <f>SUM(K9:K18)</f>
        <v>8</v>
      </c>
      <c r="L19" s="4">
        <f>AVERAGE(L9:L18)</f>
        <v>1.5138845775959002</v>
      </c>
    </row>
    <row r="20" spans="1:12" x14ac:dyDescent="0.55000000000000004">
      <c r="A20" s="10">
        <f>A19/COUNTA(A4:A18)</f>
        <v>1</v>
      </c>
      <c r="B20" s="4"/>
      <c r="C20" s="10">
        <f>C19/COUNTA(C4:C18)</f>
        <v>0</v>
      </c>
      <c r="D20" s="4"/>
      <c r="E20" s="10">
        <f>E19/COUNTA(E9:E18)</f>
        <v>0.8</v>
      </c>
      <c r="F20" s="4"/>
      <c r="G20" s="10">
        <f>G19/COUNTA(G4:G18)</f>
        <v>0</v>
      </c>
      <c r="H20" s="4"/>
      <c r="I20" s="10">
        <f>I19/COUNTA(I9:I18)</f>
        <v>1</v>
      </c>
      <c r="J20" s="4"/>
      <c r="K20" s="10">
        <f>K19/COUNTA(K9:K18)</f>
        <v>0.8</v>
      </c>
      <c r="L20" s="4"/>
    </row>
    <row r="21" spans="1:12" x14ac:dyDescent="0.55000000000000004">
      <c r="A21" s="8">
        <f>1-A20</f>
        <v>0</v>
      </c>
      <c r="B21" s="4"/>
      <c r="C21" s="8">
        <f>1-C20</f>
        <v>1</v>
      </c>
      <c r="D21" s="4"/>
      <c r="E21" s="8">
        <f>1-E20</f>
        <v>0.19999999999999996</v>
      </c>
      <c r="F21" s="4"/>
      <c r="G21" s="8">
        <f>1-G20</f>
        <v>1</v>
      </c>
      <c r="H21" s="4"/>
      <c r="I21" s="8">
        <f>1-I20</f>
        <v>0</v>
      </c>
      <c r="J21" s="4"/>
      <c r="K21" s="8">
        <f>1-K20</f>
        <v>0.19999999999999996</v>
      </c>
      <c r="L2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498D-C3E0-4713-BA1C-59C3E0912E7F}">
  <dimension ref="A1:L16"/>
  <sheetViews>
    <sheetView workbookViewId="0"/>
  </sheetViews>
  <sheetFormatPr baseColWidth="10" defaultRowHeight="14.4" x14ac:dyDescent="0.55000000000000004"/>
  <sheetData>
    <row r="1" spans="1:12" x14ac:dyDescent="0.55000000000000004">
      <c r="A1" t="s">
        <v>0</v>
      </c>
    </row>
    <row r="2" spans="1:12" x14ac:dyDescent="0.55000000000000004">
      <c r="A2" t="s">
        <v>19</v>
      </c>
      <c r="C2" t="s">
        <v>20</v>
      </c>
      <c r="E2" t="s">
        <v>21</v>
      </c>
    </row>
    <row r="3" spans="1:12" x14ac:dyDescent="0.55000000000000004">
      <c r="A3" t="s">
        <v>2</v>
      </c>
      <c r="B3" t="s">
        <v>1</v>
      </c>
      <c r="C3" t="s">
        <v>2</v>
      </c>
      <c r="D3" t="s">
        <v>1</v>
      </c>
      <c r="E3" t="s">
        <v>2</v>
      </c>
      <c r="F3" t="s">
        <v>1</v>
      </c>
    </row>
    <row r="4" spans="1:12" x14ac:dyDescent="0.55000000000000004">
      <c r="A4">
        <v>1</v>
      </c>
      <c r="B4">
        <v>2.3873820821799998</v>
      </c>
      <c r="C4">
        <v>1</v>
      </c>
      <c r="D4">
        <v>2.784634289</v>
      </c>
      <c r="E4">
        <v>1</v>
      </c>
      <c r="F4">
        <v>5.0337642019100004</v>
      </c>
    </row>
    <row r="5" spans="1:12" x14ac:dyDescent="0.55000000000000004">
      <c r="A5">
        <v>1</v>
      </c>
      <c r="B5">
        <v>1.96165708825</v>
      </c>
      <c r="C5">
        <v>1</v>
      </c>
      <c r="D5">
        <v>2.7625087430000002</v>
      </c>
      <c r="E5">
        <v>1</v>
      </c>
      <c r="F5">
        <v>3.1308004234500002</v>
      </c>
    </row>
    <row r="6" spans="1:12" x14ac:dyDescent="0.55000000000000004">
      <c r="A6">
        <v>1</v>
      </c>
      <c r="B6">
        <v>1.79071166599</v>
      </c>
      <c r="C6">
        <v>1</v>
      </c>
      <c r="D6">
        <v>2.604832032</v>
      </c>
      <c r="E6">
        <v>1</v>
      </c>
      <c r="F6">
        <v>5.7930109458999999</v>
      </c>
    </row>
    <row r="7" spans="1:12" x14ac:dyDescent="0.55000000000000004">
      <c r="A7">
        <v>1</v>
      </c>
      <c r="B7">
        <v>1.85045418446</v>
      </c>
      <c r="C7">
        <v>1</v>
      </c>
      <c r="D7">
        <v>1.763860899</v>
      </c>
      <c r="E7">
        <v>0</v>
      </c>
      <c r="F7">
        <v>3.9113853338600002</v>
      </c>
    </row>
    <row r="8" spans="1:12" x14ac:dyDescent="0.55000000000000004">
      <c r="A8">
        <v>1</v>
      </c>
      <c r="B8">
        <v>2.1623508895299999</v>
      </c>
      <c r="C8">
        <v>1</v>
      </c>
      <c r="D8">
        <v>2.4012760649999998</v>
      </c>
      <c r="E8">
        <v>1</v>
      </c>
      <c r="F8">
        <v>5.2009319998299999</v>
      </c>
    </row>
    <row r="9" spans="1:12" x14ac:dyDescent="0.55000000000000004">
      <c r="E9">
        <v>1</v>
      </c>
      <c r="F9">
        <v>5.6533409268600003</v>
      </c>
    </row>
    <row r="10" spans="1:12" x14ac:dyDescent="0.55000000000000004">
      <c r="E10">
        <v>1</v>
      </c>
      <c r="F10">
        <v>3.1871287596900002</v>
      </c>
    </row>
    <row r="11" spans="1:12" x14ac:dyDescent="0.55000000000000004">
      <c r="E11">
        <v>1</v>
      </c>
      <c r="F11">
        <v>3.1603002059300001</v>
      </c>
    </row>
    <row r="12" spans="1:12" x14ac:dyDescent="0.55000000000000004">
      <c r="E12">
        <v>1</v>
      </c>
      <c r="F12">
        <v>2.6051099307399999</v>
      </c>
    </row>
    <row r="13" spans="1:12" x14ac:dyDescent="0.55000000000000004">
      <c r="E13">
        <v>0</v>
      </c>
      <c r="F13">
        <v>2.8399791105199998</v>
      </c>
    </row>
    <row r="14" spans="1:12" x14ac:dyDescent="0.55000000000000004">
      <c r="A14" s="4">
        <f>SUM(A4:A13)</f>
        <v>5</v>
      </c>
      <c r="B14" s="4">
        <f>AVERAGE(B4:B13)</f>
        <v>2.0305111820820003</v>
      </c>
      <c r="C14" s="4">
        <f>SUM(C4:C13)</f>
        <v>5</v>
      </c>
      <c r="D14" s="4">
        <f>AVERAGE(D4:D13)</f>
        <v>2.4634224055999998</v>
      </c>
      <c r="E14" s="4">
        <f>SUM(E4:E13)</f>
        <v>8</v>
      </c>
      <c r="F14" s="4">
        <f>AVERAGE(F4:F13)</f>
        <v>4.0515751838689997</v>
      </c>
      <c r="G14" s="4"/>
      <c r="H14" s="4"/>
      <c r="I14" s="4"/>
      <c r="J14" s="4"/>
      <c r="K14" s="4"/>
      <c r="L14" s="4"/>
    </row>
    <row r="15" spans="1:12" x14ac:dyDescent="0.55000000000000004">
      <c r="A15" s="10">
        <f>A14/COUNTA(A4:A13)</f>
        <v>1</v>
      </c>
      <c r="B15" s="4"/>
      <c r="C15" s="10">
        <f>C14/COUNTA(C4:C13)</f>
        <v>1</v>
      </c>
      <c r="D15" s="4"/>
      <c r="E15" s="10">
        <f>E14/COUNTA(E4:E13)</f>
        <v>0.8</v>
      </c>
      <c r="F15" s="4"/>
      <c r="G15" s="10"/>
      <c r="H15" s="4"/>
      <c r="I15" s="10"/>
      <c r="J15" s="4"/>
      <c r="K15" s="10"/>
      <c r="L15" s="4"/>
    </row>
    <row r="16" spans="1:12" x14ac:dyDescent="0.55000000000000004">
      <c r="A16" s="8">
        <f>1-A15</f>
        <v>0</v>
      </c>
      <c r="B16" s="4"/>
      <c r="C16" s="8">
        <f>1-C15</f>
        <v>0</v>
      </c>
      <c r="D16" s="4"/>
      <c r="E16" s="8">
        <f>1-E15</f>
        <v>0.19999999999999996</v>
      </c>
      <c r="F16" s="4"/>
      <c r="G16" s="8"/>
      <c r="H16" s="4"/>
      <c r="I16" s="8"/>
      <c r="J16" s="4"/>
      <c r="K16" s="8"/>
      <c r="L16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B68B-9A06-4148-9A7F-CD02A3F573E3}">
  <dimension ref="A1:L18"/>
  <sheetViews>
    <sheetView workbookViewId="0"/>
  </sheetViews>
  <sheetFormatPr baseColWidth="10" defaultRowHeight="14.4" x14ac:dyDescent="0.55000000000000004"/>
  <sheetData>
    <row r="1" spans="1:12" x14ac:dyDescent="0.55000000000000004">
      <c r="A1" t="s">
        <v>0</v>
      </c>
      <c r="G1" t="s">
        <v>18</v>
      </c>
    </row>
    <row r="2" spans="1:12" x14ac:dyDescent="0.55000000000000004">
      <c r="A2" t="s">
        <v>19</v>
      </c>
      <c r="C2" t="s">
        <v>20</v>
      </c>
      <c r="E2" t="s">
        <v>21</v>
      </c>
      <c r="G2" t="s">
        <v>19</v>
      </c>
      <c r="I2" t="s">
        <v>20</v>
      </c>
      <c r="K2" t="s">
        <v>21</v>
      </c>
    </row>
    <row r="3" spans="1:12" x14ac:dyDescent="0.55000000000000004">
      <c r="A3" t="s">
        <v>2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</row>
    <row r="4" spans="1:12" x14ac:dyDescent="0.55000000000000004">
      <c r="A4">
        <v>1</v>
      </c>
      <c r="B4">
        <v>3.2694571525799998</v>
      </c>
      <c r="C4">
        <v>1</v>
      </c>
      <c r="D4">
        <v>2.4726397527800001</v>
      </c>
      <c r="E4">
        <v>1</v>
      </c>
      <c r="F4">
        <v>2.9228425053899998</v>
      </c>
      <c r="G4" s="4">
        <v>0</v>
      </c>
      <c r="H4" s="4">
        <v>2.86997674257</v>
      </c>
      <c r="I4" s="4">
        <v>1</v>
      </c>
      <c r="J4" s="4">
        <v>5.1573683421999998</v>
      </c>
      <c r="K4" s="4">
        <v>1</v>
      </c>
      <c r="L4" s="4">
        <v>4.5924944810000001</v>
      </c>
    </row>
    <row r="5" spans="1:12" x14ac:dyDescent="0.55000000000000004">
      <c r="A5">
        <v>1</v>
      </c>
      <c r="B5">
        <v>5.3622379340200004</v>
      </c>
      <c r="C5">
        <v>1</v>
      </c>
      <c r="D5">
        <v>1.54872015421</v>
      </c>
      <c r="E5">
        <v>1</v>
      </c>
      <c r="F5">
        <v>2.3903666560099999</v>
      </c>
      <c r="G5" s="4">
        <v>1</v>
      </c>
      <c r="H5" s="4">
        <v>7.1206408861000003</v>
      </c>
      <c r="I5" s="4">
        <v>1</v>
      </c>
      <c r="J5" s="4">
        <v>3.6754792207300002</v>
      </c>
      <c r="K5" s="4">
        <v>1</v>
      </c>
      <c r="L5" s="4">
        <v>6.4787126700000002</v>
      </c>
    </row>
    <row r="6" spans="1:12" x14ac:dyDescent="0.55000000000000004">
      <c r="A6">
        <v>1</v>
      </c>
      <c r="B6">
        <v>5.0622157210000003</v>
      </c>
      <c r="C6">
        <v>1</v>
      </c>
      <c r="D6">
        <v>1.82130555599</v>
      </c>
      <c r="E6">
        <v>1</v>
      </c>
      <c r="F6">
        <v>2.3294950562999999</v>
      </c>
      <c r="G6" s="4">
        <v>1</v>
      </c>
      <c r="H6" s="4">
        <v>2.1251250659899998</v>
      </c>
      <c r="I6" s="4">
        <v>1</v>
      </c>
      <c r="J6" s="4">
        <v>2.59910495996</v>
      </c>
      <c r="K6" s="4">
        <v>1</v>
      </c>
      <c r="L6" s="4">
        <v>5.211758873</v>
      </c>
    </row>
    <row r="7" spans="1:12" x14ac:dyDescent="0.55000000000000004">
      <c r="A7">
        <v>1</v>
      </c>
      <c r="B7">
        <v>2.7683502843099999</v>
      </c>
      <c r="C7">
        <v>1</v>
      </c>
      <c r="D7">
        <v>1.65027931659</v>
      </c>
      <c r="E7">
        <v>1</v>
      </c>
      <c r="F7">
        <v>1.90039841575</v>
      </c>
      <c r="G7" s="4">
        <v>1</v>
      </c>
      <c r="H7" s="4">
        <v>11.9713268645</v>
      </c>
      <c r="I7" s="4">
        <v>1</v>
      </c>
      <c r="J7" s="4">
        <v>2.4357476287700002</v>
      </c>
      <c r="K7" s="4">
        <v>1</v>
      </c>
      <c r="L7" s="4">
        <v>3.6915812450000001</v>
      </c>
    </row>
    <row r="8" spans="1:12" x14ac:dyDescent="0.55000000000000004">
      <c r="A8">
        <v>1</v>
      </c>
      <c r="B8">
        <v>1.9006725333200001</v>
      </c>
      <c r="C8">
        <v>1</v>
      </c>
      <c r="D8">
        <v>5.5704902925099997</v>
      </c>
      <c r="E8">
        <v>1</v>
      </c>
      <c r="F8">
        <v>1.3993544057</v>
      </c>
      <c r="G8" s="4">
        <v>1</v>
      </c>
      <c r="H8" s="4">
        <v>2.9507028507699999</v>
      </c>
      <c r="I8" s="4">
        <v>0</v>
      </c>
      <c r="J8" s="4">
        <v>3.8999628051299999</v>
      </c>
      <c r="K8" s="4">
        <v>1</v>
      </c>
      <c r="L8" s="4">
        <v>3.383244253</v>
      </c>
    </row>
    <row r="9" spans="1:12" x14ac:dyDescent="0.55000000000000004">
      <c r="E9">
        <v>1</v>
      </c>
      <c r="F9">
        <v>1.6065523563899999</v>
      </c>
      <c r="I9" s="4">
        <v>0</v>
      </c>
      <c r="J9" s="4">
        <v>6.9300207053099996</v>
      </c>
      <c r="K9" s="4">
        <v>1</v>
      </c>
      <c r="L9" s="4">
        <v>2.7168274430000001</v>
      </c>
    </row>
    <row r="10" spans="1:12" x14ac:dyDescent="0.55000000000000004">
      <c r="E10">
        <v>1</v>
      </c>
      <c r="F10">
        <v>1.5819380115699999</v>
      </c>
      <c r="I10" s="4">
        <v>1</v>
      </c>
      <c r="J10" s="4">
        <v>7.3920141142000002</v>
      </c>
      <c r="K10" s="4">
        <v>1</v>
      </c>
      <c r="L10" s="4">
        <v>2.4203687070000002</v>
      </c>
    </row>
    <row r="11" spans="1:12" x14ac:dyDescent="0.55000000000000004">
      <c r="E11">
        <v>1</v>
      </c>
      <c r="F11">
        <v>1.5618792180900001</v>
      </c>
      <c r="I11" s="4">
        <v>1</v>
      </c>
      <c r="J11" s="4">
        <v>4.1173727469800001</v>
      </c>
      <c r="K11" s="4">
        <v>1</v>
      </c>
      <c r="L11" s="4">
        <v>1.6009911699999999</v>
      </c>
    </row>
    <row r="12" spans="1:12" x14ac:dyDescent="0.55000000000000004">
      <c r="E12">
        <v>1</v>
      </c>
      <c r="F12">
        <v>5.7709846494299999</v>
      </c>
      <c r="I12" s="4">
        <v>1</v>
      </c>
      <c r="J12" s="4">
        <v>4.1620089579600004</v>
      </c>
      <c r="K12" s="4">
        <v>1</v>
      </c>
      <c r="L12" s="4">
        <v>1.280150651</v>
      </c>
    </row>
    <row r="13" spans="1:12" x14ac:dyDescent="0.55000000000000004">
      <c r="E13">
        <v>1</v>
      </c>
      <c r="F13">
        <v>2.5731936593100002</v>
      </c>
      <c r="I13" s="4">
        <v>1</v>
      </c>
      <c r="J13" s="4">
        <v>4.0099197356399996</v>
      </c>
      <c r="K13" s="4">
        <v>0</v>
      </c>
      <c r="L13" s="4">
        <v>2.46099997</v>
      </c>
    </row>
    <row r="14" spans="1:12" x14ac:dyDescent="0.55000000000000004">
      <c r="A14" s="4">
        <f>SUM(A4:A13)</f>
        <v>5</v>
      </c>
      <c r="B14" s="4">
        <f>AVERAGE(B4:B13)</f>
        <v>3.6725867250460005</v>
      </c>
      <c r="C14" s="4">
        <f>SUM(C4:C13)</f>
        <v>5</v>
      </c>
      <c r="D14" s="4">
        <f>AVERAGE(D4:D13)</f>
        <v>2.6126870144159997</v>
      </c>
      <c r="E14" s="4">
        <f>SUM(E4:E13)</f>
        <v>10</v>
      </c>
      <c r="F14" s="4">
        <f>AVERAGE(F4:F13)</f>
        <v>2.403700493394</v>
      </c>
      <c r="K14" s="4">
        <v>0</v>
      </c>
      <c r="L14" s="4">
        <v>6.1605745689999996</v>
      </c>
    </row>
    <row r="15" spans="1:12" x14ac:dyDescent="0.55000000000000004">
      <c r="A15" s="10">
        <f>A14/COUNTA(A4:A13)</f>
        <v>1</v>
      </c>
      <c r="B15" s="4"/>
      <c r="C15" s="10">
        <f>C14/COUNTA(C4:C13)</f>
        <v>1</v>
      </c>
      <c r="D15" s="4"/>
      <c r="E15" s="10">
        <f>E14/COUNTA(E4:E13)</f>
        <v>1</v>
      </c>
      <c r="F15" s="4"/>
      <c r="K15" s="4">
        <v>1</v>
      </c>
      <c r="L15" s="4">
        <v>4.7229445109999997</v>
      </c>
    </row>
    <row r="16" spans="1:12" x14ac:dyDescent="0.55000000000000004">
      <c r="A16" s="8">
        <f>1-A15</f>
        <v>0</v>
      </c>
      <c r="B16" s="4"/>
      <c r="C16" s="8">
        <f>1-C15</f>
        <v>0</v>
      </c>
      <c r="D16" s="4"/>
      <c r="E16" s="8">
        <f>1-E15</f>
        <v>0</v>
      </c>
      <c r="F16" s="4"/>
      <c r="K16" s="4">
        <v>0</v>
      </c>
      <c r="L16" s="4">
        <v>2.3007675760000001</v>
      </c>
    </row>
    <row r="17" spans="11:12" x14ac:dyDescent="0.55000000000000004">
      <c r="K17" s="4">
        <v>0</v>
      </c>
      <c r="L17" s="4">
        <v>4.7413651889999997</v>
      </c>
    </row>
    <row r="18" spans="11:12" x14ac:dyDescent="0.55000000000000004">
      <c r="K18" s="4">
        <v>1</v>
      </c>
      <c r="L18" s="4">
        <v>10.556293050000001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304A-2577-484C-8E36-ECF2851B7B3D}">
  <dimension ref="A1:L21"/>
  <sheetViews>
    <sheetView workbookViewId="0"/>
  </sheetViews>
  <sheetFormatPr baseColWidth="10" defaultRowHeight="14.4" x14ac:dyDescent="0.55000000000000004"/>
  <sheetData>
    <row r="1" spans="1:12" x14ac:dyDescent="0.55000000000000004">
      <c r="A1" t="s">
        <v>0</v>
      </c>
      <c r="G1" t="s">
        <v>18</v>
      </c>
    </row>
    <row r="2" spans="1:12" x14ac:dyDescent="0.55000000000000004">
      <c r="A2" t="s">
        <v>19</v>
      </c>
      <c r="C2" t="s">
        <v>20</v>
      </c>
      <c r="E2" t="s">
        <v>21</v>
      </c>
      <c r="G2" t="s">
        <v>19</v>
      </c>
      <c r="I2" t="s">
        <v>20</v>
      </c>
      <c r="K2" t="s">
        <v>21</v>
      </c>
    </row>
    <row r="3" spans="1:12" x14ac:dyDescent="0.55000000000000004">
      <c r="A3" t="s">
        <v>2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</row>
    <row r="4" spans="1:12" x14ac:dyDescent="0.55000000000000004">
      <c r="A4">
        <v>1</v>
      </c>
      <c r="B4">
        <v>1.9728056410000001</v>
      </c>
      <c r="C4" s="2">
        <v>1</v>
      </c>
      <c r="D4" s="2">
        <v>4.7395754959399996</v>
      </c>
      <c r="E4" s="2">
        <v>1</v>
      </c>
      <c r="F4" s="2">
        <v>1.40553434053</v>
      </c>
      <c r="G4" s="2">
        <v>0</v>
      </c>
      <c r="H4" s="2">
        <v>2.86997674257</v>
      </c>
      <c r="I4" s="3">
        <v>1</v>
      </c>
      <c r="J4" s="3">
        <v>5.1573683421999998</v>
      </c>
      <c r="K4" s="4">
        <v>1</v>
      </c>
      <c r="L4" s="4">
        <v>4.5924944810300001</v>
      </c>
    </row>
    <row r="5" spans="1:12" x14ac:dyDescent="0.55000000000000004">
      <c r="A5">
        <v>1</v>
      </c>
      <c r="B5">
        <v>2.5911549800000002</v>
      </c>
      <c r="C5" s="2">
        <v>1</v>
      </c>
      <c r="D5" s="2">
        <v>2.5210408908300002</v>
      </c>
      <c r="E5" s="2">
        <v>1</v>
      </c>
      <c r="F5" s="2">
        <v>1.74055522983</v>
      </c>
      <c r="G5" s="2">
        <v>1</v>
      </c>
      <c r="H5" s="2">
        <v>7.1206408861000003</v>
      </c>
      <c r="I5" s="3">
        <v>1</v>
      </c>
      <c r="J5" s="3">
        <v>3.6754792207300002</v>
      </c>
      <c r="K5" s="4">
        <v>1</v>
      </c>
      <c r="L5" s="4">
        <v>6.4787126698400002</v>
      </c>
    </row>
    <row r="6" spans="1:12" x14ac:dyDescent="0.55000000000000004">
      <c r="A6">
        <v>1</v>
      </c>
      <c r="B6">
        <v>2.9598436590000001</v>
      </c>
      <c r="C6" s="2">
        <v>1</v>
      </c>
      <c r="D6" s="2">
        <v>1.9345567801500001</v>
      </c>
      <c r="E6" s="2">
        <v>1</v>
      </c>
      <c r="F6" s="2">
        <v>18.8519906611</v>
      </c>
      <c r="G6" s="2">
        <v>1</v>
      </c>
      <c r="H6" s="2">
        <v>2.1251250659899998</v>
      </c>
      <c r="I6" s="3">
        <v>1</v>
      </c>
      <c r="J6" s="3">
        <v>2.59910495996</v>
      </c>
      <c r="K6" s="4">
        <v>1</v>
      </c>
      <c r="L6" s="4">
        <v>5.21175887324</v>
      </c>
    </row>
    <row r="7" spans="1:12" x14ac:dyDescent="0.55000000000000004">
      <c r="A7">
        <v>1</v>
      </c>
      <c r="B7">
        <v>2.408516551</v>
      </c>
      <c r="C7" s="2">
        <v>1</v>
      </c>
      <c r="D7" s="2">
        <v>5.6223939920300001</v>
      </c>
      <c r="E7" s="2">
        <v>1</v>
      </c>
      <c r="F7" s="2">
        <v>3.2590005104399999</v>
      </c>
      <c r="G7" s="2">
        <v>1</v>
      </c>
      <c r="H7" s="2">
        <v>11.9713268645</v>
      </c>
      <c r="I7" s="3">
        <v>1</v>
      </c>
      <c r="J7" s="3">
        <v>2.4357476287700002</v>
      </c>
      <c r="K7" s="4">
        <v>1</v>
      </c>
      <c r="L7" s="4">
        <v>3.6915812452800001</v>
      </c>
    </row>
    <row r="8" spans="1:12" x14ac:dyDescent="0.55000000000000004">
      <c r="A8">
        <v>1</v>
      </c>
      <c r="B8">
        <v>1.947102388</v>
      </c>
      <c r="C8" s="2">
        <v>1</v>
      </c>
      <c r="D8" s="2">
        <v>3.8866915893699998</v>
      </c>
      <c r="E8" s="2">
        <v>1</v>
      </c>
      <c r="F8" s="2">
        <v>1.4766016977400001</v>
      </c>
      <c r="G8" s="2">
        <v>1</v>
      </c>
      <c r="H8" s="2">
        <v>2.9507028507699999</v>
      </c>
      <c r="I8" s="3">
        <v>0</v>
      </c>
      <c r="J8" s="3">
        <v>3.8999628051299999</v>
      </c>
      <c r="K8" s="4">
        <v>1</v>
      </c>
      <c r="L8" s="4">
        <v>3.38324425311</v>
      </c>
    </row>
    <row r="9" spans="1:12" x14ac:dyDescent="0.55000000000000004">
      <c r="C9" s="2">
        <v>1</v>
      </c>
      <c r="D9" s="2">
        <v>6.6704978544699998</v>
      </c>
      <c r="E9" s="2">
        <v>1</v>
      </c>
      <c r="F9" s="2">
        <v>3.3265771216200002</v>
      </c>
      <c r="I9" s="3">
        <v>0</v>
      </c>
      <c r="J9" s="3">
        <v>6.9300207053099996</v>
      </c>
      <c r="K9" s="4">
        <v>1</v>
      </c>
      <c r="L9" s="4">
        <v>2.7168274427300001</v>
      </c>
    </row>
    <row r="10" spans="1:12" x14ac:dyDescent="0.55000000000000004">
      <c r="C10" s="2">
        <v>1</v>
      </c>
      <c r="D10" s="2">
        <v>4.0236785639999999</v>
      </c>
      <c r="E10" s="2">
        <v>1</v>
      </c>
      <c r="F10" s="2">
        <v>3.3948068888899998</v>
      </c>
      <c r="I10" s="3">
        <v>1</v>
      </c>
      <c r="J10" s="3">
        <v>7.3920141142000002</v>
      </c>
      <c r="K10" s="4">
        <v>1</v>
      </c>
      <c r="L10" s="4">
        <v>2.4203687065900001</v>
      </c>
    </row>
    <row r="11" spans="1:12" x14ac:dyDescent="0.55000000000000004">
      <c r="C11" s="2">
        <v>1</v>
      </c>
      <c r="D11" s="2">
        <v>2.6595823012799999</v>
      </c>
      <c r="E11" s="2">
        <v>0</v>
      </c>
      <c r="F11" s="2">
        <v>10.2725995802</v>
      </c>
      <c r="I11" s="3">
        <v>1</v>
      </c>
      <c r="J11" s="3">
        <v>4.1173727469800001</v>
      </c>
      <c r="K11" s="4">
        <v>1</v>
      </c>
      <c r="L11" s="4">
        <v>1.6009911701099999</v>
      </c>
    </row>
    <row r="12" spans="1:12" x14ac:dyDescent="0.55000000000000004">
      <c r="C12" s="2">
        <v>1</v>
      </c>
      <c r="D12" s="2">
        <v>3.3805678959500001</v>
      </c>
      <c r="E12" s="2">
        <v>1</v>
      </c>
      <c r="F12" s="2">
        <v>5.2009230202500003</v>
      </c>
      <c r="I12" s="3">
        <v>1</v>
      </c>
      <c r="J12" s="3">
        <v>4.1620089579600004</v>
      </c>
      <c r="K12" s="4">
        <v>1</v>
      </c>
      <c r="L12" s="4">
        <v>1.28015065105</v>
      </c>
    </row>
    <row r="13" spans="1:12" x14ac:dyDescent="0.55000000000000004">
      <c r="C13" s="2">
        <v>1</v>
      </c>
      <c r="D13" s="2">
        <v>3.1699793939499998</v>
      </c>
      <c r="E13" s="2">
        <v>1</v>
      </c>
      <c r="F13" s="2">
        <v>2.1015549085599998</v>
      </c>
      <c r="I13" s="3">
        <v>1</v>
      </c>
      <c r="J13" s="3">
        <v>4.0099197356399996</v>
      </c>
      <c r="K13" s="4">
        <v>0</v>
      </c>
      <c r="L13" s="4">
        <v>2.4609999702300001</v>
      </c>
    </row>
    <row r="14" spans="1:12" x14ac:dyDescent="0.55000000000000004">
      <c r="E14" s="2">
        <v>1</v>
      </c>
      <c r="F14" s="2">
        <v>3.5362577270700002</v>
      </c>
      <c r="K14" s="4">
        <v>0</v>
      </c>
      <c r="L14" s="4">
        <v>6.1605745686300004</v>
      </c>
    </row>
    <row r="15" spans="1:12" x14ac:dyDescent="0.55000000000000004">
      <c r="E15" s="2">
        <v>1</v>
      </c>
      <c r="F15" s="2">
        <v>5.2819526626300002</v>
      </c>
      <c r="K15" s="4">
        <v>1</v>
      </c>
      <c r="L15" s="4">
        <v>4.7229445106399996</v>
      </c>
    </row>
    <row r="16" spans="1:12" x14ac:dyDescent="0.55000000000000004">
      <c r="E16" s="2">
        <v>1</v>
      </c>
      <c r="F16" s="2">
        <v>2.85058651725</v>
      </c>
      <c r="K16" s="4">
        <v>0</v>
      </c>
      <c r="L16" s="4">
        <v>2.3007675755200001</v>
      </c>
    </row>
    <row r="17" spans="1:12" x14ac:dyDescent="0.55000000000000004">
      <c r="E17" s="2">
        <v>0</v>
      </c>
      <c r="F17" s="2">
        <v>7.00115885586</v>
      </c>
      <c r="K17" s="4">
        <v>0</v>
      </c>
      <c r="L17" s="4">
        <v>4.7413651889099997</v>
      </c>
    </row>
    <row r="18" spans="1:12" x14ac:dyDescent="0.55000000000000004">
      <c r="E18" s="2">
        <v>1</v>
      </c>
      <c r="F18" s="2">
        <v>35.084883358299997</v>
      </c>
      <c r="K18" s="4">
        <v>1</v>
      </c>
      <c r="L18" s="4">
        <v>10.5562930464</v>
      </c>
    </row>
    <row r="19" spans="1:12" x14ac:dyDescent="0.55000000000000004">
      <c r="A19" s="4">
        <f>SUM(A4:A18)</f>
        <v>5</v>
      </c>
      <c r="B19" s="4">
        <f>AVERAGE(B4:B18)</f>
        <v>2.3758846438000001</v>
      </c>
      <c r="C19" s="4">
        <f>SUM(C9:C18)</f>
        <v>5</v>
      </c>
      <c r="D19" s="4">
        <f>AVERAGE(D4:D18)</f>
        <v>3.8608564757970001</v>
      </c>
      <c r="E19" s="4">
        <f>SUM(E9:E18)</f>
        <v>8</v>
      </c>
      <c r="F19" s="4">
        <f>AVERAGE(F9:F18)</f>
        <v>7.8051300640630004</v>
      </c>
      <c r="G19" s="4">
        <f>SUM(G9:G18)</f>
        <v>0</v>
      </c>
      <c r="H19" s="4">
        <f>AVERAGE(H4:H18)</f>
        <v>5.4075544819859998</v>
      </c>
      <c r="I19" s="4">
        <f>SUM(I9:I18)</f>
        <v>4</v>
      </c>
      <c r="J19" s="4">
        <f>AVERAGE(J9:J18)</f>
        <v>5.3222672520180003</v>
      </c>
      <c r="K19" s="4">
        <f>SUM(K9:K18)</f>
        <v>6</v>
      </c>
      <c r="L19" s="4">
        <f>AVERAGE(L9:L18)</f>
        <v>3.8961282830809991</v>
      </c>
    </row>
    <row r="20" spans="1:12" x14ac:dyDescent="0.55000000000000004">
      <c r="A20" s="10">
        <f>A19/COUNTA(A4:A18)</f>
        <v>1</v>
      </c>
      <c r="B20" s="4"/>
      <c r="C20" s="10">
        <f>C19/COUNTA(C4:C18)</f>
        <v>0.5</v>
      </c>
      <c r="D20" s="4"/>
      <c r="E20" s="10">
        <f>E19/COUNTA(E9:E18)</f>
        <v>0.8</v>
      </c>
      <c r="F20" s="4"/>
      <c r="G20" s="10">
        <f>G19/COUNTA(G4:G18)</f>
        <v>0</v>
      </c>
      <c r="H20" s="4"/>
      <c r="I20" s="10">
        <f>I19/COUNTA(I9:I18)</f>
        <v>0.8</v>
      </c>
      <c r="J20" s="4"/>
      <c r="K20" s="10">
        <f>K19/COUNTA(K9:K18)</f>
        <v>0.6</v>
      </c>
      <c r="L20" s="4"/>
    </row>
    <row r="21" spans="1:12" x14ac:dyDescent="0.55000000000000004">
      <c r="A21" s="8">
        <f>1-A20</f>
        <v>0</v>
      </c>
      <c r="B21" s="4"/>
      <c r="C21" s="8">
        <f>1-C20</f>
        <v>0.5</v>
      </c>
      <c r="D21" s="4"/>
      <c r="E21" s="8">
        <f>1-E20</f>
        <v>0.19999999999999996</v>
      </c>
      <c r="F21" s="4"/>
      <c r="G21" s="8">
        <f>1-G20</f>
        <v>1</v>
      </c>
      <c r="H21" s="4"/>
      <c r="I21" s="8">
        <f>1-I20</f>
        <v>0.19999999999999996</v>
      </c>
      <c r="J21" s="4"/>
      <c r="K21" s="8">
        <f>1-K20</f>
        <v>0.4</v>
      </c>
      <c r="L21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0FCC-6F7E-49CC-8B5B-A04C9ECC1872}">
  <dimension ref="A1:L21"/>
  <sheetViews>
    <sheetView workbookViewId="0">
      <selection activeCell="A20" sqref="A20"/>
    </sheetView>
  </sheetViews>
  <sheetFormatPr baseColWidth="10" defaultRowHeight="14.4" x14ac:dyDescent="0.55000000000000004"/>
  <sheetData>
    <row r="1" spans="1:12" x14ac:dyDescent="0.55000000000000004">
      <c r="A1" t="s">
        <v>0</v>
      </c>
      <c r="G1" t="s">
        <v>18</v>
      </c>
    </row>
    <row r="2" spans="1:12" x14ac:dyDescent="0.55000000000000004">
      <c r="A2" t="s">
        <v>19</v>
      </c>
      <c r="C2" t="s">
        <v>20</v>
      </c>
      <c r="E2" t="s">
        <v>21</v>
      </c>
      <c r="G2" t="s">
        <v>19</v>
      </c>
      <c r="I2" t="s">
        <v>20</v>
      </c>
      <c r="K2" t="s">
        <v>21</v>
      </c>
    </row>
    <row r="3" spans="1:12" x14ac:dyDescent="0.55000000000000004">
      <c r="A3" t="s">
        <v>2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</row>
    <row r="4" spans="1:12" x14ac:dyDescent="0.55000000000000004">
      <c r="A4" s="1">
        <v>1</v>
      </c>
      <c r="B4" s="1">
        <v>3.7019797908099998</v>
      </c>
      <c r="C4" s="2">
        <v>1</v>
      </c>
      <c r="D4" s="2">
        <v>3.4453565420099999</v>
      </c>
      <c r="E4" s="1">
        <v>0</v>
      </c>
      <c r="F4" s="1">
        <v>5.8104145792299997</v>
      </c>
      <c r="G4" s="4">
        <v>1</v>
      </c>
      <c r="H4" s="4">
        <v>3.4067658750600001</v>
      </c>
      <c r="I4" s="4">
        <v>1</v>
      </c>
      <c r="J4" s="4">
        <v>6.6114889149999998</v>
      </c>
      <c r="K4" s="4">
        <v>0</v>
      </c>
      <c r="L4" s="4">
        <v>1.8218403380599999</v>
      </c>
    </row>
    <row r="5" spans="1:12" x14ac:dyDescent="0.55000000000000004">
      <c r="A5" s="1">
        <v>1</v>
      </c>
      <c r="B5" s="1">
        <v>3.3590321757399999</v>
      </c>
      <c r="C5" s="2">
        <v>1</v>
      </c>
      <c r="D5" s="2">
        <v>4.2996861825200003</v>
      </c>
      <c r="E5" s="1">
        <v>0</v>
      </c>
      <c r="F5" s="1">
        <v>20.1750515152</v>
      </c>
      <c r="G5" s="4">
        <v>1</v>
      </c>
      <c r="H5" s="4">
        <v>0.43489550222899998</v>
      </c>
      <c r="I5" s="4">
        <v>1</v>
      </c>
      <c r="J5" s="4">
        <v>3.9306114750000001</v>
      </c>
      <c r="K5" s="4">
        <v>1</v>
      </c>
      <c r="L5" s="4">
        <v>11.2305798572</v>
      </c>
    </row>
    <row r="6" spans="1:12" x14ac:dyDescent="0.55000000000000004">
      <c r="A6" s="1">
        <v>0</v>
      </c>
      <c r="B6" s="1">
        <v>1.9417084145800001</v>
      </c>
      <c r="C6" s="2">
        <v>0</v>
      </c>
      <c r="D6" s="2">
        <v>9.3994546004099995</v>
      </c>
      <c r="E6" s="1">
        <v>0</v>
      </c>
      <c r="F6" s="1">
        <v>3.4612473295999999</v>
      </c>
      <c r="G6" s="4">
        <v>1</v>
      </c>
      <c r="H6" s="4">
        <v>2.6019595601800001</v>
      </c>
      <c r="I6" s="4">
        <v>1</v>
      </c>
      <c r="J6" s="4">
        <v>6.7843089619999999</v>
      </c>
      <c r="K6" s="4">
        <v>1</v>
      </c>
      <c r="L6" s="4">
        <v>2.8911206337499999</v>
      </c>
    </row>
    <row r="7" spans="1:12" x14ac:dyDescent="0.55000000000000004">
      <c r="A7" s="1">
        <v>1</v>
      </c>
      <c r="B7" s="1">
        <v>3.9607818024200001</v>
      </c>
      <c r="C7" s="2">
        <v>0</v>
      </c>
      <c r="D7" s="2">
        <v>3.1027373953300001</v>
      </c>
      <c r="E7" s="1">
        <v>1</v>
      </c>
      <c r="F7" s="1">
        <v>4.3339570297399996</v>
      </c>
      <c r="G7" s="4">
        <v>1</v>
      </c>
      <c r="H7" s="4">
        <v>2.7822015679000001</v>
      </c>
      <c r="I7" s="4">
        <v>1</v>
      </c>
      <c r="J7" s="4">
        <v>11.83964473</v>
      </c>
      <c r="K7" s="4">
        <v>1</v>
      </c>
      <c r="L7" s="4">
        <v>1.4992979289999999</v>
      </c>
    </row>
    <row r="8" spans="1:12" x14ac:dyDescent="0.55000000000000004">
      <c r="A8" s="1">
        <v>1</v>
      </c>
      <c r="B8" s="1">
        <v>5.6811440156300002</v>
      </c>
      <c r="C8" s="2">
        <v>1</v>
      </c>
      <c r="D8" s="2">
        <v>7.5223892657100002</v>
      </c>
      <c r="E8" s="1">
        <v>1</v>
      </c>
      <c r="F8" s="1">
        <v>3.7413482808</v>
      </c>
      <c r="G8" s="4">
        <v>1</v>
      </c>
      <c r="H8" s="4">
        <v>2.85147052084</v>
      </c>
      <c r="I8" s="4">
        <v>1</v>
      </c>
      <c r="J8" s="4">
        <v>2.3153534480000002</v>
      </c>
      <c r="K8" s="4">
        <v>1</v>
      </c>
      <c r="L8" s="4">
        <v>1.8069949992400001</v>
      </c>
    </row>
    <row r="9" spans="1:12" x14ac:dyDescent="0.55000000000000004">
      <c r="C9" s="2">
        <v>1</v>
      </c>
      <c r="D9" s="2">
        <v>8.3880669036899995</v>
      </c>
      <c r="E9" s="1">
        <v>1</v>
      </c>
      <c r="F9" s="1">
        <v>2.5411015746599999</v>
      </c>
      <c r="G9" s="4">
        <v>1</v>
      </c>
      <c r="H9" s="4">
        <v>3.3108437469899998</v>
      </c>
      <c r="I9" s="4">
        <v>1</v>
      </c>
      <c r="J9" s="4">
        <v>1.8402392759999999</v>
      </c>
      <c r="K9" s="4">
        <v>0</v>
      </c>
      <c r="L9" s="4">
        <v>2.4413547440799999</v>
      </c>
    </row>
    <row r="10" spans="1:12" x14ac:dyDescent="0.55000000000000004">
      <c r="C10" s="2">
        <v>1</v>
      </c>
      <c r="D10" s="2">
        <v>10.5203310207</v>
      </c>
      <c r="E10" s="1">
        <v>1</v>
      </c>
      <c r="F10" s="1">
        <v>3.9106419077100001</v>
      </c>
      <c r="G10" s="4">
        <v>1</v>
      </c>
      <c r="H10" s="4">
        <v>2.4569217674399999</v>
      </c>
      <c r="I10" s="4">
        <v>1</v>
      </c>
      <c r="J10" s="4">
        <v>1.9200607970000001</v>
      </c>
      <c r="K10" s="4">
        <v>1</v>
      </c>
      <c r="L10" s="4">
        <v>7.3914034944000004</v>
      </c>
    </row>
    <row r="11" spans="1:12" x14ac:dyDescent="0.55000000000000004">
      <c r="C11" s="2">
        <v>1</v>
      </c>
      <c r="D11" s="2">
        <v>5.1111759648200001</v>
      </c>
      <c r="E11" s="1">
        <v>0</v>
      </c>
      <c r="F11" s="1">
        <v>10.9006389778</v>
      </c>
      <c r="G11" s="4">
        <v>0</v>
      </c>
      <c r="H11" s="4">
        <v>1.81797670288</v>
      </c>
      <c r="I11" s="4">
        <v>1</v>
      </c>
      <c r="J11" s="4">
        <v>7.7225432600000001</v>
      </c>
      <c r="K11" s="4">
        <v>1</v>
      </c>
      <c r="L11" s="4">
        <v>3.3033868129699999</v>
      </c>
    </row>
    <row r="12" spans="1:12" x14ac:dyDescent="0.55000000000000004">
      <c r="C12" s="2">
        <v>1</v>
      </c>
      <c r="D12" s="2">
        <v>16.8341853037</v>
      </c>
      <c r="E12" s="1">
        <v>1</v>
      </c>
      <c r="F12" s="1">
        <v>5.3617468853499997</v>
      </c>
      <c r="G12" s="4">
        <v>1</v>
      </c>
      <c r="H12" s="4">
        <v>3.8288256014300002</v>
      </c>
      <c r="I12" s="4">
        <v>1</v>
      </c>
      <c r="J12" s="4">
        <v>2.36218496</v>
      </c>
      <c r="K12" s="4">
        <v>1</v>
      </c>
      <c r="L12" s="4">
        <v>1.7841203885000001</v>
      </c>
    </row>
    <row r="13" spans="1:12" x14ac:dyDescent="0.55000000000000004">
      <c r="C13" s="2">
        <v>1</v>
      </c>
      <c r="D13" s="2">
        <v>4.4992112028399998</v>
      </c>
      <c r="E13" s="1">
        <v>1</v>
      </c>
      <c r="F13" s="1">
        <v>2.1096621735499999</v>
      </c>
      <c r="G13" s="4">
        <v>1</v>
      </c>
      <c r="H13" s="4">
        <v>3.3802398336700001</v>
      </c>
      <c r="I13" s="4">
        <v>1</v>
      </c>
      <c r="J13" s="4">
        <v>4.4312350919999997</v>
      </c>
      <c r="K13" s="4">
        <v>1</v>
      </c>
      <c r="L13" s="4">
        <v>1.1247110544400001</v>
      </c>
    </row>
    <row r="14" spans="1:12" x14ac:dyDescent="0.55000000000000004">
      <c r="E14" s="1">
        <v>1</v>
      </c>
      <c r="F14" s="1">
        <v>2.8598791046500001</v>
      </c>
      <c r="I14" s="4">
        <v>1</v>
      </c>
      <c r="J14" s="4">
        <v>2.369753432</v>
      </c>
      <c r="K14" s="4">
        <v>1</v>
      </c>
      <c r="L14" s="4">
        <v>1.02019298798</v>
      </c>
    </row>
    <row r="15" spans="1:12" x14ac:dyDescent="0.55000000000000004">
      <c r="E15" s="1">
        <v>1</v>
      </c>
      <c r="F15" s="1">
        <v>4.5190833129500003</v>
      </c>
      <c r="I15" s="4">
        <v>1</v>
      </c>
      <c r="J15" s="4">
        <v>2.4399661990000001</v>
      </c>
      <c r="K15" s="4">
        <v>1</v>
      </c>
      <c r="L15" s="4">
        <v>2.4762938215300001</v>
      </c>
    </row>
    <row r="16" spans="1:12" x14ac:dyDescent="0.55000000000000004">
      <c r="E16" s="1">
        <v>1</v>
      </c>
      <c r="F16" s="1">
        <v>2.6802767643199998</v>
      </c>
      <c r="I16" s="4">
        <v>1</v>
      </c>
      <c r="J16" s="4">
        <v>2.935207192</v>
      </c>
      <c r="K16" s="4">
        <v>1</v>
      </c>
      <c r="L16" s="4">
        <v>1.76018380979</v>
      </c>
    </row>
    <row r="17" spans="1:12" x14ac:dyDescent="0.55000000000000004">
      <c r="E17" s="1">
        <v>0</v>
      </c>
      <c r="F17" s="1">
        <v>11.174634667299999</v>
      </c>
      <c r="I17" s="4">
        <v>1</v>
      </c>
      <c r="J17" s="4">
        <v>2.1778718389999998</v>
      </c>
      <c r="K17" s="4">
        <v>1</v>
      </c>
      <c r="L17" s="4">
        <v>1.99327656586</v>
      </c>
    </row>
    <row r="18" spans="1:12" x14ac:dyDescent="0.55000000000000004">
      <c r="E18" s="1">
        <v>1</v>
      </c>
      <c r="F18" s="1">
        <v>5.7273536305899997</v>
      </c>
      <c r="I18" s="4">
        <v>1</v>
      </c>
      <c r="J18" s="4">
        <v>2.6822796910000002</v>
      </c>
      <c r="K18" s="4">
        <v>1</v>
      </c>
      <c r="L18" s="4">
        <v>3.72092691326</v>
      </c>
    </row>
    <row r="19" spans="1:12" x14ac:dyDescent="0.55000000000000004">
      <c r="A19" s="4">
        <f>SUM(A4:A18)</f>
        <v>4</v>
      </c>
      <c r="B19" s="4">
        <f>AVERAGE(B4:B18)</f>
        <v>3.7289292398360003</v>
      </c>
      <c r="C19" s="4">
        <f>SUM(C9:C18)</f>
        <v>5</v>
      </c>
      <c r="D19" s="4">
        <f>AVERAGE(D4:D18)</f>
        <v>7.3122594381729993</v>
      </c>
      <c r="E19" s="4">
        <f>SUM(E9:E18)</f>
        <v>8</v>
      </c>
      <c r="F19" s="4">
        <f>AVERAGE(F9:F18)</f>
        <v>5.1785018998879995</v>
      </c>
      <c r="G19" s="4">
        <f>SUM(G9:G18)</f>
        <v>4</v>
      </c>
      <c r="H19" s="4">
        <f>AVERAGE(H4:H18)</f>
        <v>2.6872100678619004</v>
      </c>
      <c r="I19" s="4">
        <f>SUM(I9:I18)</f>
        <v>10</v>
      </c>
      <c r="J19" s="4">
        <f>AVERAGE(J9:J18)</f>
        <v>3.0881341737999999</v>
      </c>
      <c r="K19" s="4">
        <f>SUM(K9:K18)</f>
        <v>9</v>
      </c>
      <c r="L19" s="4">
        <f>AVERAGE(L9:L18)</f>
        <v>2.7015850592810002</v>
      </c>
    </row>
    <row r="20" spans="1:12" x14ac:dyDescent="0.55000000000000004">
      <c r="A20" s="10">
        <f>A19/COUNTA(A4:A18)</f>
        <v>0.8</v>
      </c>
      <c r="B20" s="4"/>
      <c r="C20" s="10">
        <f>C19/COUNTA(C4:C18)</f>
        <v>0.5</v>
      </c>
      <c r="D20" s="4"/>
      <c r="E20" s="10">
        <f>E19/COUNTA(E9:E18)</f>
        <v>0.8</v>
      </c>
      <c r="F20" s="4"/>
      <c r="G20" s="10">
        <f>G19/COUNTA(G4:G18)</f>
        <v>0.4</v>
      </c>
      <c r="H20" s="4"/>
      <c r="I20" s="10">
        <f>I19/COUNTA(I9:I18)</f>
        <v>1</v>
      </c>
      <c r="J20" s="4"/>
      <c r="K20" s="10">
        <f>K19/COUNTA(K9:K18)</f>
        <v>0.9</v>
      </c>
      <c r="L20" s="4"/>
    </row>
    <row r="21" spans="1:12" x14ac:dyDescent="0.55000000000000004">
      <c r="A21" s="8">
        <f>1-A20</f>
        <v>0.19999999999999996</v>
      </c>
      <c r="B21" s="4"/>
      <c r="C21" s="8">
        <f>1-C20</f>
        <v>0.5</v>
      </c>
      <c r="D21" s="4"/>
      <c r="E21" s="8">
        <f>1-E20</f>
        <v>0.19999999999999996</v>
      </c>
      <c r="F21" s="4"/>
      <c r="G21" s="8">
        <f>1-G20</f>
        <v>0.6</v>
      </c>
      <c r="H21" s="4"/>
      <c r="I21" s="8">
        <f>1-I20</f>
        <v>0</v>
      </c>
      <c r="J21" s="4"/>
      <c r="K21" s="8">
        <f>1-K20</f>
        <v>9.9999999999999978E-2</v>
      </c>
      <c r="L21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A9B9-25F5-4FAF-90EA-3DE7CFA8B50A}">
  <dimension ref="A1:L21"/>
  <sheetViews>
    <sheetView workbookViewId="0"/>
  </sheetViews>
  <sheetFormatPr baseColWidth="10" defaultRowHeight="14.4" x14ac:dyDescent="0.55000000000000004"/>
  <sheetData>
    <row r="1" spans="1:12" x14ac:dyDescent="0.55000000000000004">
      <c r="A1" t="s">
        <v>0</v>
      </c>
      <c r="G1" t="s">
        <v>18</v>
      </c>
    </row>
    <row r="2" spans="1:12" x14ac:dyDescent="0.55000000000000004">
      <c r="A2" t="s">
        <v>19</v>
      </c>
      <c r="C2" t="s">
        <v>20</v>
      </c>
      <c r="E2" t="s">
        <v>21</v>
      </c>
      <c r="G2" t="s">
        <v>19</v>
      </c>
      <c r="I2" t="s">
        <v>20</v>
      </c>
      <c r="K2" t="s">
        <v>21</v>
      </c>
    </row>
    <row r="3" spans="1:12" x14ac:dyDescent="0.55000000000000004">
      <c r="A3" t="s">
        <v>2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</row>
    <row r="4" spans="1:12" x14ac:dyDescent="0.55000000000000004">
      <c r="A4" s="4">
        <v>1</v>
      </c>
      <c r="B4" s="4">
        <v>6.2021302690200004</v>
      </c>
      <c r="C4" s="4">
        <v>1</v>
      </c>
      <c r="D4" s="4">
        <v>10.019050675300001</v>
      </c>
      <c r="E4" s="4">
        <v>1</v>
      </c>
      <c r="F4" s="4">
        <v>4.56406001655</v>
      </c>
      <c r="G4" s="4">
        <v>1</v>
      </c>
      <c r="H4" s="4">
        <v>6.5805907037600004</v>
      </c>
      <c r="I4" s="4">
        <v>1</v>
      </c>
      <c r="J4" s="4">
        <v>5.3209137745400001</v>
      </c>
      <c r="K4" s="4">
        <v>1</v>
      </c>
      <c r="L4" s="4">
        <v>4.1013047509999998</v>
      </c>
    </row>
    <row r="5" spans="1:12" x14ac:dyDescent="0.55000000000000004">
      <c r="A5" s="4">
        <v>1</v>
      </c>
      <c r="B5" s="4">
        <v>4.2612176571199996</v>
      </c>
      <c r="C5" s="4">
        <v>1</v>
      </c>
      <c r="D5" s="4">
        <v>11.1919643005</v>
      </c>
      <c r="E5" s="4">
        <v>1</v>
      </c>
      <c r="F5" s="4">
        <v>2.38031403438</v>
      </c>
      <c r="G5" s="4">
        <v>1</v>
      </c>
      <c r="H5" s="4">
        <v>9.5303525762899994</v>
      </c>
      <c r="I5" s="4">
        <v>1</v>
      </c>
      <c r="J5" s="4">
        <v>4.4593718083300002</v>
      </c>
      <c r="K5" s="4">
        <v>1</v>
      </c>
      <c r="L5" s="4">
        <v>4.5299806269999996</v>
      </c>
    </row>
    <row r="6" spans="1:12" x14ac:dyDescent="0.55000000000000004">
      <c r="A6" s="4">
        <v>1</v>
      </c>
      <c r="B6" s="4">
        <v>6.4219226677499996</v>
      </c>
      <c r="C6" s="4">
        <v>1</v>
      </c>
      <c r="D6" s="4">
        <v>6.6999711231700001</v>
      </c>
      <c r="E6" s="4">
        <v>1</v>
      </c>
      <c r="F6" s="4">
        <v>2.9519756054599999</v>
      </c>
      <c r="G6" s="4">
        <v>1</v>
      </c>
      <c r="H6" s="4">
        <v>5.5279044257500001</v>
      </c>
      <c r="I6" s="4">
        <v>1</v>
      </c>
      <c r="J6" s="4">
        <v>5.9419736346500001</v>
      </c>
      <c r="K6" s="4">
        <v>1</v>
      </c>
      <c r="L6" s="4">
        <v>7.1097390550000004</v>
      </c>
    </row>
    <row r="7" spans="1:12" x14ac:dyDescent="0.55000000000000004">
      <c r="A7" s="4">
        <v>1</v>
      </c>
      <c r="B7" s="4">
        <v>11.615592639100001</v>
      </c>
      <c r="C7" s="4">
        <v>1</v>
      </c>
      <c r="D7" s="4">
        <v>15.562554262200001</v>
      </c>
      <c r="E7" s="4">
        <v>1</v>
      </c>
      <c r="F7" s="4">
        <v>5.2004836751400001</v>
      </c>
      <c r="G7" s="4">
        <v>1</v>
      </c>
      <c r="H7" s="4">
        <v>4.9894994194600004</v>
      </c>
      <c r="I7" s="4">
        <v>1</v>
      </c>
      <c r="J7" s="4">
        <v>6.3513025058199997</v>
      </c>
      <c r="K7" s="4">
        <v>1</v>
      </c>
      <c r="L7" s="4">
        <v>4.9961297480000004</v>
      </c>
    </row>
    <row r="8" spans="1:12" x14ac:dyDescent="0.55000000000000004">
      <c r="A8" s="4">
        <v>1</v>
      </c>
      <c r="B8" s="4">
        <v>13.871245243700001</v>
      </c>
      <c r="C8" s="4">
        <v>0</v>
      </c>
      <c r="D8" s="4">
        <v>23.2361080457</v>
      </c>
      <c r="E8" s="4">
        <v>1</v>
      </c>
      <c r="F8" s="4">
        <v>2.2807116461599999</v>
      </c>
      <c r="G8" s="4">
        <v>1</v>
      </c>
      <c r="H8" s="4">
        <v>5.02990240953</v>
      </c>
      <c r="I8" s="4">
        <v>1</v>
      </c>
      <c r="J8" s="4">
        <v>16.261553214500001</v>
      </c>
      <c r="K8" s="4">
        <v>1</v>
      </c>
      <c r="L8" s="4">
        <v>2.4919402439999998</v>
      </c>
    </row>
    <row r="9" spans="1:12" x14ac:dyDescent="0.55000000000000004">
      <c r="C9" s="4">
        <v>1</v>
      </c>
      <c r="D9" s="4">
        <v>21.1901059747</v>
      </c>
      <c r="E9" s="4">
        <v>1</v>
      </c>
      <c r="F9" s="4">
        <v>2.8307132294200001</v>
      </c>
      <c r="G9" s="4">
        <v>1</v>
      </c>
      <c r="H9" s="4">
        <v>3.5505559616700002</v>
      </c>
      <c r="I9" s="4">
        <v>1</v>
      </c>
      <c r="J9" s="4">
        <v>5.2300670689400004</v>
      </c>
      <c r="K9" s="4">
        <v>1</v>
      </c>
      <c r="L9" s="4">
        <v>5.06284752</v>
      </c>
    </row>
    <row r="10" spans="1:12" x14ac:dyDescent="0.55000000000000004">
      <c r="C10" s="4">
        <v>1</v>
      </c>
      <c r="D10" s="4">
        <v>14.071710959400001</v>
      </c>
      <c r="E10" s="4">
        <v>1</v>
      </c>
      <c r="F10" s="4">
        <v>3.9962564092599999</v>
      </c>
      <c r="G10" s="4">
        <v>1</v>
      </c>
      <c r="H10" s="4">
        <v>5.1029844278200001</v>
      </c>
      <c r="I10" s="4">
        <v>1</v>
      </c>
      <c r="J10" s="4">
        <v>6.3259027082200001</v>
      </c>
      <c r="K10" s="4">
        <v>1</v>
      </c>
      <c r="L10" s="4">
        <v>4.1817794270000004</v>
      </c>
    </row>
    <row r="11" spans="1:12" x14ac:dyDescent="0.55000000000000004">
      <c r="C11" s="4">
        <v>1</v>
      </c>
      <c r="D11" s="4">
        <v>2.9796453773699998</v>
      </c>
      <c r="E11" s="4">
        <v>1</v>
      </c>
      <c r="F11" s="4">
        <v>7.0212648808999996</v>
      </c>
      <c r="G11" s="4">
        <v>1</v>
      </c>
      <c r="H11" s="4">
        <v>7.6879818023900004</v>
      </c>
      <c r="I11" s="4">
        <v>1</v>
      </c>
      <c r="J11" s="4">
        <v>5.7523123915300003</v>
      </c>
      <c r="K11" s="4">
        <v>1</v>
      </c>
      <c r="L11" s="4">
        <v>9.4589365290000007</v>
      </c>
    </row>
    <row r="12" spans="1:12" x14ac:dyDescent="0.55000000000000004">
      <c r="C12" s="4">
        <v>0</v>
      </c>
      <c r="D12" s="4">
        <v>9.7022689817900005</v>
      </c>
      <c r="E12" s="4">
        <v>1</v>
      </c>
      <c r="F12" s="4">
        <v>1.96304001686</v>
      </c>
      <c r="G12" s="4">
        <v>1</v>
      </c>
      <c r="H12" s="4">
        <v>6.8053342268100003</v>
      </c>
      <c r="I12" s="4">
        <v>0</v>
      </c>
      <c r="J12" s="4">
        <v>6.0405995984300001</v>
      </c>
      <c r="K12" s="4">
        <v>1</v>
      </c>
      <c r="L12" s="4">
        <v>13.42432734</v>
      </c>
    </row>
    <row r="13" spans="1:12" x14ac:dyDescent="0.55000000000000004">
      <c r="C13" s="4">
        <v>1</v>
      </c>
      <c r="D13" s="4">
        <v>3.9718453241499998</v>
      </c>
      <c r="E13" s="4">
        <v>1</v>
      </c>
      <c r="F13" s="4">
        <v>8.8007479619600009</v>
      </c>
      <c r="G13" s="4">
        <v>1</v>
      </c>
      <c r="H13" s="4">
        <v>8.5913847788499993</v>
      </c>
      <c r="I13" s="4">
        <v>1</v>
      </c>
      <c r="J13" s="4">
        <v>11.8812802976</v>
      </c>
      <c r="K13" s="4">
        <v>1</v>
      </c>
      <c r="L13" s="4">
        <v>3.5852261209999998</v>
      </c>
    </row>
    <row r="14" spans="1:12" x14ac:dyDescent="0.55000000000000004">
      <c r="E14" s="4">
        <v>1</v>
      </c>
      <c r="F14" s="4">
        <v>3.95202853844</v>
      </c>
      <c r="I14" s="4">
        <v>1</v>
      </c>
      <c r="J14" s="4">
        <v>6.83268403786</v>
      </c>
      <c r="K14" s="4">
        <v>1</v>
      </c>
      <c r="L14" s="4">
        <v>3.19899588</v>
      </c>
    </row>
    <row r="15" spans="1:12" x14ac:dyDescent="0.55000000000000004">
      <c r="E15" s="4">
        <v>1</v>
      </c>
      <c r="F15" s="4">
        <v>2.9698915299199999</v>
      </c>
      <c r="I15" s="4">
        <v>1</v>
      </c>
      <c r="J15" s="4">
        <v>7.42199781362</v>
      </c>
      <c r="K15" s="4">
        <v>1</v>
      </c>
      <c r="L15" s="4">
        <v>9.4705827310000004</v>
      </c>
    </row>
    <row r="16" spans="1:12" x14ac:dyDescent="0.55000000000000004">
      <c r="E16" s="4">
        <v>0</v>
      </c>
      <c r="F16" s="4">
        <v>3.5913082150600002</v>
      </c>
      <c r="I16" s="4">
        <v>1</v>
      </c>
      <c r="J16" s="4">
        <v>9.1098600442100004</v>
      </c>
      <c r="K16" s="4">
        <v>1</v>
      </c>
      <c r="L16" s="4">
        <v>4.4282892770000002</v>
      </c>
    </row>
    <row r="17" spans="1:12" x14ac:dyDescent="0.55000000000000004">
      <c r="E17" s="4">
        <v>1</v>
      </c>
      <c r="F17" s="4">
        <v>8.2009633802999993</v>
      </c>
      <c r="I17" s="4">
        <v>1</v>
      </c>
      <c r="J17" s="4">
        <v>4.16017331765</v>
      </c>
      <c r="K17" s="4">
        <v>0</v>
      </c>
      <c r="L17" s="4">
        <v>5.0520690420000003</v>
      </c>
    </row>
    <row r="18" spans="1:12" x14ac:dyDescent="0.55000000000000004">
      <c r="E18" s="4">
        <v>1</v>
      </c>
      <c r="F18" s="4">
        <v>4.5755483644400003</v>
      </c>
      <c r="I18" s="4">
        <v>1</v>
      </c>
      <c r="J18" s="4">
        <v>4.29029062577</v>
      </c>
      <c r="K18" s="4">
        <v>1</v>
      </c>
      <c r="L18" s="4">
        <v>5.259106482</v>
      </c>
    </row>
    <row r="19" spans="1:12" x14ac:dyDescent="0.55000000000000004">
      <c r="A19" s="4">
        <f>SUM(A4:A18)</f>
        <v>5</v>
      </c>
      <c r="B19" s="4">
        <f>AVERAGE(B4:B18)</f>
        <v>8.474421695338</v>
      </c>
      <c r="C19" s="4">
        <f>SUM(C9:C18)</f>
        <v>4</v>
      </c>
      <c r="D19" s="4">
        <f>AVERAGE(D4:D18)</f>
        <v>11.862522502428002</v>
      </c>
      <c r="E19" s="4">
        <f>SUM(E9:E18)</f>
        <v>9</v>
      </c>
      <c r="F19" s="4">
        <f>AVERAGE(F9:F18)</f>
        <v>4.7901762526560017</v>
      </c>
      <c r="G19" s="4">
        <f>SUM(G9:G18)</f>
        <v>5</v>
      </c>
      <c r="H19" s="4">
        <f>AVERAGE(H4:H18)</f>
        <v>6.3396490732329998</v>
      </c>
      <c r="I19" s="4">
        <f>SUM(I9:I18)</f>
        <v>9</v>
      </c>
      <c r="J19" s="4">
        <f>AVERAGE(J9:J18)</f>
        <v>6.7045167903830007</v>
      </c>
      <c r="K19" s="4">
        <f>SUM(K9:K18)</f>
        <v>9</v>
      </c>
      <c r="L19" s="4">
        <f>AVERAGE(L9:L18)</f>
        <v>6.3122160348999987</v>
      </c>
    </row>
    <row r="20" spans="1:12" x14ac:dyDescent="0.55000000000000004">
      <c r="A20" s="10">
        <f>A19/COUNTA(A4:A18)</f>
        <v>1</v>
      </c>
      <c r="B20" s="4"/>
      <c r="C20" s="10">
        <f>C19/COUNTA(C4:C18)</f>
        <v>0.4</v>
      </c>
      <c r="D20" s="4"/>
      <c r="E20" s="10">
        <f>E19/COUNTA(E9:E18)</f>
        <v>0.9</v>
      </c>
      <c r="F20" s="4"/>
      <c r="G20" s="10">
        <f>G19/COUNTA(G4:G18)</f>
        <v>0.5</v>
      </c>
      <c r="H20" s="4"/>
      <c r="I20" s="10">
        <f>I19/COUNTA(I9:I18)</f>
        <v>0.9</v>
      </c>
      <c r="J20" s="4"/>
      <c r="K20" s="10">
        <f>K19/COUNTA(K9:K18)</f>
        <v>0.9</v>
      </c>
      <c r="L20" s="4"/>
    </row>
    <row r="21" spans="1:12" x14ac:dyDescent="0.55000000000000004">
      <c r="A21" s="8">
        <f>1-A20</f>
        <v>0</v>
      </c>
      <c r="B21" s="4"/>
      <c r="C21" s="8">
        <f>1-C20</f>
        <v>0.6</v>
      </c>
      <c r="D21" s="4"/>
      <c r="E21" s="8">
        <f>1-E20</f>
        <v>9.9999999999999978E-2</v>
      </c>
      <c r="F21" s="4"/>
      <c r="G21" s="8">
        <f>1-G20</f>
        <v>0.5</v>
      </c>
      <c r="H21" s="4"/>
      <c r="I21" s="8">
        <f>1-I20</f>
        <v>9.9999999999999978E-2</v>
      </c>
      <c r="J21" s="4"/>
      <c r="K21" s="8">
        <f>1-K20</f>
        <v>9.9999999999999978E-2</v>
      </c>
      <c r="L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BE83-881D-47BC-B2AF-58A7F83586AD}">
  <dimension ref="A1:S71"/>
  <sheetViews>
    <sheetView topLeftCell="A33" workbookViewId="0">
      <selection activeCell="I45" sqref="I45"/>
    </sheetView>
  </sheetViews>
  <sheetFormatPr baseColWidth="10" defaultRowHeight="14.4" x14ac:dyDescent="0.55000000000000004"/>
  <cols>
    <col min="1" max="1" width="31.83984375" bestFit="1" customWidth="1"/>
    <col min="2" max="2" width="11.68359375" customWidth="1"/>
    <col min="3" max="3" width="12" bestFit="1" customWidth="1"/>
    <col min="10" max="17" width="11.41796875" style="13"/>
  </cols>
  <sheetData>
    <row r="1" spans="1:19" x14ac:dyDescent="0.55000000000000004">
      <c r="C1" s="4"/>
      <c r="D1" s="4"/>
      <c r="E1" s="4"/>
      <c r="F1" s="4"/>
      <c r="G1" s="4"/>
      <c r="H1" s="4"/>
      <c r="I1" s="4"/>
      <c r="J1" s="13" t="s">
        <v>18</v>
      </c>
    </row>
    <row r="2" spans="1:19" x14ac:dyDescent="0.55000000000000004">
      <c r="B2" s="5" t="s">
        <v>0</v>
      </c>
      <c r="C2" s="5"/>
      <c r="D2" s="5"/>
      <c r="E2" s="5"/>
      <c r="F2" s="5"/>
      <c r="G2" s="5"/>
      <c r="H2" s="5"/>
      <c r="I2" s="5"/>
      <c r="J2" s="29" t="s">
        <v>4</v>
      </c>
      <c r="K2" s="29"/>
      <c r="L2" s="29" t="s">
        <v>3</v>
      </c>
      <c r="M2" s="29"/>
      <c r="N2" s="16" t="s">
        <v>6</v>
      </c>
      <c r="O2" s="16"/>
      <c r="P2" s="16" t="s">
        <v>5</v>
      </c>
      <c r="Q2" s="16"/>
    </row>
    <row r="3" spans="1:19" x14ac:dyDescent="0.55000000000000004">
      <c r="A3" t="s">
        <v>31</v>
      </c>
      <c r="B3" s="4" t="s">
        <v>23</v>
      </c>
      <c r="C3" s="4" t="s">
        <v>24</v>
      </c>
      <c r="D3" s="4" t="s">
        <v>25</v>
      </c>
      <c r="E3" s="4" t="s">
        <v>26</v>
      </c>
      <c r="F3" s="19" t="s">
        <v>27</v>
      </c>
      <c r="G3" s="19" t="s">
        <v>28</v>
      </c>
      <c r="H3" s="19" t="s">
        <v>29</v>
      </c>
      <c r="I3" s="19" t="s">
        <v>30</v>
      </c>
      <c r="J3" s="13" t="s">
        <v>2</v>
      </c>
      <c r="K3" s="13" t="s">
        <v>1</v>
      </c>
      <c r="L3" s="13" t="s">
        <v>2</v>
      </c>
      <c r="M3" s="13" t="s">
        <v>1</v>
      </c>
      <c r="N3" s="19" t="s">
        <v>27</v>
      </c>
      <c r="O3" s="19" t="s">
        <v>28</v>
      </c>
      <c r="P3" s="19" t="s">
        <v>29</v>
      </c>
      <c r="Q3" s="19" t="s">
        <v>30</v>
      </c>
      <c r="R3" t="s">
        <v>53</v>
      </c>
      <c r="S3" t="s">
        <v>54</v>
      </c>
    </row>
    <row r="4" spans="1:19" x14ac:dyDescent="0.55000000000000004">
      <c r="A4">
        <v>1</v>
      </c>
      <c r="B4">
        <v>1</v>
      </c>
      <c r="C4">
        <v>3.1107033480699999</v>
      </c>
      <c r="D4">
        <v>0</v>
      </c>
      <c r="F4" s="19">
        <v>1</v>
      </c>
      <c r="G4" s="19">
        <v>1.8778546042699999</v>
      </c>
      <c r="H4" s="19">
        <v>0</v>
      </c>
      <c r="I4" s="19"/>
      <c r="J4" s="13">
        <v>0</v>
      </c>
      <c r="L4" s="13">
        <v>1</v>
      </c>
      <c r="M4" s="13">
        <v>1.1410018526900001</v>
      </c>
      <c r="N4" s="19">
        <v>1</v>
      </c>
      <c r="O4" s="19">
        <v>2.00289855758</v>
      </c>
      <c r="P4" s="19">
        <v>1</v>
      </c>
      <c r="Q4" s="19">
        <v>1.7543839914699999</v>
      </c>
      <c r="R4" s="4" t="s">
        <v>52</v>
      </c>
      <c r="S4" s="4" t="s">
        <v>50</v>
      </c>
    </row>
    <row r="5" spans="1:19" x14ac:dyDescent="0.55000000000000004">
      <c r="A5">
        <v>2</v>
      </c>
      <c r="B5">
        <v>0</v>
      </c>
      <c r="D5">
        <v>0</v>
      </c>
      <c r="F5" s="19">
        <v>0</v>
      </c>
      <c r="G5" s="19">
        <v>2.5653950129599998</v>
      </c>
      <c r="H5" s="19">
        <v>1</v>
      </c>
      <c r="I5" s="19">
        <v>1.6288513526099999</v>
      </c>
      <c r="J5" s="13">
        <v>1</v>
      </c>
      <c r="K5" s="13">
        <v>1.89430780569</v>
      </c>
      <c r="L5" s="13">
        <v>0</v>
      </c>
      <c r="M5" s="13">
        <v>1.7505737564099999</v>
      </c>
      <c r="N5" s="19">
        <v>0</v>
      </c>
      <c r="O5" s="19"/>
      <c r="P5" s="19">
        <v>0</v>
      </c>
      <c r="Q5" s="19"/>
      <c r="R5" s="4" t="s">
        <v>51</v>
      </c>
      <c r="S5" s="4" t="s">
        <v>51</v>
      </c>
    </row>
    <row r="6" spans="1:19" x14ac:dyDescent="0.55000000000000004">
      <c r="A6">
        <v>3</v>
      </c>
      <c r="B6">
        <v>1</v>
      </c>
      <c r="C6">
        <v>1.8364968713100001</v>
      </c>
      <c r="D6">
        <v>0</v>
      </c>
      <c r="F6" s="19">
        <v>0</v>
      </c>
      <c r="G6" s="19"/>
      <c r="H6" s="19">
        <v>1</v>
      </c>
      <c r="I6" s="19">
        <v>1.5508029756599999</v>
      </c>
      <c r="J6" s="13">
        <v>1</v>
      </c>
      <c r="K6" s="13">
        <v>1.7707133675</v>
      </c>
      <c r="L6" s="13">
        <v>1</v>
      </c>
      <c r="M6" s="13">
        <v>1.65534576634</v>
      </c>
      <c r="N6" s="19">
        <v>0</v>
      </c>
      <c r="O6" s="19">
        <v>2.7256871845999999</v>
      </c>
      <c r="P6" s="19">
        <v>1</v>
      </c>
      <c r="Q6" s="19">
        <v>0.94833780755300001</v>
      </c>
      <c r="R6" s="4" t="s">
        <v>50</v>
      </c>
      <c r="S6" s="4" t="s">
        <v>50</v>
      </c>
    </row>
    <row r="7" spans="1:19" x14ac:dyDescent="0.55000000000000004">
      <c r="A7">
        <v>4</v>
      </c>
      <c r="B7">
        <v>0</v>
      </c>
      <c r="C7">
        <v>3.2558207460699999</v>
      </c>
      <c r="D7">
        <v>1</v>
      </c>
      <c r="E7">
        <v>1.3538367014799999</v>
      </c>
      <c r="F7" s="19">
        <v>0</v>
      </c>
      <c r="G7" s="19">
        <v>2.2855648713900001</v>
      </c>
      <c r="H7" s="19">
        <v>0</v>
      </c>
      <c r="I7" s="19"/>
      <c r="J7" s="13">
        <v>1</v>
      </c>
      <c r="K7" s="13">
        <v>2.5506734787499998</v>
      </c>
      <c r="L7" s="13">
        <v>1</v>
      </c>
      <c r="M7" s="13">
        <v>0.81611244473599998</v>
      </c>
      <c r="N7" s="19">
        <v>0</v>
      </c>
      <c r="O7" s="19">
        <v>1.3411129175200001</v>
      </c>
      <c r="P7" s="19">
        <v>0</v>
      </c>
      <c r="Q7" s="19"/>
      <c r="R7" s="4" t="s">
        <v>51</v>
      </c>
      <c r="S7" s="4" t="s">
        <v>51</v>
      </c>
    </row>
    <row r="8" spans="1:19" x14ac:dyDescent="0.55000000000000004">
      <c r="A8">
        <v>5</v>
      </c>
      <c r="B8">
        <v>0</v>
      </c>
      <c r="C8">
        <v>3.5523682817600002</v>
      </c>
      <c r="D8">
        <v>1</v>
      </c>
      <c r="E8">
        <v>0.97084806323999995</v>
      </c>
      <c r="F8" s="19">
        <v>0</v>
      </c>
      <c r="G8" s="19"/>
      <c r="H8" s="19">
        <v>1</v>
      </c>
      <c r="I8" s="19">
        <v>1.76846843865</v>
      </c>
      <c r="J8" s="13">
        <v>0</v>
      </c>
      <c r="K8" s="13">
        <v>1.4280223832500001</v>
      </c>
      <c r="L8" s="13">
        <v>1</v>
      </c>
      <c r="M8" s="13">
        <v>1.25616339291</v>
      </c>
      <c r="N8" s="19">
        <v>1</v>
      </c>
      <c r="O8" s="19">
        <v>1.7708008014600001</v>
      </c>
      <c r="P8" s="19">
        <v>1</v>
      </c>
      <c r="Q8" s="19">
        <v>1.3179197306699999</v>
      </c>
      <c r="R8" s="4" t="s">
        <v>52</v>
      </c>
      <c r="S8" s="4" t="s">
        <v>52</v>
      </c>
    </row>
    <row r="9" spans="1:19" x14ac:dyDescent="0.55000000000000004">
      <c r="A9">
        <v>6</v>
      </c>
      <c r="B9">
        <v>1</v>
      </c>
      <c r="C9">
        <v>3.52499338344</v>
      </c>
      <c r="D9">
        <v>1</v>
      </c>
      <c r="E9">
        <v>1.3606853885600001</v>
      </c>
      <c r="F9" s="19">
        <v>0</v>
      </c>
      <c r="G9" s="19">
        <v>1.4594140499799999</v>
      </c>
      <c r="H9" s="19">
        <v>0</v>
      </c>
      <c r="I9" s="19">
        <v>1.4417041608800001</v>
      </c>
      <c r="J9" s="13">
        <v>1</v>
      </c>
      <c r="K9" s="13">
        <v>1.8527718964</v>
      </c>
      <c r="L9" s="13">
        <v>1</v>
      </c>
      <c r="M9" s="13">
        <v>0.89366835542</v>
      </c>
      <c r="N9" s="19">
        <v>1</v>
      </c>
      <c r="O9" s="19">
        <v>1.17603077693</v>
      </c>
      <c r="P9" s="19">
        <v>0</v>
      </c>
      <c r="Q9" s="19">
        <v>1.7110715163900001</v>
      </c>
      <c r="R9" s="4" t="s">
        <v>50</v>
      </c>
      <c r="S9" s="4" t="s">
        <v>51</v>
      </c>
    </row>
    <row r="10" spans="1:19" x14ac:dyDescent="0.55000000000000004">
      <c r="A10">
        <v>7</v>
      </c>
      <c r="B10">
        <v>0</v>
      </c>
      <c r="D10">
        <v>0</v>
      </c>
      <c r="F10" s="19">
        <v>0</v>
      </c>
      <c r="G10" s="19">
        <v>2.0044922207</v>
      </c>
      <c r="H10" s="19">
        <v>1</v>
      </c>
      <c r="I10" s="19">
        <v>1.3329432671899999</v>
      </c>
      <c r="J10" s="13">
        <v>1</v>
      </c>
      <c r="K10" s="13">
        <v>1.33241346385</v>
      </c>
      <c r="L10" s="13">
        <v>1</v>
      </c>
      <c r="M10" s="13">
        <v>2.16702412232</v>
      </c>
      <c r="N10" s="19">
        <v>0</v>
      </c>
      <c r="O10" s="19">
        <v>1.8814838272500001</v>
      </c>
      <c r="P10" s="19">
        <v>1</v>
      </c>
      <c r="Q10" s="19">
        <v>1.2559899427000001</v>
      </c>
      <c r="R10" s="4" t="s">
        <v>51</v>
      </c>
      <c r="S10" s="4" t="s">
        <v>52</v>
      </c>
    </row>
    <row r="11" spans="1:19" x14ac:dyDescent="0.55000000000000004">
      <c r="A11">
        <v>8</v>
      </c>
      <c r="B11">
        <v>1</v>
      </c>
      <c r="C11">
        <v>2.80139327364</v>
      </c>
      <c r="D11">
        <v>0</v>
      </c>
      <c r="F11" s="19">
        <v>0</v>
      </c>
      <c r="G11" s="19">
        <v>2.5658870068100001</v>
      </c>
      <c r="H11" s="19">
        <v>1</v>
      </c>
      <c r="I11" s="19">
        <v>1.3785058698799999</v>
      </c>
      <c r="J11" s="13">
        <v>0</v>
      </c>
      <c r="K11" s="13">
        <v>2.2711302151399999</v>
      </c>
      <c r="L11" s="13">
        <v>1</v>
      </c>
      <c r="M11" s="13">
        <v>1.6264561316899999</v>
      </c>
      <c r="N11" s="19">
        <v>1</v>
      </c>
      <c r="O11" s="19">
        <v>1.8820604192999999</v>
      </c>
      <c r="P11" s="19">
        <v>1</v>
      </c>
      <c r="Q11" s="19">
        <v>1.30210503424</v>
      </c>
      <c r="R11" s="4" t="s">
        <v>50</v>
      </c>
      <c r="S11" s="4" t="s">
        <v>50</v>
      </c>
    </row>
    <row r="12" spans="1:19" x14ac:dyDescent="0.55000000000000004">
      <c r="A12">
        <v>9</v>
      </c>
      <c r="B12">
        <v>0</v>
      </c>
      <c r="D12">
        <v>1</v>
      </c>
      <c r="E12">
        <v>1.8328293664399999</v>
      </c>
      <c r="F12" s="19">
        <v>1</v>
      </c>
      <c r="G12" s="19">
        <v>3.3632847799499999</v>
      </c>
      <c r="H12" s="19">
        <v>1</v>
      </c>
      <c r="I12" s="19">
        <v>1.55000708927</v>
      </c>
      <c r="J12" s="13">
        <v>1</v>
      </c>
      <c r="K12" s="13">
        <v>2.7709246270799999</v>
      </c>
      <c r="L12" s="13">
        <v>1</v>
      </c>
      <c r="M12" s="13">
        <v>1.61140754679</v>
      </c>
      <c r="N12" s="19">
        <v>0</v>
      </c>
      <c r="O12" s="19">
        <v>2.4558202733800001</v>
      </c>
      <c r="P12" s="19">
        <v>1</v>
      </c>
      <c r="Q12" s="19">
        <v>0.92171153379600002</v>
      </c>
      <c r="R12" s="4" t="s">
        <v>52</v>
      </c>
      <c r="S12" s="4" t="s">
        <v>52</v>
      </c>
    </row>
    <row r="13" spans="1:19" x14ac:dyDescent="0.55000000000000004">
      <c r="A13">
        <v>10</v>
      </c>
      <c r="B13">
        <v>1</v>
      </c>
      <c r="C13">
        <v>3.1596390154399998</v>
      </c>
      <c r="D13">
        <v>1</v>
      </c>
      <c r="E13">
        <v>1.7380437454</v>
      </c>
      <c r="F13" s="19">
        <v>0</v>
      </c>
      <c r="G13" s="19"/>
      <c r="H13" s="19">
        <v>0</v>
      </c>
      <c r="I13" s="19"/>
      <c r="J13" s="13">
        <v>0</v>
      </c>
      <c r="K13" s="13">
        <v>2.23760515708</v>
      </c>
      <c r="L13" s="13">
        <v>1</v>
      </c>
      <c r="M13" s="13">
        <v>1.42143127206</v>
      </c>
      <c r="N13" s="19">
        <v>1</v>
      </c>
      <c r="O13" s="19">
        <v>2.7093838024900001</v>
      </c>
      <c r="P13" s="19">
        <v>0</v>
      </c>
      <c r="Q13" s="19">
        <v>1.30175057193</v>
      </c>
      <c r="R13" s="4" t="s">
        <v>51</v>
      </c>
      <c r="S13" s="4" t="s">
        <v>50</v>
      </c>
    </row>
    <row r="14" spans="1:19" x14ac:dyDescent="0.55000000000000004">
      <c r="A14">
        <v>11</v>
      </c>
      <c r="B14">
        <v>1</v>
      </c>
      <c r="C14">
        <v>2.72493903246</v>
      </c>
      <c r="D14">
        <v>1</v>
      </c>
      <c r="E14">
        <v>1.2208924890699999</v>
      </c>
      <c r="F14" s="19">
        <v>0</v>
      </c>
      <c r="G14" s="19"/>
      <c r="H14" s="19">
        <v>1</v>
      </c>
      <c r="I14" s="19">
        <v>0.94017335586200002</v>
      </c>
      <c r="J14" s="13">
        <v>1</v>
      </c>
      <c r="K14" s="13">
        <v>0.99038981413500005</v>
      </c>
      <c r="L14" s="13">
        <v>1</v>
      </c>
      <c r="M14" s="13">
        <v>1.20103172213</v>
      </c>
      <c r="N14" s="19">
        <v>0</v>
      </c>
      <c r="O14" s="19">
        <v>3.00418596528</v>
      </c>
      <c r="P14" s="19">
        <v>1</v>
      </c>
      <c r="Q14" s="19">
        <v>0.90652305423299995</v>
      </c>
      <c r="R14" s="4" t="s">
        <v>52</v>
      </c>
      <c r="S14" s="4" t="s">
        <v>52</v>
      </c>
    </row>
    <row r="15" spans="1:19" x14ac:dyDescent="0.55000000000000004">
      <c r="A15">
        <v>12</v>
      </c>
      <c r="B15">
        <v>0</v>
      </c>
      <c r="D15">
        <v>1</v>
      </c>
      <c r="E15">
        <v>1.46336276154</v>
      </c>
      <c r="F15" s="19">
        <v>0</v>
      </c>
      <c r="G15" s="19"/>
      <c r="H15" s="19">
        <v>1</v>
      </c>
      <c r="I15" s="19">
        <v>1.80140508909</v>
      </c>
      <c r="J15" s="13">
        <v>0</v>
      </c>
      <c r="K15" s="13">
        <v>2.3458003287700002</v>
      </c>
      <c r="L15" s="13">
        <v>1</v>
      </c>
      <c r="M15" s="13">
        <v>1.95953929331</v>
      </c>
      <c r="N15" s="19">
        <v>0</v>
      </c>
      <c r="O15" s="19">
        <v>2.7770421763400002</v>
      </c>
      <c r="P15" s="19">
        <v>0</v>
      </c>
      <c r="Q15" s="19">
        <v>1.54779949714</v>
      </c>
      <c r="R15" s="4" t="s">
        <v>50</v>
      </c>
      <c r="S15" s="4" t="s">
        <v>51</v>
      </c>
    </row>
    <row r="16" spans="1:19" x14ac:dyDescent="0.55000000000000004">
      <c r="A16">
        <v>13</v>
      </c>
      <c r="B16">
        <v>0</v>
      </c>
      <c r="D16">
        <v>1</v>
      </c>
      <c r="E16">
        <v>1.3348228633400001</v>
      </c>
      <c r="F16" s="19">
        <v>1</v>
      </c>
      <c r="G16" s="19">
        <v>2.1904295140399999</v>
      </c>
      <c r="H16" s="19">
        <v>0</v>
      </c>
      <c r="I16" s="19">
        <v>1.19994517649</v>
      </c>
      <c r="J16" s="13">
        <v>1</v>
      </c>
      <c r="K16" s="13">
        <v>2.2897035749599999</v>
      </c>
      <c r="L16" s="13">
        <v>1</v>
      </c>
      <c r="M16" s="13">
        <v>0.78400901751600005</v>
      </c>
      <c r="N16" s="19">
        <v>1</v>
      </c>
      <c r="O16" s="19">
        <v>1.25407820847</v>
      </c>
      <c r="P16" s="19">
        <v>0</v>
      </c>
      <c r="Q16" s="19">
        <v>1.0502452880599999</v>
      </c>
      <c r="R16" s="4" t="s">
        <v>51</v>
      </c>
      <c r="S16" s="4" t="s">
        <v>50</v>
      </c>
    </row>
    <row r="17" spans="1:19" x14ac:dyDescent="0.55000000000000004">
      <c r="A17">
        <v>14</v>
      </c>
      <c r="B17">
        <v>0</v>
      </c>
      <c r="C17">
        <v>1.9252864056000001</v>
      </c>
      <c r="D17">
        <v>1</v>
      </c>
      <c r="E17">
        <v>1.1748010283300001</v>
      </c>
      <c r="F17" s="19">
        <v>0</v>
      </c>
      <c r="G17" s="19">
        <v>2.59830188856</v>
      </c>
      <c r="H17" s="19">
        <v>1</v>
      </c>
      <c r="I17" s="19">
        <v>1.3931673818700001</v>
      </c>
      <c r="J17" s="13">
        <v>1</v>
      </c>
      <c r="K17" s="13">
        <v>2.8948985764300001</v>
      </c>
      <c r="L17" s="13">
        <v>1</v>
      </c>
      <c r="M17" s="13">
        <v>0.906255080597</v>
      </c>
      <c r="N17" s="19">
        <v>1</v>
      </c>
      <c r="O17" s="19">
        <v>1.4751413124599999</v>
      </c>
      <c r="P17" s="19">
        <v>1</v>
      </c>
      <c r="Q17" s="19">
        <v>1.0530143487300001</v>
      </c>
      <c r="R17" s="4" t="s">
        <v>52</v>
      </c>
      <c r="S17" s="4" t="s">
        <v>52</v>
      </c>
    </row>
    <row r="18" spans="1:19" x14ac:dyDescent="0.55000000000000004">
      <c r="A18">
        <v>15</v>
      </c>
      <c r="B18">
        <v>1</v>
      </c>
      <c r="C18">
        <v>2.0491450366100001</v>
      </c>
      <c r="D18">
        <v>1</v>
      </c>
      <c r="E18">
        <v>1.28442161181</v>
      </c>
      <c r="F18" s="19">
        <v>0</v>
      </c>
      <c r="G18" s="19"/>
      <c r="H18" s="19">
        <v>0</v>
      </c>
      <c r="I18" s="19"/>
      <c r="J18" s="13">
        <v>1</v>
      </c>
      <c r="K18" s="13">
        <v>2.2940705521</v>
      </c>
      <c r="L18" s="13">
        <v>0</v>
      </c>
      <c r="M18" s="13">
        <v>1.2199916818600001</v>
      </c>
      <c r="N18" s="19">
        <v>0</v>
      </c>
      <c r="O18" s="19">
        <v>1.99197355239</v>
      </c>
      <c r="P18" s="19">
        <v>0</v>
      </c>
      <c r="Q18" s="19">
        <v>1.4523309450599999</v>
      </c>
      <c r="R18" s="4" t="s">
        <v>50</v>
      </c>
      <c r="S18" s="4" t="s">
        <v>51</v>
      </c>
    </row>
    <row r="19" spans="1:19" x14ac:dyDescent="0.55000000000000004">
      <c r="A19">
        <v>16</v>
      </c>
      <c r="B19">
        <v>0</v>
      </c>
      <c r="C19">
        <v>3.6702516210499998</v>
      </c>
      <c r="D19">
        <v>1</v>
      </c>
      <c r="E19">
        <v>1.8065986728800001</v>
      </c>
      <c r="F19" s="19">
        <v>1</v>
      </c>
      <c r="G19" s="19">
        <v>2.1764575495599998</v>
      </c>
      <c r="H19" s="19">
        <v>1</v>
      </c>
      <c r="I19" s="19">
        <v>1.0976652739299999</v>
      </c>
      <c r="J19" s="13">
        <v>0</v>
      </c>
      <c r="K19" s="13">
        <v>2.27003279957</v>
      </c>
      <c r="L19" s="13">
        <v>0</v>
      </c>
      <c r="N19" s="19">
        <v>0</v>
      </c>
      <c r="O19" s="19"/>
      <c r="P19" s="19">
        <v>1</v>
      </c>
      <c r="Q19" s="19">
        <v>0.95384568115699997</v>
      </c>
      <c r="R19" s="4" t="s">
        <v>52</v>
      </c>
      <c r="S19" s="4" t="s">
        <v>52</v>
      </c>
    </row>
    <row r="20" spans="1:19" x14ac:dyDescent="0.55000000000000004">
      <c r="A20">
        <v>17</v>
      </c>
      <c r="B20">
        <v>1</v>
      </c>
      <c r="C20">
        <v>2.7433101121600001</v>
      </c>
      <c r="D20">
        <v>1</v>
      </c>
      <c r="E20">
        <v>1.0530649186100001</v>
      </c>
      <c r="F20" s="19">
        <v>1</v>
      </c>
      <c r="G20" s="19">
        <v>2.4401142786999999</v>
      </c>
      <c r="H20" s="19">
        <v>1</v>
      </c>
      <c r="I20" s="19">
        <v>1.78844452428</v>
      </c>
      <c r="J20" s="13">
        <v>1</v>
      </c>
      <c r="K20" s="13">
        <v>1.6457110045000001</v>
      </c>
      <c r="L20" s="13">
        <v>1</v>
      </c>
      <c r="M20" s="13">
        <v>1.13723273529</v>
      </c>
      <c r="N20" s="19">
        <v>0</v>
      </c>
      <c r="O20" s="19"/>
      <c r="P20" s="19">
        <v>1</v>
      </c>
      <c r="Q20" s="19">
        <v>1.5448617124899999</v>
      </c>
      <c r="R20" s="4" t="s">
        <v>51</v>
      </c>
      <c r="S20" s="4" t="s">
        <v>50</v>
      </c>
    </row>
    <row r="21" spans="1:19" x14ac:dyDescent="0.55000000000000004">
      <c r="A21">
        <v>18</v>
      </c>
      <c r="B21">
        <v>0</v>
      </c>
      <c r="D21">
        <v>1</v>
      </c>
      <c r="E21">
        <v>1.03683290177</v>
      </c>
      <c r="F21" s="19">
        <v>0</v>
      </c>
      <c r="G21" s="19"/>
      <c r="H21" s="19">
        <v>0</v>
      </c>
      <c r="I21" s="19">
        <v>1.7025639449700001</v>
      </c>
      <c r="J21" s="13">
        <v>1</v>
      </c>
      <c r="K21" s="13">
        <v>2.2871297048399999</v>
      </c>
      <c r="L21" s="13">
        <v>1</v>
      </c>
      <c r="M21" s="13">
        <v>0.99126746319199999</v>
      </c>
      <c r="N21" s="19">
        <v>0</v>
      </c>
      <c r="O21" s="19">
        <v>1.75229833438</v>
      </c>
      <c r="P21" s="19">
        <v>0</v>
      </c>
      <c r="Q21" s="19"/>
      <c r="R21" s="4" t="s">
        <v>50</v>
      </c>
      <c r="S21" s="4" t="s">
        <v>51</v>
      </c>
    </row>
    <row r="22" spans="1:19" x14ac:dyDescent="0.55000000000000004">
      <c r="A22">
        <v>19</v>
      </c>
      <c r="B22">
        <v>1</v>
      </c>
      <c r="C22">
        <v>3.26844622567</v>
      </c>
      <c r="D22">
        <v>1</v>
      </c>
      <c r="E22">
        <v>1.51755534345</v>
      </c>
      <c r="J22" s="13">
        <v>1</v>
      </c>
      <c r="K22" s="13">
        <v>2.2539713971799999</v>
      </c>
      <c r="L22" s="13">
        <v>1</v>
      </c>
      <c r="M22" s="13">
        <v>0.78495566849599996</v>
      </c>
    </row>
    <row r="23" spans="1:19" x14ac:dyDescent="0.55000000000000004">
      <c r="A23">
        <v>20</v>
      </c>
      <c r="B23">
        <v>1</v>
      </c>
      <c r="C23">
        <v>2.3643141387700002</v>
      </c>
      <c r="D23">
        <v>1</v>
      </c>
      <c r="E23">
        <v>1.2577839952400001</v>
      </c>
      <c r="J23" s="13">
        <v>1</v>
      </c>
      <c r="K23" s="13">
        <v>1.1233222112100001</v>
      </c>
      <c r="L23" s="13">
        <v>1</v>
      </c>
      <c r="M23" s="13">
        <v>0.79967720271099996</v>
      </c>
    </row>
    <row r="24" spans="1:19" x14ac:dyDescent="0.55000000000000004">
      <c r="A24">
        <v>21</v>
      </c>
      <c r="B24">
        <v>1</v>
      </c>
      <c r="C24">
        <v>3.17567773222</v>
      </c>
      <c r="D24">
        <v>1</v>
      </c>
      <c r="E24">
        <v>1.7362024311399999</v>
      </c>
      <c r="J24" s="13">
        <v>1</v>
      </c>
      <c r="K24" s="13">
        <v>1.9573170500799999</v>
      </c>
      <c r="L24" s="13">
        <v>1</v>
      </c>
      <c r="M24" s="13">
        <v>1.5465740023600001</v>
      </c>
    </row>
    <row r="25" spans="1:19" x14ac:dyDescent="0.55000000000000004">
      <c r="A25">
        <v>22</v>
      </c>
      <c r="B25">
        <v>1</v>
      </c>
      <c r="C25">
        <v>2.7555683687100001</v>
      </c>
      <c r="D25">
        <v>1</v>
      </c>
      <c r="E25">
        <v>1.56336134369</v>
      </c>
      <c r="J25" s="13">
        <v>1</v>
      </c>
      <c r="K25" s="13">
        <v>1.6998369472599999</v>
      </c>
      <c r="L25" s="13">
        <v>1</v>
      </c>
      <c r="M25" s="13">
        <v>0.84592982591099997</v>
      </c>
    </row>
    <row r="26" spans="1:19" x14ac:dyDescent="0.55000000000000004">
      <c r="A26">
        <v>23</v>
      </c>
      <c r="B26">
        <v>1</v>
      </c>
      <c r="C26">
        <v>1.86337363173</v>
      </c>
      <c r="D26">
        <v>1</v>
      </c>
      <c r="E26">
        <v>1.06398236193</v>
      </c>
      <c r="J26" s="13">
        <v>1</v>
      </c>
      <c r="K26" s="13">
        <v>1.8162580106899999</v>
      </c>
      <c r="L26" s="13">
        <v>0</v>
      </c>
      <c r="M26" s="13">
        <v>1.4871637332300001</v>
      </c>
    </row>
    <row r="27" spans="1:19" x14ac:dyDescent="0.55000000000000004">
      <c r="A27">
        <v>24</v>
      </c>
      <c r="B27">
        <v>1</v>
      </c>
      <c r="C27">
        <v>2.6307096810799999</v>
      </c>
      <c r="D27">
        <v>0</v>
      </c>
      <c r="J27" s="13">
        <v>1</v>
      </c>
      <c r="K27" s="13">
        <v>1.58635036019</v>
      </c>
      <c r="L27" s="13">
        <v>1</v>
      </c>
      <c r="M27" s="13">
        <v>1.0017883812499999</v>
      </c>
    </row>
    <row r="28" spans="1:19" x14ac:dyDescent="0.55000000000000004">
      <c r="A28" s="4" t="s">
        <v>33</v>
      </c>
      <c r="B28" s="4">
        <f>SUM(B4:B27)</f>
        <v>14</v>
      </c>
      <c r="C28" s="4">
        <f>AVERAGE(C4:C27)</f>
        <v>2.8006909392105555</v>
      </c>
      <c r="D28" s="4">
        <f>SUM(D4:D27)</f>
        <v>18</v>
      </c>
      <c r="E28" s="4">
        <f>AVERAGE(E4:E27)</f>
        <v>1.376106999328889</v>
      </c>
      <c r="F28" s="4">
        <f>SUM(F4:F27)</f>
        <v>5</v>
      </c>
      <c r="G28" s="4">
        <f>AVERAGE(G4:G27)</f>
        <v>2.3206541615381822</v>
      </c>
      <c r="H28" s="4">
        <f>SUM(H4:H27)</f>
        <v>11</v>
      </c>
      <c r="I28" s="4">
        <f>AVERAGE(I4:I27)</f>
        <v>1.4696177071880001</v>
      </c>
      <c r="J28" s="13">
        <f>SUM(J4:J27)</f>
        <v>18</v>
      </c>
      <c r="K28" s="13">
        <f>AVERAGE(K4:K27)</f>
        <v>1.9810154228980437</v>
      </c>
      <c r="L28" s="13">
        <f>SUM(L4:L27)</f>
        <v>20</v>
      </c>
      <c r="M28" s="13">
        <f>AVERAGE(M4:M27)</f>
        <v>1.2610695847486522</v>
      </c>
      <c r="N28" s="13">
        <f>SUM(N4:N27)</f>
        <v>7</v>
      </c>
      <c r="O28" s="13">
        <f>AVERAGE(O4:O27)</f>
        <v>2.0133332073220003</v>
      </c>
      <c r="P28" s="13">
        <f>SUM(P4:P27)</f>
        <v>10</v>
      </c>
      <c r="Q28" s="13">
        <f>AVERAGE(Q4:Q27)</f>
        <v>1.2681260437079334</v>
      </c>
    </row>
    <row r="29" spans="1:19" x14ac:dyDescent="0.55000000000000004">
      <c r="A29" s="4" t="s">
        <v>34</v>
      </c>
      <c r="B29" s="4">
        <f>COUNTIFS(B4:B27,0,C4:C27,"")</f>
        <v>6</v>
      </c>
      <c r="C29" s="4"/>
      <c r="D29" s="4">
        <f>COUNTIFS(D4:D27,0,E4:E27,"")</f>
        <v>6</v>
      </c>
      <c r="E29" s="4"/>
      <c r="F29" s="4">
        <f>COUNTIFS(F4:F27,0,G4:G27,"")</f>
        <v>7</v>
      </c>
      <c r="G29" s="4"/>
      <c r="H29" s="4">
        <f>COUNTIFS(H4:H27,0,I4:I27,"")</f>
        <v>4</v>
      </c>
      <c r="I29" s="4"/>
      <c r="J29" s="13">
        <f>COUNTIFS(J4:J27,0,K4:K27,"")</f>
        <v>1</v>
      </c>
      <c r="L29" s="13">
        <f>COUNTIFS(L4:L27,0,M4:M27,"")</f>
        <v>1</v>
      </c>
      <c r="N29" s="13">
        <f>COUNTIFS(N4:N27,0,O4:O27,"")</f>
        <v>3</v>
      </c>
      <c r="P29" s="13">
        <f>COUNTIFS(P4:P27,0,Q4:Q27,"")</f>
        <v>3</v>
      </c>
    </row>
    <row r="30" spans="1:19" x14ac:dyDescent="0.55000000000000004">
      <c r="A30" s="4" t="s">
        <v>35</v>
      </c>
      <c r="B30" s="4">
        <f>+COUNTIFS(B4:B27,0)-B29</f>
        <v>4</v>
      </c>
      <c r="C30" s="4"/>
      <c r="D30" s="4">
        <f>+COUNTIFS(D4:D27,0)-D29</f>
        <v>0</v>
      </c>
      <c r="E30" s="4"/>
      <c r="F30" s="4">
        <f>+COUNTIFS(F4:F27,0)-F29</f>
        <v>6</v>
      </c>
      <c r="G30" s="4"/>
      <c r="H30" s="4">
        <f>+COUNTIFS(H4:H27,0)-H29</f>
        <v>3</v>
      </c>
      <c r="I30" s="4"/>
      <c r="J30" s="13">
        <f>+COUNTIFS(J4:J27,0)-J29</f>
        <v>5</v>
      </c>
      <c r="L30" s="13">
        <f>+COUNTIFS(L4:L27,0)-L29</f>
        <v>3</v>
      </c>
      <c r="N30" s="13">
        <f>+COUNTIFS(N4:N27,0)-N29</f>
        <v>8</v>
      </c>
      <c r="P30" s="13">
        <f>+COUNTIFS(P4:P27,0)-P29</f>
        <v>5</v>
      </c>
    </row>
    <row r="31" spans="1:19" x14ac:dyDescent="0.55000000000000004">
      <c r="A31" s="4"/>
      <c r="B31" s="4"/>
      <c r="C31" s="4"/>
      <c r="D31" s="4"/>
      <c r="E31" s="4"/>
      <c r="F31" s="4"/>
      <c r="G31" s="4"/>
      <c r="H31" s="4"/>
      <c r="I31" s="4"/>
    </row>
    <row r="32" spans="1:19" s="4" customFormat="1" x14ac:dyDescent="0.55000000000000004">
      <c r="J32" s="13"/>
      <c r="K32" s="13"/>
      <c r="L32" s="13"/>
      <c r="M32" s="13"/>
      <c r="N32" s="13"/>
      <c r="O32" s="13"/>
      <c r="P32" s="13"/>
      <c r="Q32" s="13"/>
    </row>
    <row r="33" spans="1:17" s="4" customFormat="1" x14ac:dyDescent="0.55000000000000004">
      <c r="A33" s="4" t="str">
        <f>+"RC "&amp;B33</f>
        <v>RC alegria</v>
      </c>
      <c r="B33" s="4" t="s">
        <v>52</v>
      </c>
      <c r="F33" s="4">
        <f>+SUMIF($R$4:$R$21,$B33,F$4:F$21)</f>
        <v>3</v>
      </c>
      <c r="H33" s="4">
        <f>+SUMIF($S$4:$S$21,$B33,H$4:H$21)</f>
        <v>6</v>
      </c>
      <c r="J33" s="13"/>
      <c r="K33" s="13"/>
      <c r="L33" s="13"/>
      <c r="M33" s="13"/>
      <c r="N33" s="4">
        <f>+SUMIF($R$4:$R$21,$B33,N$4:N$21)</f>
        <v>3</v>
      </c>
      <c r="O33" s="13"/>
      <c r="P33" s="4">
        <f>+SUMIF($S$4:$S$21,$B33,P$4:P$21)</f>
        <v>6</v>
      </c>
      <c r="Q33" s="13"/>
    </row>
    <row r="34" spans="1:17" s="4" customFormat="1" x14ac:dyDescent="0.55000000000000004">
      <c r="A34" s="4" t="str">
        <f t="shared" ref="A34:A35" si="0">+"RC "&amp;B34</f>
        <v>RC enojo</v>
      </c>
      <c r="B34" s="4" t="s">
        <v>51</v>
      </c>
      <c r="F34" s="4">
        <f t="shared" ref="F34:F35" si="1">+SUMIF($R$4:$R$21,$B34,F$4:F$21)</f>
        <v>2</v>
      </c>
      <c r="H34" s="4">
        <f t="shared" ref="H34:H35" si="2">+SUMIF($S$4:$S$21,$B34,H$4:H$21)</f>
        <v>2</v>
      </c>
      <c r="J34" s="13"/>
      <c r="K34" s="13"/>
      <c r="L34" s="13"/>
      <c r="M34" s="13"/>
      <c r="N34" s="4">
        <f t="shared" ref="N34:N35" si="3">+SUMIF($R$4:$R$21,$B34,N$4:N$21)</f>
        <v>2</v>
      </c>
      <c r="O34" s="13"/>
      <c r="P34" s="4">
        <f t="shared" ref="P34:P35" si="4">+SUMIF($S$4:$S$21,$B34,P$4:P$21)</f>
        <v>0</v>
      </c>
      <c r="Q34" s="13"/>
    </row>
    <row r="35" spans="1:17" s="4" customFormat="1" x14ac:dyDescent="0.55000000000000004">
      <c r="A35" s="4" t="str">
        <f t="shared" si="0"/>
        <v>RC tristeza</v>
      </c>
      <c r="B35" s="4" t="s">
        <v>50</v>
      </c>
      <c r="F35" s="4">
        <f t="shared" si="1"/>
        <v>0</v>
      </c>
      <c r="H35" s="4">
        <f t="shared" si="2"/>
        <v>3</v>
      </c>
      <c r="J35" s="13"/>
      <c r="K35" s="13"/>
      <c r="L35" s="13"/>
      <c r="M35" s="13"/>
      <c r="N35" s="4">
        <f t="shared" si="3"/>
        <v>2</v>
      </c>
      <c r="O35" s="13"/>
      <c r="P35" s="4">
        <f t="shared" si="4"/>
        <v>4</v>
      </c>
      <c r="Q35" s="13"/>
    </row>
    <row r="36" spans="1:17" s="4" customFormat="1" x14ac:dyDescent="0.55000000000000004">
      <c r="A36" s="4" t="str">
        <f>+"om "&amp;B36</f>
        <v>om alegria</v>
      </c>
      <c r="B36" t="s">
        <v>52</v>
      </c>
      <c r="F36" s="4">
        <f>+COUNTIFS(F$4:F$21,0,G$4:G$21,"",$R$4:$R$21,$B36)</f>
        <v>2</v>
      </c>
      <c r="H36" s="4">
        <f>+COUNTIFS(H$4:H$21,0,I$4:I$21,"",$S$4:$S$21,$B36)</f>
        <v>0</v>
      </c>
      <c r="J36" s="13"/>
      <c r="K36" s="13"/>
      <c r="L36" s="13"/>
      <c r="M36" s="13"/>
      <c r="N36" s="4">
        <f>+COUNTIFS(N$4:N$21,0,O$4:O$21,"",$R$4:$R$21,$B36)</f>
        <v>1</v>
      </c>
      <c r="O36" s="13"/>
      <c r="P36" s="4">
        <f>+COUNTIFS(P$4:P$21,0,Q$4:Q$21,"",$S$4:$S$21,$B36)</f>
        <v>0</v>
      </c>
      <c r="Q36" s="13"/>
    </row>
    <row r="37" spans="1:17" s="4" customFormat="1" x14ac:dyDescent="0.55000000000000004">
      <c r="A37" s="4" t="str">
        <f t="shared" ref="A37:A38" si="5">+"om "&amp;B37</f>
        <v>om enojo</v>
      </c>
      <c r="B37" t="s">
        <v>51</v>
      </c>
      <c r="F37" s="4">
        <f t="shared" ref="F37:F38" si="6">+COUNTIFS(F$4:F$21,0,G$4:G$21,"",$R$4:$R$21,$B37)</f>
        <v>1</v>
      </c>
      <c r="H37" s="4">
        <f t="shared" ref="H37:H38" si="7">+COUNTIFS(H$4:H$21,0,I$4:I$21,"",$S$4:$S$21,$B37)</f>
        <v>2</v>
      </c>
      <c r="J37" s="13"/>
      <c r="K37" s="13"/>
      <c r="L37" s="13"/>
      <c r="M37" s="13"/>
      <c r="N37" s="4">
        <f>+COUNTIFS(N$4:N$21,0,O$4:O$21,"",$R$4:$R$21,$B37)</f>
        <v>2</v>
      </c>
      <c r="O37" s="13"/>
      <c r="P37" s="4">
        <f t="shared" ref="P37:P38" si="8">+COUNTIFS(P$4:P$21,0,Q$4:Q$21,"",$S$4:$S$21,$B37)</f>
        <v>3</v>
      </c>
      <c r="Q37" s="13"/>
    </row>
    <row r="38" spans="1:17" s="4" customFormat="1" x14ac:dyDescent="0.55000000000000004">
      <c r="A38" s="4" t="str">
        <f t="shared" si="5"/>
        <v>om tristeza</v>
      </c>
      <c r="B38" t="s">
        <v>50</v>
      </c>
      <c r="F38" s="4">
        <f t="shared" si="6"/>
        <v>4</v>
      </c>
      <c r="H38" s="4">
        <f t="shared" si="7"/>
        <v>2</v>
      </c>
      <c r="J38" s="13"/>
      <c r="K38" s="13"/>
      <c r="L38" s="13"/>
      <c r="M38" s="13"/>
      <c r="N38" s="4">
        <f>+COUNTIFS(N$4:N$21,0,O$4:O$21,"",$R$4:$R$21,$B38)</f>
        <v>0</v>
      </c>
      <c r="O38" s="13"/>
      <c r="P38" s="4">
        <f t="shared" si="8"/>
        <v>0</v>
      </c>
      <c r="Q38" s="13"/>
    </row>
    <row r="39" spans="1:17" s="4" customFormat="1" x14ac:dyDescent="0.55000000000000004">
      <c r="A39" s="4" t="str">
        <f>+"com "&amp;B36</f>
        <v>com alegria</v>
      </c>
      <c r="B39" s="4" t="s">
        <v>52</v>
      </c>
      <c r="F39" s="4">
        <f>+COUNTIFS(F$4:F$21,0,$R$4:$R$21,$B39)-F36</f>
        <v>1</v>
      </c>
      <c r="H39" s="4">
        <f>+COUNTIFS(H$4:H$21,0,$S$4:$S$21,$B39)-H36</f>
        <v>0</v>
      </c>
      <c r="J39" s="13"/>
      <c r="K39" s="13"/>
      <c r="L39" s="13"/>
      <c r="M39" s="13"/>
      <c r="N39" s="4">
        <f>+COUNTIFS(N$4:N$21,0,$R$4:$R$21,$B39)-N36</f>
        <v>2</v>
      </c>
      <c r="O39" s="13"/>
      <c r="P39" s="4">
        <f>+COUNTIFS(P$4:P$21,0,$S$4:$S$21,$B39)-P36</f>
        <v>0</v>
      </c>
      <c r="Q39" s="13"/>
    </row>
    <row r="40" spans="1:17" s="4" customFormat="1" x14ac:dyDescent="0.55000000000000004">
      <c r="A40" s="4" t="str">
        <f t="shared" ref="A40:A41" si="9">+"com "&amp;B37</f>
        <v>com enojo</v>
      </c>
      <c r="B40" s="4" t="s">
        <v>51</v>
      </c>
      <c r="F40" s="4">
        <f t="shared" ref="F40:F41" si="10">+COUNTIFS(F$4:F$21,0,$R$4:$R$21,$B40)-F37</f>
        <v>3</v>
      </c>
      <c r="H40" s="4">
        <f t="shared" ref="H40:H41" si="11">+COUNTIFS(H$4:H$21,0,$S$4:$S$21,$B40)-H37</f>
        <v>2</v>
      </c>
      <c r="J40" s="13"/>
      <c r="K40" s="13"/>
      <c r="L40" s="13"/>
      <c r="M40" s="13"/>
      <c r="N40" s="4">
        <f t="shared" ref="N40:N41" si="12">+COUNTIFS(N$4:N$21,0,$R$4:$R$21,$B40)-N37</f>
        <v>2</v>
      </c>
      <c r="O40" s="13"/>
      <c r="P40" s="4">
        <f t="shared" ref="P40:P41" si="13">+COUNTIFS(P$4:P$21,0,$S$4:$S$21,$B40)-P37</f>
        <v>3</v>
      </c>
      <c r="Q40" s="13"/>
    </row>
    <row r="41" spans="1:17" s="4" customFormat="1" x14ac:dyDescent="0.55000000000000004">
      <c r="A41" s="4" t="str">
        <f t="shared" si="9"/>
        <v>com tristeza</v>
      </c>
      <c r="B41" s="4" t="s">
        <v>50</v>
      </c>
      <c r="F41" s="4">
        <f t="shared" si="10"/>
        <v>2</v>
      </c>
      <c r="H41" s="4">
        <f t="shared" si="11"/>
        <v>1</v>
      </c>
      <c r="J41" s="13"/>
      <c r="K41" s="13"/>
      <c r="L41" s="13"/>
      <c r="M41" s="13"/>
      <c r="N41" s="4">
        <f t="shared" si="12"/>
        <v>4</v>
      </c>
      <c r="O41" s="13"/>
      <c r="P41" s="4">
        <f t="shared" si="13"/>
        <v>2</v>
      </c>
      <c r="Q41" s="13"/>
    </row>
    <row r="42" spans="1:17" s="4" customFormat="1" x14ac:dyDescent="0.55000000000000004">
      <c r="C42" s="4" t="s">
        <v>59</v>
      </c>
      <c r="D42" s="4" t="s">
        <v>60</v>
      </c>
      <c r="E42" s="4" t="s">
        <v>61</v>
      </c>
      <c r="F42" s="4" t="s">
        <v>62</v>
      </c>
      <c r="G42" s="4" t="s">
        <v>63</v>
      </c>
      <c r="H42" s="4" t="s">
        <v>64</v>
      </c>
      <c r="I42" s="4" t="s">
        <v>65</v>
      </c>
      <c r="J42" s="4" t="s">
        <v>66</v>
      </c>
      <c r="K42" s="13"/>
      <c r="L42" s="13"/>
      <c r="M42" s="13"/>
      <c r="N42" s="13"/>
      <c r="O42" s="13"/>
      <c r="P42" s="13"/>
      <c r="Q42" s="13"/>
    </row>
    <row r="43" spans="1:17" x14ac:dyDescent="0.55000000000000004">
      <c r="A43" t="str">
        <f>+"% Respuestas correctas "&amp;B43</f>
        <v>% Respuestas correctas alegria</v>
      </c>
      <c r="B43" s="4" t="s">
        <v>52</v>
      </c>
      <c r="C43" s="11">
        <f t="shared" ref="C43:C51" si="14">F33/COUNTIF($R$4:$R$21,$B43)</f>
        <v>0.5</v>
      </c>
      <c r="D43" s="11">
        <f t="shared" ref="D43:D51" si="15">+H33/COUNTIF($S$4:$S$21,$B43)</f>
        <v>1</v>
      </c>
      <c r="E43" s="11">
        <f t="shared" ref="E43:E51" si="16">N33/COUNTIF($R$4:$R$21,$B43)</f>
        <v>0.5</v>
      </c>
      <c r="F43" s="11">
        <f t="shared" ref="F43:F51" si="17">+P33/COUNTIF($S$4:$S$21,$B43)</f>
        <v>1</v>
      </c>
      <c r="G43" s="11">
        <f>+post!C23/COUNTIF(post!$J$4:$J$21,post!$B33)</f>
        <v>1</v>
      </c>
      <c r="H43" s="11">
        <f>+post!D23/COUNTIF(post!$K$4:$K$21,post!$B33)</f>
        <v>0.66666666666666663</v>
      </c>
      <c r="I43" s="11">
        <f>+post!E23/COUNTIF(post!$J$4:$J$21,post!$B33)</f>
        <v>0.83333333333333337</v>
      </c>
      <c r="J43" s="14">
        <f>+post!D23/COUNTIF(post!$K$4:$K$21,post!$B33)</f>
        <v>0.66666666666666663</v>
      </c>
    </row>
    <row r="44" spans="1:17" x14ac:dyDescent="0.55000000000000004">
      <c r="A44" s="4" t="str">
        <f t="shared" ref="A44:A45" si="18">+"% Respuestas correctas "&amp;B44</f>
        <v>% Respuestas correctas enojo</v>
      </c>
      <c r="B44" s="4" t="s">
        <v>51</v>
      </c>
      <c r="C44" s="11">
        <f t="shared" si="14"/>
        <v>0.33333333333333331</v>
      </c>
      <c r="D44" s="11">
        <f t="shared" si="15"/>
        <v>0.33333333333333331</v>
      </c>
      <c r="E44" s="11">
        <f t="shared" si="16"/>
        <v>0.33333333333333331</v>
      </c>
      <c r="F44" s="11">
        <f t="shared" si="17"/>
        <v>0</v>
      </c>
      <c r="G44" s="11">
        <f>+post!C24/COUNTIF(post!$J$4:$J$21,post!$B34)</f>
        <v>0.33333333333333331</v>
      </c>
      <c r="H44" s="11">
        <f>+post!D24/COUNTIF(post!$K$4:$K$21,post!$B34)</f>
        <v>0.33333333333333331</v>
      </c>
      <c r="I44" s="11">
        <f>+post!E24/COUNTIF(post!$J$4:$J$21,post!$B34)</f>
        <v>0.5</v>
      </c>
      <c r="J44" s="14">
        <f>+post!D24/COUNTIF(post!$K$4:$K$21,post!$B34)</f>
        <v>0.33333333333333331</v>
      </c>
    </row>
    <row r="45" spans="1:17" x14ac:dyDescent="0.55000000000000004">
      <c r="A45" s="4" t="str">
        <f t="shared" si="18"/>
        <v>% Respuestas correctas tristeza</v>
      </c>
      <c r="B45" s="4" t="s">
        <v>50</v>
      </c>
      <c r="C45" s="11">
        <f t="shared" si="14"/>
        <v>0</v>
      </c>
      <c r="D45" s="11">
        <f t="shared" si="15"/>
        <v>0.5</v>
      </c>
      <c r="E45" s="11">
        <f t="shared" si="16"/>
        <v>0.33333333333333331</v>
      </c>
      <c r="F45" s="11">
        <f t="shared" si="17"/>
        <v>0.66666666666666663</v>
      </c>
      <c r="G45" s="11">
        <f>+post!C25/COUNTIF(post!$J$4:$J$21,post!$B35)</f>
        <v>1</v>
      </c>
      <c r="H45" s="11">
        <f>+post!D25/COUNTIF(post!$K$4:$K$21,post!$B35)</f>
        <v>0.66666666666666663</v>
      </c>
      <c r="I45" s="11">
        <f>+post!E25/COUNTIF(post!$J$4:$J$21,post!$B35)</f>
        <v>0.66666666666666663</v>
      </c>
      <c r="J45" s="14">
        <f>+post!D25/COUNTIF(post!$K$4:$K$21,post!$B35)</f>
        <v>0.66666666666666663</v>
      </c>
    </row>
    <row r="46" spans="1:17" x14ac:dyDescent="0.55000000000000004">
      <c r="A46" t="str">
        <f>+"% Errores omisión "&amp;B46</f>
        <v>% Errores omisión alegria</v>
      </c>
      <c r="B46" s="4" t="s">
        <v>52</v>
      </c>
      <c r="C46" s="11">
        <f t="shared" si="14"/>
        <v>0.33333333333333331</v>
      </c>
      <c r="D46" s="11">
        <f t="shared" si="15"/>
        <v>0</v>
      </c>
      <c r="E46" s="11">
        <f t="shared" si="16"/>
        <v>0.16666666666666666</v>
      </c>
      <c r="F46" s="11">
        <f t="shared" si="17"/>
        <v>0</v>
      </c>
      <c r="G46" s="11">
        <f>+post!C26/COUNTIF(post!$J$4:$J$21,post!$B36)</f>
        <v>0</v>
      </c>
      <c r="H46" s="11">
        <f>+post!D26/COUNTIF(post!$K$4:$K$21,post!$B36)</f>
        <v>0.33333333333333331</v>
      </c>
      <c r="I46" s="11">
        <f>+post!E26/COUNTIF(post!$J$4:$J$21,post!$B36)</f>
        <v>0</v>
      </c>
      <c r="J46" s="14">
        <f>+post!D26/COUNTIF(post!$K$4:$K$21,post!$B36)</f>
        <v>0.33333333333333331</v>
      </c>
    </row>
    <row r="47" spans="1:17" x14ac:dyDescent="0.55000000000000004">
      <c r="A47" s="4" t="str">
        <f t="shared" ref="A47:A48" si="19">+"% Errores omisión "&amp;B47</f>
        <v>% Errores omisión enojo</v>
      </c>
      <c r="B47" s="4" t="s">
        <v>51</v>
      </c>
      <c r="C47" s="11">
        <f t="shared" si="14"/>
        <v>0.16666666666666666</v>
      </c>
      <c r="D47" s="11">
        <f t="shared" si="15"/>
        <v>0.33333333333333331</v>
      </c>
      <c r="E47" s="11">
        <f t="shared" si="16"/>
        <v>0.33333333333333331</v>
      </c>
      <c r="F47" s="11">
        <f t="shared" si="17"/>
        <v>0.5</v>
      </c>
      <c r="G47" s="11">
        <f>+post!C27/COUNTIF(post!$J$4:$J$21,post!$B37)</f>
        <v>0.66666666666666663</v>
      </c>
      <c r="H47" s="11">
        <f>+post!D27/COUNTIF(post!$K$4:$K$21,post!$B37)</f>
        <v>0.66666666666666663</v>
      </c>
      <c r="I47" s="11">
        <f>+post!E27/COUNTIF(post!$J$4:$J$21,post!$B37)</f>
        <v>0.33333333333333331</v>
      </c>
      <c r="J47" s="14">
        <f>+post!D27/COUNTIF(post!$K$4:$K$21,post!$B37)</f>
        <v>0.66666666666666663</v>
      </c>
    </row>
    <row r="48" spans="1:17" x14ac:dyDescent="0.55000000000000004">
      <c r="A48" s="4" t="str">
        <f t="shared" si="19"/>
        <v>% Errores omisión tristeza</v>
      </c>
      <c r="B48" s="4" t="s">
        <v>50</v>
      </c>
      <c r="C48" s="11">
        <f t="shared" si="14"/>
        <v>0.66666666666666663</v>
      </c>
      <c r="D48" s="11">
        <f t="shared" si="15"/>
        <v>0.33333333333333331</v>
      </c>
      <c r="E48" s="11">
        <f t="shared" si="16"/>
        <v>0</v>
      </c>
      <c r="F48" s="11">
        <f t="shared" si="17"/>
        <v>0</v>
      </c>
      <c r="G48" s="11">
        <f>+post!C28/COUNTIF(post!$J$4:$J$21,post!$B38)</f>
        <v>0</v>
      </c>
      <c r="H48" s="11">
        <f>+post!D28/COUNTIF(post!$K$4:$K$21,post!$B38)</f>
        <v>0.16666666666666666</v>
      </c>
      <c r="I48" s="11">
        <f>+post!E28/COUNTIF(post!$J$4:$J$21,post!$B38)</f>
        <v>0.33333333333333331</v>
      </c>
      <c r="J48" s="14">
        <f>+post!D28/COUNTIF(post!$K$4:$K$21,post!$B38)</f>
        <v>0.16666666666666666</v>
      </c>
    </row>
    <row r="49" spans="1:17" x14ac:dyDescent="0.55000000000000004">
      <c r="A49" t="str">
        <f>+"% Errores comisión "&amp;B49</f>
        <v>% Errores comisión alegria</v>
      </c>
      <c r="B49" s="4" t="s">
        <v>52</v>
      </c>
      <c r="C49" s="11">
        <f t="shared" si="14"/>
        <v>0.16666666666666666</v>
      </c>
      <c r="D49" s="11">
        <f t="shared" si="15"/>
        <v>0</v>
      </c>
      <c r="E49" s="11">
        <f t="shared" si="16"/>
        <v>0.33333333333333331</v>
      </c>
      <c r="F49" s="11">
        <f t="shared" si="17"/>
        <v>0</v>
      </c>
      <c r="G49" s="11">
        <f>+post!C29/COUNTIF(post!$J$4:$J$21,post!$B39)</f>
        <v>0</v>
      </c>
      <c r="H49" s="11">
        <f>+post!D29/COUNTIF(post!$K$4:$K$21,post!$B39)</f>
        <v>0</v>
      </c>
      <c r="I49" s="11">
        <f>+post!E29/COUNTIF(post!$J$4:$J$21,post!$B39)</f>
        <v>0.16666666666666666</v>
      </c>
      <c r="J49" s="14">
        <f>+post!D29/COUNTIF(post!$K$4:$K$21,post!$B39)</f>
        <v>0</v>
      </c>
    </row>
    <row r="50" spans="1:17" s="4" customFormat="1" x14ac:dyDescent="0.55000000000000004">
      <c r="A50" s="4" t="str">
        <f t="shared" ref="A50:A51" si="20">+"% Errores comisión "&amp;B50</f>
        <v>% Errores comisión enojo</v>
      </c>
      <c r="B50" s="4" t="s">
        <v>51</v>
      </c>
      <c r="C50" s="11">
        <f t="shared" si="14"/>
        <v>0.5</v>
      </c>
      <c r="D50" s="11">
        <f t="shared" si="15"/>
        <v>0.33333333333333331</v>
      </c>
      <c r="E50" s="11">
        <f t="shared" si="16"/>
        <v>0.33333333333333331</v>
      </c>
      <c r="F50" s="11">
        <f t="shared" si="17"/>
        <v>0.5</v>
      </c>
      <c r="G50" s="11">
        <f>+post!C30/COUNTIF(post!$J$4:$J$21,post!$B40)</f>
        <v>0</v>
      </c>
      <c r="H50" s="11">
        <f>+post!D30/COUNTIF(post!$K$4:$K$21,post!$B40)</f>
        <v>0</v>
      </c>
      <c r="I50" s="11">
        <f>+post!E30/COUNTIF(post!$J$4:$J$21,post!$B40)</f>
        <v>0.16666666666666666</v>
      </c>
      <c r="J50" s="14">
        <f>+post!D30/COUNTIF(post!$K$4:$K$21,post!$B40)</f>
        <v>0</v>
      </c>
      <c r="K50" s="13"/>
      <c r="L50" s="13"/>
      <c r="M50" s="13"/>
      <c r="O50" s="13"/>
      <c r="Q50" s="13"/>
    </row>
    <row r="51" spans="1:17" s="4" customFormat="1" x14ac:dyDescent="0.55000000000000004">
      <c r="A51" s="4" t="str">
        <f t="shared" si="20"/>
        <v>% Errores comisión tristeza</v>
      </c>
      <c r="B51" s="4" t="s">
        <v>50</v>
      </c>
      <c r="C51" s="11">
        <f t="shared" si="14"/>
        <v>0.33333333333333331</v>
      </c>
      <c r="D51" s="11">
        <f t="shared" si="15"/>
        <v>0.16666666666666666</v>
      </c>
      <c r="E51" s="11">
        <f t="shared" si="16"/>
        <v>0.66666666666666663</v>
      </c>
      <c r="F51" s="11">
        <f t="shared" si="17"/>
        <v>0.33333333333333331</v>
      </c>
      <c r="G51" s="11">
        <f>+post!C31/COUNTIF(post!$J$4:$J$21,post!$B41)</f>
        <v>0</v>
      </c>
      <c r="H51" s="11">
        <f>+post!D31/COUNTIF(post!$K$4:$K$21,post!$B41)</f>
        <v>0.16666666666666666</v>
      </c>
      <c r="I51" s="11">
        <f>+post!E31/COUNTIF(post!$J$4:$J$21,post!$B41)</f>
        <v>0</v>
      </c>
      <c r="J51" s="14">
        <f>+post!D31/COUNTIF(post!$K$4:$K$21,post!$B41)</f>
        <v>0.16666666666666666</v>
      </c>
      <c r="K51" s="13"/>
      <c r="L51" s="13"/>
      <c r="M51" s="13"/>
      <c r="O51" s="13"/>
      <c r="Q51" s="13"/>
    </row>
    <row r="52" spans="1:17" s="4" customFormat="1" x14ac:dyDescent="0.55000000000000004">
      <c r="A52" s="4" t="str">
        <f>+"Tiempos de respuesta (s) "&amp;B52</f>
        <v>Tiempos de respuesta (s) alegria</v>
      </c>
      <c r="B52" s="4" t="s">
        <v>52</v>
      </c>
      <c r="C52" s="20">
        <f>+AVERAGEIF($R$4:$R$21,$B52,G$4:G$21)</f>
        <v>2.5039747055850001</v>
      </c>
      <c r="D52" s="20">
        <f>+AVERAGEIF($S$4:$S$21,$B52,I$4:I$21)</f>
        <v>1.3470708011286667</v>
      </c>
      <c r="E52" s="20">
        <f>+AVERAGEIF($R$4:$R$21,$B52,O$4:O$21)</f>
        <v>2.1417693820319998</v>
      </c>
      <c r="F52" s="20">
        <f>+AVERAGEIF($S$4:$S$21,$B52,Q$4:Q$21)</f>
        <v>1.0681673818810002</v>
      </c>
      <c r="G52" s="20">
        <f>+AVERAGEIF(post!$J$4:$J$21,post!$B42,post!G$4:G$21)</f>
        <v>2.5596416090449998</v>
      </c>
      <c r="H52" s="20">
        <f>+AVERAGEIF(post!$K$4:$K$21,post!$B42,post!I$4:I$21)</f>
        <v>1.0642884081749999</v>
      </c>
      <c r="I52" s="21">
        <f>+AVERAGEIF(post!$J$4:$J$21,post!$B42,post!Q$4:Q$21)</f>
        <v>2.24086925727</v>
      </c>
      <c r="J52" s="28">
        <f>+AVERAGEIF(post!$K$4:$K$21,post!$B42,post!S$4:S$21)</f>
        <v>1.0470222912054998</v>
      </c>
      <c r="K52" s="13"/>
      <c r="L52" s="13"/>
      <c r="M52" s="13"/>
      <c r="O52" s="13"/>
      <c r="Q52" s="13"/>
    </row>
    <row r="53" spans="1:17" s="4" customFormat="1" x14ac:dyDescent="0.55000000000000004">
      <c r="A53" s="4" t="str">
        <f t="shared" ref="A53:A54" si="21">+"Tiempos de respuesta (s) "&amp;B53</f>
        <v>Tiempos de respuesta (s) enojo</v>
      </c>
      <c r="B53" s="4" t="s">
        <v>51</v>
      </c>
      <c r="C53" s="20">
        <f>+AVERAGEIF($R$4:$R$21,$B53,G$4:G$21)</f>
        <v>2.297199179558</v>
      </c>
      <c r="D53" s="20">
        <f>+AVERAGEIF($S$4:$S$21,$B53,I$4:I$21)</f>
        <v>1.6436311368875001</v>
      </c>
      <c r="E53" s="20">
        <f>+AVERAGEIF($R$4:$R$21,$B53,O$4:O$21)</f>
        <v>1.7965146889325001</v>
      </c>
      <c r="F53" s="20">
        <f>+AVERAGEIF($S$4:$S$21,$B53,Q$4:Q$21)</f>
        <v>1.5704006528633334</v>
      </c>
      <c r="G53" s="20">
        <f>+AVERAGEIF(post!$J$4:$J$21,post!$B43,post!G$4:G$21)</f>
        <v>3.0348849628950001</v>
      </c>
      <c r="H53" s="20">
        <f>+AVERAGEIF(post!$K$4:$K$21,post!$B43,post!I$4:I$21)</f>
        <v>1.3338402926455</v>
      </c>
      <c r="I53" s="21">
        <f>+AVERAGEIF(post!$J$4:$J$21,post!$B43,post!Q$4:Q$21)</f>
        <v>2.2821091714400001</v>
      </c>
      <c r="J53" s="28">
        <f>+AVERAGEIF(post!$K$4:$K$21,post!$B43,post!S$4:S$21)</f>
        <v>1.2498090868119998</v>
      </c>
      <c r="K53" s="13"/>
      <c r="L53" s="13"/>
      <c r="M53" s="13"/>
      <c r="O53" s="13"/>
      <c r="Q53" s="13"/>
    </row>
    <row r="54" spans="1:17" s="4" customFormat="1" x14ac:dyDescent="0.55000000000000004">
      <c r="A54" s="4" t="str">
        <f t="shared" si="21"/>
        <v>Tiempos de respuesta (s) tristeza</v>
      </c>
      <c r="B54" s="4" t="s">
        <v>50</v>
      </c>
      <c r="C54" s="20">
        <f>+AVERAGEIF($R$4:$R$21,$B54,G$4:G$21)</f>
        <v>2.012650528395</v>
      </c>
      <c r="D54" s="20">
        <f>+AVERAGEIF($S$4:$S$21,$B54,I$4:I$21)</f>
        <v>1.4794246365774999</v>
      </c>
      <c r="E54" s="20">
        <f>+AVERAGEIF($R$4:$R$21,$B54,O$4:O$21)</f>
        <v>2.0508487406566669</v>
      </c>
      <c r="F54" s="20">
        <f>+AVERAGEIF($S$4:$S$21,$B54,Q$4:Q$21)</f>
        <v>1.3169474009571667</v>
      </c>
      <c r="G54" s="20">
        <f>+AVERAGEIF(post!$J$4:$J$21,post!$B44,post!G$4:G$21)</f>
        <v>3.2274846167433338</v>
      </c>
      <c r="H54" s="20">
        <f>+AVERAGEIF(post!$K$4:$K$21,post!$B44,post!I$4:I$21)</f>
        <v>1.3216153256122001</v>
      </c>
      <c r="I54" s="21">
        <f>+AVERAGEIF(post!$J$4:$J$21,post!$B44,post!Q$4:Q$21)</f>
        <v>2.6849607232424999</v>
      </c>
      <c r="J54" s="28">
        <f>+AVERAGEIF(post!$K$4:$K$21,post!$B44,post!S$4:S$21)</f>
        <v>1.2825760371823334</v>
      </c>
      <c r="K54" s="13"/>
      <c r="L54" s="13"/>
      <c r="M54" s="13"/>
      <c r="O54" s="13"/>
      <c r="Q54" s="13"/>
    </row>
    <row r="55" spans="1:17" s="4" customFormat="1" x14ac:dyDescent="0.55000000000000004">
      <c r="J55" s="13"/>
      <c r="K55" s="13"/>
      <c r="L55" s="13"/>
      <c r="M55" s="13"/>
      <c r="N55" s="13"/>
      <c r="O55" s="13"/>
      <c r="P55" s="13"/>
      <c r="Q55" s="13"/>
    </row>
    <row r="57" spans="1:17" x14ac:dyDescent="0.55000000000000004">
      <c r="A57" s="4" t="s">
        <v>41</v>
      </c>
      <c r="B57" s="11">
        <f>+B28/SUM(B$28:B$30)</f>
        <v>0.58333333333333337</v>
      </c>
      <c r="C57" s="4"/>
      <c r="D57" s="11">
        <f>+D28/SUM(D$28:D$30)</f>
        <v>0.75</v>
      </c>
      <c r="E57" s="4"/>
      <c r="F57" s="11">
        <f>+F28/SUM(F$28:F$30)</f>
        <v>0.27777777777777779</v>
      </c>
      <c r="G57" s="4"/>
      <c r="H57" s="11">
        <f>+H28/SUM(H$28:H$30)</f>
        <v>0.61111111111111116</v>
      </c>
      <c r="I57" s="4"/>
      <c r="J57" s="14">
        <f>+J28/SUM(J$28:J$30)</f>
        <v>0.75</v>
      </c>
      <c r="L57" s="14">
        <f>+L28/SUM(L$28:L$30)</f>
        <v>0.83333333333333337</v>
      </c>
      <c r="N57" s="14">
        <f>+N28/SUM(N$28:N$30)</f>
        <v>0.3888888888888889</v>
      </c>
      <c r="P57" s="14">
        <f>+P28/SUM(P$28:P$30)</f>
        <v>0.55555555555555558</v>
      </c>
    </row>
    <row r="58" spans="1:17" x14ac:dyDescent="0.55000000000000004">
      <c r="A58" s="4" t="s">
        <v>43</v>
      </c>
      <c r="B58" s="11">
        <f>+B29/SUM(B$28:B$30)</f>
        <v>0.25</v>
      </c>
      <c r="C58" s="4"/>
      <c r="D58" s="11">
        <f>+D29/SUM(D$28:D$30)</f>
        <v>0.25</v>
      </c>
      <c r="E58" s="4"/>
      <c r="F58" s="11">
        <f>+F29/SUM(F$28:F$30)</f>
        <v>0.3888888888888889</v>
      </c>
      <c r="G58" s="4"/>
      <c r="H58" s="11">
        <f>+H29/SUM(H$28:H$30)</f>
        <v>0.22222222222222221</v>
      </c>
      <c r="I58" s="4"/>
      <c r="J58" s="14">
        <f>+J29/SUM(J$28:J$30)</f>
        <v>4.1666666666666664E-2</v>
      </c>
      <c r="L58" s="14">
        <f>+L29/SUM(L$28:L$30)</f>
        <v>4.1666666666666664E-2</v>
      </c>
      <c r="N58" s="14">
        <f>+N29/SUM(N$28:N$30)</f>
        <v>0.16666666666666666</v>
      </c>
      <c r="P58" s="14">
        <f>+P29/SUM(P$28:P$30)</f>
        <v>0.16666666666666666</v>
      </c>
    </row>
    <row r="59" spans="1:17" x14ac:dyDescent="0.55000000000000004">
      <c r="A59" s="4" t="s">
        <v>42</v>
      </c>
      <c r="B59" s="11">
        <f>+B30/SUM(B$28:B$30)</f>
        <v>0.16666666666666666</v>
      </c>
      <c r="C59" s="4"/>
      <c r="D59" s="11">
        <f>+D30/SUM(D$28:D$30)</f>
        <v>0</v>
      </c>
      <c r="E59" s="4"/>
      <c r="F59" s="11">
        <f>+F30/SUM(F$28:F$30)</f>
        <v>0.33333333333333331</v>
      </c>
      <c r="G59" s="4"/>
      <c r="H59" s="11">
        <f>+H30/SUM(H$28:H$30)</f>
        <v>0.16666666666666666</v>
      </c>
      <c r="I59" s="4"/>
      <c r="J59" s="14">
        <f>+J30/SUM(J$28:J$30)</f>
        <v>0.20833333333333334</v>
      </c>
      <c r="L59" s="14">
        <f>+L30/SUM(L$28:L$30)</f>
        <v>0.125</v>
      </c>
      <c r="N59" s="14">
        <f>+N30/SUM(N$28:N$30)</f>
        <v>0.44444444444444442</v>
      </c>
      <c r="P59" s="14">
        <f>+P30/SUM(P$28:P$30)</f>
        <v>0.27777777777777779</v>
      </c>
    </row>
    <row r="60" spans="1:17" x14ac:dyDescent="0.55000000000000004">
      <c r="A60" s="4"/>
      <c r="B60" s="4"/>
      <c r="C60" s="4"/>
      <c r="D60" s="4"/>
      <c r="E60" s="4"/>
      <c r="F60" s="4"/>
      <c r="G60" s="4"/>
      <c r="H60" s="4"/>
      <c r="I60" s="4"/>
    </row>
    <row r="61" spans="1:17" x14ac:dyDescent="0.55000000000000004">
      <c r="A61" s="4"/>
      <c r="B61" s="4" t="s">
        <v>44</v>
      </c>
      <c r="C61" s="4" t="s">
        <v>45</v>
      </c>
      <c r="D61" s="4"/>
      <c r="E61" s="4"/>
      <c r="F61" s="4"/>
      <c r="G61" s="4"/>
      <c r="H61" s="4"/>
      <c r="I61" s="4"/>
    </row>
    <row r="62" spans="1:17" x14ac:dyDescent="0.55000000000000004">
      <c r="A62" s="4" t="s">
        <v>43</v>
      </c>
      <c r="B62" s="11">
        <v>0.22222222222222221</v>
      </c>
      <c r="C62" s="15">
        <v>0.16666666666666666</v>
      </c>
      <c r="D62" s="4"/>
      <c r="E62" s="4"/>
      <c r="F62" s="4"/>
      <c r="G62" s="4" t="s">
        <v>44</v>
      </c>
      <c r="H62" s="11">
        <v>0.75</v>
      </c>
      <c r="I62" s="11"/>
    </row>
    <row r="63" spans="1:17" x14ac:dyDescent="0.55000000000000004">
      <c r="A63" s="4" t="s">
        <v>42</v>
      </c>
      <c r="B63" s="11">
        <v>0.16666666666666666</v>
      </c>
      <c r="C63" s="15">
        <v>0.27777777777777779</v>
      </c>
      <c r="D63" s="4"/>
      <c r="E63" s="4"/>
      <c r="F63" s="4"/>
      <c r="G63" s="4" t="s">
        <v>45</v>
      </c>
      <c r="H63" s="11">
        <v>0.83333333333333337</v>
      </c>
      <c r="I63" s="4"/>
    </row>
    <row r="64" spans="1:17" x14ac:dyDescent="0.55000000000000004">
      <c r="A64" s="4"/>
      <c r="B64" s="4"/>
      <c r="C64" s="4"/>
      <c r="D64" s="4"/>
      <c r="E64" s="4"/>
      <c r="F64" s="4"/>
      <c r="G64" s="4"/>
      <c r="H64" s="11">
        <v>0.75</v>
      </c>
      <c r="I64" s="4"/>
    </row>
    <row r="65" spans="1:9" x14ac:dyDescent="0.55000000000000004">
      <c r="A65" s="4"/>
      <c r="B65" s="4"/>
      <c r="C65" s="4"/>
      <c r="D65" s="4"/>
      <c r="E65" s="4"/>
      <c r="F65" s="4"/>
      <c r="G65" s="4"/>
      <c r="H65" s="11">
        <v>0.83333333333333337</v>
      </c>
      <c r="I65" s="4"/>
    </row>
    <row r="66" spans="1:9" x14ac:dyDescent="0.55000000000000004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55000000000000004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55000000000000004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55000000000000004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55000000000000004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55000000000000004">
      <c r="A71" s="4"/>
      <c r="B71" s="4"/>
      <c r="C71" s="4"/>
      <c r="D71" s="4"/>
      <c r="E71" s="4"/>
      <c r="F71" s="4"/>
      <c r="G71" s="4"/>
      <c r="H71" s="4"/>
      <c r="I71" s="4"/>
    </row>
  </sheetData>
  <mergeCells count="2">
    <mergeCell ref="L2:M2"/>
    <mergeCell ref="J2:K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0CCB-8BE9-419B-B130-4C6430834BE9}">
  <dimension ref="A1:D3"/>
  <sheetViews>
    <sheetView workbookViewId="0"/>
  </sheetViews>
  <sheetFormatPr baseColWidth="10" defaultRowHeight="14.4" x14ac:dyDescent="0.55000000000000004"/>
  <cols>
    <col min="2" max="2" width="14.41796875" customWidth="1"/>
  </cols>
  <sheetData>
    <row r="1" spans="1:4" x14ac:dyDescent="0.55000000000000004">
      <c r="A1" t="s">
        <v>0</v>
      </c>
      <c r="C1" t="s">
        <v>18</v>
      </c>
    </row>
    <row r="2" spans="1:4" x14ac:dyDescent="0.55000000000000004">
      <c r="A2" t="s">
        <v>22</v>
      </c>
      <c r="C2" t="s">
        <v>22</v>
      </c>
    </row>
    <row r="3" spans="1:4" x14ac:dyDescent="0.55000000000000004">
      <c r="A3" t="s">
        <v>2</v>
      </c>
      <c r="B3" t="s">
        <v>1</v>
      </c>
      <c r="C3" t="s">
        <v>2</v>
      </c>
      <c r="D3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A67E-75A7-451D-9892-A91AEA03BFD3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F6A6-6B5A-44C3-960A-9C8D7D725EA5}">
  <sheetPr>
    <tabColor rgb="FF92D050"/>
  </sheetPr>
  <dimension ref="A1:D10"/>
  <sheetViews>
    <sheetView topLeftCell="A8" workbookViewId="0">
      <selection activeCell="G1" sqref="G1"/>
    </sheetView>
  </sheetViews>
  <sheetFormatPr baseColWidth="10" defaultRowHeight="14.4" x14ac:dyDescent="0.55000000000000004"/>
  <cols>
    <col min="1" max="1" width="17.578125" bestFit="1" customWidth="1"/>
    <col min="2" max="2" width="30.41796875" bestFit="1" customWidth="1"/>
    <col min="3" max="3" width="6.15625" bestFit="1" customWidth="1"/>
    <col min="4" max="4" width="7.83984375" bestFit="1" customWidth="1"/>
    <col min="5" max="5" width="11.68359375" bestFit="1" customWidth="1"/>
  </cols>
  <sheetData>
    <row r="1" spans="1:4" x14ac:dyDescent="0.55000000000000004">
      <c r="A1" s="6" t="s">
        <v>57</v>
      </c>
      <c r="B1" s="22" t="s">
        <v>27</v>
      </c>
    </row>
    <row r="3" spans="1:4" x14ac:dyDescent="0.55000000000000004">
      <c r="A3" s="6" t="s">
        <v>71</v>
      </c>
      <c r="B3" s="6" t="s">
        <v>68</v>
      </c>
    </row>
    <row r="4" spans="1:4" x14ac:dyDescent="0.55000000000000004">
      <c r="A4" s="6" t="s">
        <v>32</v>
      </c>
      <c r="B4" s="22" t="s">
        <v>72</v>
      </c>
      <c r="C4" s="22" t="s">
        <v>73</v>
      </c>
      <c r="D4" s="22" t="s">
        <v>74</v>
      </c>
    </row>
    <row r="5" spans="1:4" x14ac:dyDescent="0.55000000000000004">
      <c r="A5" s="7" t="s">
        <v>46</v>
      </c>
      <c r="B5" s="9">
        <v>0.5</v>
      </c>
      <c r="C5" s="9">
        <v>0.33333333333333331</v>
      </c>
      <c r="D5" s="9">
        <v>0.16666666666666666</v>
      </c>
    </row>
    <row r="6" spans="1:4" x14ac:dyDescent="0.55000000000000004">
      <c r="A6" s="17" t="s">
        <v>44</v>
      </c>
      <c r="B6" s="9">
        <v>0.5</v>
      </c>
      <c r="C6" s="9">
        <v>0.33333333333333331</v>
      </c>
      <c r="D6" s="9">
        <v>0</v>
      </c>
    </row>
    <row r="7" spans="1:4" x14ac:dyDescent="0.55000000000000004">
      <c r="A7" s="17" t="s">
        <v>45</v>
      </c>
      <c r="B7" s="9">
        <v>0.5</v>
      </c>
      <c r="C7" s="9">
        <v>0.33333333333333331</v>
      </c>
      <c r="D7" s="9">
        <v>0.33333333333333331</v>
      </c>
    </row>
    <row r="8" spans="1:4" x14ac:dyDescent="0.55000000000000004">
      <c r="A8" s="7" t="s">
        <v>47</v>
      </c>
      <c r="B8" s="9">
        <v>0.91666666666666663</v>
      </c>
      <c r="C8" s="9">
        <v>0.41666666666666669</v>
      </c>
      <c r="D8" s="9">
        <v>0.83333333333333337</v>
      </c>
    </row>
    <row r="9" spans="1:4" x14ac:dyDescent="0.55000000000000004">
      <c r="A9" s="17" t="s">
        <v>44</v>
      </c>
      <c r="B9" s="9">
        <v>1</v>
      </c>
      <c r="C9" s="9">
        <v>0.33333333333333331</v>
      </c>
      <c r="D9" s="9">
        <v>1</v>
      </c>
    </row>
    <row r="10" spans="1:4" x14ac:dyDescent="0.55000000000000004">
      <c r="A10" s="17" t="s">
        <v>45</v>
      </c>
      <c r="B10" s="9">
        <v>0.83333333333333337</v>
      </c>
      <c r="C10" s="9">
        <v>0.5</v>
      </c>
      <c r="D10" s="9">
        <v>0.66666666666666663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9675-1F01-4218-9B60-E0CFEDEF3BA0}">
  <sheetPr>
    <tabColor rgb="FF92D050"/>
  </sheetPr>
  <dimension ref="A1:E18"/>
  <sheetViews>
    <sheetView topLeftCell="A8" workbookViewId="0">
      <selection activeCell="L14" sqref="L14"/>
    </sheetView>
  </sheetViews>
  <sheetFormatPr baseColWidth="10" defaultColWidth="11" defaultRowHeight="14.4" x14ac:dyDescent="0.55000000000000004"/>
  <cols>
    <col min="1" max="1" width="17.578125" style="4" bestFit="1" customWidth="1"/>
    <col min="2" max="2" width="30.26171875" style="4" bestFit="1" customWidth="1"/>
    <col min="3" max="3" width="6" style="4" bestFit="1" customWidth="1"/>
    <col min="4" max="4" width="7.83984375" style="4" bestFit="1" customWidth="1"/>
    <col min="5" max="5" width="11.68359375" style="4" bestFit="1" customWidth="1"/>
    <col min="6" max="8" width="7.578125" style="4" bestFit="1" customWidth="1"/>
    <col min="9" max="9" width="8" style="4" bestFit="1" customWidth="1"/>
    <col min="10" max="10" width="11.26171875" style="4" bestFit="1" customWidth="1"/>
    <col min="11" max="16384" width="11" style="4"/>
  </cols>
  <sheetData>
    <row r="1" spans="1:5" x14ac:dyDescent="0.55000000000000004">
      <c r="A1"/>
      <c r="B1"/>
    </row>
    <row r="2" spans="1:5" x14ac:dyDescent="0.55000000000000004">
      <c r="A2" s="6" t="s">
        <v>58</v>
      </c>
      <c r="B2" s="22" t="s">
        <v>28</v>
      </c>
    </row>
    <row r="3" spans="1:5" x14ac:dyDescent="0.55000000000000004">
      <c r="A3"/>
      <c r="B3"/>
      <c r="C3"/>
      <c r="D3"/>
      <c r="E3"/>
    </row>
    <row r="4" spans="1:5" x14ac:dyDescent="0.55000000000000004">
      <c r="A4" s="6" t="s">
        <v>70</v>
      </c>
      <c r="B4" s="6" t="s">
        <v>68</v>
      </c>
      <c r="C4"/>
      <c r="D4"/>
      <c r="E4"/>
    </row>
    <row r="5" spans="1:5" x14ac:dyDescent="0.55000000000000004">
      <c r="A5" s="6" t="s">
        <v>32</v>
      </c>
      <c r="B5" s="22" t="s">
        <v>72</v>
      </c>
      <c r="C5" s="22" t="s">
        <v>73</v>
      </c>
      <c r="D5" s="22" t="s">
        <v>74</v>
      </c>
      <c r="E5"/>
    </row>
    <row r="6" spans="1:5" x14ac:dyDescent="0.55000000000000004">
      <c r="A6" s="7" t="s">
        <v>46</v>
      </c>
      <c r="B6" s="21">
        <v>2.3027495258333328</v>
      </c>
      <c r="C6" s="21">
        <v>2.0746727392800004</v>
      </c>
      <c r="D6" s="21">
        <v>2.0412991875912501</v>
      </c>
      <c r="E6"/>
    </row>
    <row r="7" spans="1:5" x14ac:dyDescent="0.55000000000000004">
      <c r="A7" s="17" t="s">
        <v>44</v>
      </c>
      <c r="B7" s="21">
        <v>2.5039747055849997</v>
      </c>
      <c r="C7" s="21">
        <v>2.2971991795580005</v>
      </c>
      <c r="D7" s="21">
        <v>2.012650528395</v>
      </c>
      <c r="E7"/>
    </row>
    <row r="8" spans="1:5" x14ac:dyDescent="0.55000000000000004">
      <c r="A8" s="17" t="s">
        <v>45</v>
      </c>
      <c r="B8" s="21">
        <v>2.1417693820319998</v>
      </c>
      <c r="C8" s="21">
        <v>1.7965146889325001</v>
      </c>
      <c r="D8" s="21">
        <v>2.0508487406566669</v>
      </c>
      <c r="E8"/>
    </row>
    <row r="9" spans="1:5" x14ac:dyDescent="0.55000000000000004">
      <c r="A9" s="7" t="s">
        <v>47</v>
      </c>
      <c r="B9" s="21">
        <v>2.4002554331575001</v>
      </c>
      <c r="C9" s="21">
        <v>2.5330344352583336</v>
      </c>
      <c r="D9" s="21">
        <v>3.0104750593430003</v>
      </c>
      <c r="E9"/>
    </row>
    <row r="10" spans="1:5" x14ac:dyDescent="0.55000000000000004">
      <c r="A10" s="17" t="s">
        <v>44</v>
      </c>
      <c r="B10" s="21">
        <v>2.5596416090449998</v>
      </c>
      <c r="C10" s="21">
        <v>3.0348849628950001</v>
      </c>
      <c r="D10" s="21">
        <v>3.2274846167433338</v>
      </c>
      <c r="E10"/>
    </row>
    <row r="11" spans="1:5" x14ac:dyDescent="0.55000000000000004">
      <c r="A11" s="17" t="s">
        <v>45</v>
      </c>
      <c r="B11" s="21">
        <v>2.24086925727</v>
      </c>
      <c r="C11" s="21">
        <v>2.2821091714400001</v>
      </c>
      <c r="D11" s="21">
        <v>2.6849607232424999</v>
      </c>
      <c r="E11"/>
    </row>
    <row r="12" spans="1:5" x14ac:dyDescent="0.55000000000000004">
      <c r="A12"/>
      <c r="B12"/>
    </row>
    <row r="13" spans="1:5" x14ac:dyDescent="0.55000000000000004">
      <c r="A13"/>
      <c r="B13"/>
    </row>
    <row r="14" spans="1:5" x14ac:dyDescent="0.55000000000000004">
      <c r="A14"/>
      <c r="B14"/>
    </row>
    <row r="15" spans="1:5" x14ac:dyDescent="0.55000000000000004">
      <c r="A15"/>
      <c r="B15"/>
    </row>
    <row r="16" spans="1:5" x14ac:dyDescent="0.55000000000000004">
      <c r="A16"/>
      <c r="B16"/>
    </row>
    <row r="17" spans="1:2" x14ac:dyDescent="0.55000000000000004">
      <c r="A17"/>
      <c r="B17"/>
    </row>
    <row r="18" spans="1:2" x14ac:dyDescent="0.55000000000000004">
      <c r="A18"/>
      <c r="B1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B0D3-F4A3-40E7-86E4-8CE299233F48}">
  <sheetPr>
    <tabColor rgb="FF92D050"/>
  </sheetPr>
  <dimension ref="A1:E10"/>
  <sheetViews>
    <sheetView topLeftCell="A5" workbookViewId="0">
      <selection activeCell="G9" sqref="G9"/>
    </sheetView>
  </sheetViews>
  <sheetFormatPr baseColWidth="10" defaultColWidth="11" defaultRowHeight="14.4" x14ac:dyDescent="0.55000000000000004"/>
  <cols>
    <col min="1" max="1" width="17.578125" style="4" bestFit="1" customWidth="1"/>
    <col min="2" max="2" width="23.578125" style="4" bestFit="1" customWidth="1"/>
    <col min="3" max="3" width="6.15625" style="4" bestFit="1" customWidth="1"/>
    <col min="4" max="4" width="7.83984375" style="4" bestFit="1" customWidth="1"/>
    <col min="5" max="5" width="11.26171875" style="4" bestFit="1" customWidth="1"/>
    <col min="6" max="16384" width="11" style="4"/>
  </cols>
  <sheetData>
    <row r="1" spans="1:5" x14ac:dyDescent="0.55000000000000004">
      <c r="A1" s="6" t="s">
        <v>57</v>
      </c>
      <c r="B1" s="22" t="s">
        <v>29</v>
      </c>
    </row>
    <row r="3" spans="1:5" x14ac:dyDescent="0.55000000000000004">
      <c r="A3" s="6" t="s">
        <v>71</v>
      </c>
      <c r="B3" s="6" t="s">
        <v>68</v>
      </c>
      <c r="C3"/>
      <c r="D3"/>
      <c r="E3"/>
    </row>
    <row r="4" spans="1:5" x14ac:dyDescent="0.55000000000000004">
      <c r="A4" s="6" t="s">
        <v>32</v>
      </c>
      <c r="B4" s="22" t="s">
        <v>72</v>
      </c>
      <c r="C4" s="22" t="s">
        <v>73</v>
      </c>
      <c r="D4" s="22" t="s">
        <v>74</v>
      </c>
      <c r="E4"/>
    </row>
    <row r="5" spans="1:5" x14ac:dyDescent="0.55000000000000004">
      <c r="A5" s="7" t="s">
        <v>46</v>
      </c>
      <c r="B5" s="9">
        <v>1</v>
      </c>
      <c r="C5" s="9">
        <v>0.16666666666666666</v>
      </c>
      <c r="D5" s="9">
        <v>0.58333333333333337</v>
      </c>
      <c r="E5"/>
    </row>
    <row r="6" spans="1:5" x14ac:dyDescent="0.55000000000000004">
      <c r="A6" s="17" t="s">
        <v>44</v>
      </c>
      <c r="B6" s="9">
        <v>1</v>
      </c>
      <c r="C6" s="9">
        <v>0.33333333333333331</v>
      </c>
      <c r="D6" s="9">
        <v>0.5</v>
      </c>
      <c r="E6"/>
    </row>
    <row r="7" spans="1:5" x14ac:dyDescent="0.55000000000000004">
      <c r="A7" s="17" t="s">
        <v>45</v>
      </c>
      <c r="B7" s="9">
        <v>1</v>
      </c>
      <c r="C7" s="9">
        <v>0</v>
      </c>
      <c r="D7" s="9">
        <v>0.66666666666666663</v>
      </c>
      <c r="E7"/>
    </row>
    <row r="8" spans="1:5" x14ac:dyDescent="0.55000000000000004">
      <c r="A8" s="7" t="s">
        <v>47</v>
      </c>
      <c r="B8" s="9">
        <v>0.58333333333333337</v>
      </c>
      <c r="C8" s="9">
        <v>0.41666666666666669</v>
      </c>
      <c r="D8" s="9">
        <v>0.66666666666666663</v>
      </c>
      <c r="E8"/>
    </row>
    <row r="9" spans="1:5" x14ac:dyDescent="0.55000000000000004">
      <c r="A9" s="17" t="s">
        <v>44</v>
      </c>
      <c r="B9" s="9">
        <v>0.66666666666666663</v>
      </c>
      <c r="C9" s="9">
        <v>0.33333333333333331</v>
      </c>
      <c r="D9" s="9">
        <v>0.66666666666666663</v>
      </c>
      <c r="E9"/>
    </row>
    <row r="10" spans="1:5" x14ac:dyDescent="0.55000000000000004">
      <c r="A10" s="17" t="s">
        <v>45</v>
      </c>
      <c r="B10" s="9">
        <v>0.5</v>
      </c>
      <c r="C10" s="9">
        <v>0.5</v>
      </c>
      <c r="D10" s="9">
        <v>0.66666666666666663</v>
      </c>
      <c r="E10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BF4D-1E4F-424D-91D2-13D95A25EAF9}">
  <sheetPr>
    <tabColor rgb="FF92D050"/>
  </sheetPr>
  <dimension ref="A2:D11"/>
  <sheetViews>
    <sheetView topLeftCell="A7" workbookViewId="0">
      <selection activeCell="B16" sqref="B16"/>
    </sheetView>
  </sheetViews>
  <sheetFormatPr baseColWidth="10" defaultColWidth="11" defaultRowHeight="14.4" x14ac:dyDescent="0.55000000000000004"/>
  <cols>
    <col min="1" max="1" width="17.578125" style="4" bestFit="1" customWidth="1"/>
    <col min="2" max="2" width="23.26171875" style="4" bestFit="1" customWidth="1"/>
    <col min="3" max="3" width="6" style="4" bestFit="1" customWidth="1"/>
    <col min="4" max="4" width="7.83984375" style="4" bestFit="1" customWidth="1"/>
    <col min="5" max="5" width="11.68359375" style="4" bestFit="1" customWidth="1"/>
    <col min="6" max="8" width="7.578125" style="4" bestFit="1" customWidth="1"/>
    <col min="9" max="9" width="8" style="4" bestFit="1" customWidth="1"/>
    <col min="10" max="10" width="11.26171875" style="4" bestFit="1" customWidth="1"/>
    <col min="11" max="16384" width="11" style="4"/>
  </cols>
  <sheetData>
    <row r="2" spans="1:4" x14ac:dyDescent="0.55000000000000004">
      <c r="A2" s="6" t="s">
        <v>58</v>
      </c>
      <c r="B2" s="22" t="s">
        <v>30</v>
      </c>
    </row>
    <row r="4" spans="1:4" x14ac:dyDescent="0.55000000000000004">
      <c r="A4" s="6" t="s">
        <v>70</v>
      </c>
      <c r="B4" s="6" t="s">
        <v>68</v>
      </c>
      <c r="C4"/>
      <c r="D4"/>
    </row>
    <row r="5" spans="1:4" x14ac:dyDescent="0.55000000000000004">
      <c r="A5" s="6" t="s">
        <v>32</v>
      </c>
      <c r="B5" s="22" t="s">
        <v>72</v>
      </c>
      <c r="C5" s="22" t="s">
        <v>73</v>
      </c>
      <c r="D5" s="22" t="s">
        <v>74</v>
      </c>
    </row>
    <row r="6" spans="1:4" x14ac:dyDescent="0.55000000000000004">
      <c r="A6" s="7" t="s">
        <v>46</v>
      </c>
      <c r="B6" s="21">
        <v>1.207619091504833</v>
      </c>
      <c r="C6" s="21">
        <v>1.6122466437342859</v>
      </c>
      <c r="D6" s="21">
        <v>1.3819382952053001</v>
      </c>
    </row>
    <row r="7" spans="1:4" x14ac:dyDescent="0.55000000000000004">
      <c r="A7" s="17" t="s">
        <v>44</v>
      </c>
      <c r="B7" s="21">
        <v>1.3470708011286667</v>
      </c>
      <c r="C7" s="21">
        <v>1.6436311368875003</v>
      </c>
      <c r="D7" s="21">
        <v>1.4794246365774999</v>
      </c>
    </row>
    <row r="8" spans="1:4" x14ac:dyDescent="0.55000000000000004">
      <c r="A8" s="17" t="s">
        <v>45</v>
      </c>
      <c r="B8" s="21">
        <v>1.0681673818810002</v>
      </c>
      <c r="C8" s="21">
        <v>1.5704006528633332</v>
      </c>
      <c r="D8" s="21">
        <v>1.3169474009571667</v>
      </c>
    </row>
    <row r="9" spans="1:4" x14ac:dyDescent="0.55000000000000004">
      <c r="A9" s="7" t="s">
        <v>47</v>
      </c>
      <c r="B9" s="21">
        <v>1.0539287379932998</v>
      </c>
      <c r="C9" s="21">
        <v>1.2738180027644286</v>
      </c>
      <c r="D9" s="21">
        <v>1.3003211682868179</v>
      </c>
    </row>
    <row r="10" spans="1:4" x14ac:dyDescent="0.55000000000000004">
      <c r="A10" s="17" t="s">
        <v>44</v>
      </c>
      <c r="B10" s="21">
        <v>1.0642884081749999</v>
      </c>
      <c r="C10" s="21">
        <v>1.3338402926455</v>
      </c>
      <c r="D10" s="21">
        <v>1.3216153256122001</v>
      </c>
    </row>
    <row r="11" spans="1:4" x14ac:dyDescent="0.55000000000000004">
      <c r="A11" s="17" t="s">
        <v>45</v>
      </c>
      <c r="B11" s="21">
        <v>1.0470222912055001</v>
      </c>
      <c r="C11" s="21">
        <v>1.2498090868119998</v>
      </c>
      <c r="D11" s="21">
        <v>1.2825760371823334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CED3-1CD5-4BF1-BA12-D1E6C0BA20B1}">
  <dimension ref="A1:T10"/>
  <sheetViews>
    <sheetView workbookViewId="0">
      <selection activeCell="Q8" sqref="Q8"/>
    </sheetView>
  </sheetViews>
  <sheetFormatPr baseColWidth="10" defaultRowHeight="14.4" x14ac:dyDescent="0.55000000000000004"/>
  <cols>
    <col min="1" max="1" width="9.26171875" bestFit="1" customWidth="1"/>
    <col min="2" max="2" width="8.578125" bestFit="1" customWidth="1"/>
    <col min="3" max="3" width="4" bestFit="1" customWidth="1"/>
    <col min="4" max="4" width="4.83984375" bestFit="1" customWidth="1"/>
    <col min="5" max="5" width="4" bestFit="1" customWidth="1"/>
    <col min="6" max="6" width="4.83984375" bestFit="1" customWidth="1"/>
    <col min="7" max="7" width="4" bestFit="1" customWidth="1"/>
    <col min="8" max="8" width="4.83984375" bestFit="1" customWidth="1"/>
    <col min="9" max="9" width="4" bestFit="1" customWidth="1"/>
    <col min="10" max="10" width="4.83984375" bestFit="1" customWidth="1"/>
    <col min="12" max="12" width="9.26171875" bestFit="1" customWidth="1"/>
    <col min="13" max="13" width="4.41796875" bestFit="1" customWidth="1"/>
    <col min="14" max="14" width="4.83984375" bestFit="1" customWidth="1"/>
    <col min="15" max="15" width="4" bestFit="1" customWidth="1"/>
    <col min="16" max="16" width="4.83984375" bestFit="1" customWidth="1"/>
    <col min="17" max="17" width="4.41796875" bestFit="1" customWidth="1"/>
    <col min="18" max="18" width="4.83984375" bestFit="1" customWidth="1"/>
    <col min="19" max="19" width="4.41796875" bestFit="1" customWidth="1"/>
    <col min="20" max="20" width="4.83984375" bestFit="1" customWidth="1"/>
  </cols>
  <sheetData>
    <row r="1" spans="1:20" ht="15.3" x14ac:dyDescent="0.55000000000000004">
      <c r="A1" s="26"/>
      <c r="B1" s="26"/>
      <c r="C1" s="30" t="s">
        <v>80</v>
      </c>
      <c r="D1" s="30"/>
      <c r="E1" s="30"/>
      <c r="F1" s="30"/>
      <c r="G1" s="30" t="s">
        <v>81</v>
      </c>
      <c r="H1" s="30"/>
      <c r="I1" s="30"/>
      <c r="J1" s="30"/>
      <c r="M1" s="33" t="s">
        <v>4</v>
      </c>
      <c r="N1" s="33"/>
      <c r="O1" s="33"/>
      <c r="P1" s="33"/>
      <c r="Q1" s="35" t="s">
        <v>79</v>
      </c>
      <c r="R1" s="35"/>
      <c r="S1" s="35"/>
      <c r="T1" s="35"/>
    </row>
    <row r="2" spans="1:20" ht="15.75" customHeight="1" x14ac:dyDescent="0.55000000000000004">
      <c r="A2" s="26"/>
      <c r="B2" s="26"/>
      <c r="C2" s="30"/>
      <c r="D2" s="30"/>
      <c r="E2" s="30"/>
      <c r="F2" s="30"/>
      <c r="G2" s="30"/>
      <c r="H2" s="30"/>
      <c r="I2" s="30"/>
      <c r="J2" s="30"/>
      <c r="L2" s="23"/>
      <c r="M2" s="34"/>
      <c r="N2" s="34"/>
      <c r="O2" s="34"/>
      <c r="P2" s="34"/>
      <c r="Q2" s="36"/>
      <c r="R2" s="36"/>
      <c r="S2" s="36"/>
      <c r="T2" s="36"/>
    </row>
    <row r="3" spans="1:20" ht="15.3" x14ac:dyDescent="0.55000000000000004">
      <c r="A3" s="26"/>
      <c r="B3" s="26"/>
      <c r="C3" s="31" t="s">
        <v>44</v>
      </c>
      <c r="D3" s="31"/>
      <c r="E3" s="31" t="s">
        <v>45</v>
      </c>
      <c r="F3" s="31"/>
      <c r="G3" s="31" t="s">
        <v>44</v>
      </c>
      <c r="H3" s="31"/>
      <c r="I3" s="31" t="s">
        <v>45</v>
      </c>
      <c r="J3" s="31"/>
      <c r="L3" s="23"/>
      <c r="M3" s="32" t="s">
        <v>44</v>
      </c>
      <c r="N3" s="32"/>
      <c r="O3" s="32" t="s">
        <v>45</v>
      </c>
      <c r="P3" s="32"/>
      <c r="Q3" s="32" t="s">
        <v>44</v>
      </c>
      <c r="R3" s="32"/>
      <c r="S3" s="32" t="s">
        <v>45</v>
      </c>
      <c r="T3" s="32"/>
    </row>
    <row r="4" spans="1:20" ht="15.3" x14ac:dyDescent="0.55000000000000004">
      <c r="A4" s="26" t="s">
        <v>75</v>
      </c>
      <c r="B4" s="26" t="s">
        <v>76</v>
      </c>
      <c r="C4" s="23" t="s">
        <v>46</v>
      </c>
      <c r="D4" s="23" t="s">
        <v>47</v>
      </c>
      <c r="E4" s="23" t="s">
        <v>46</v>
      </c>
      <c r="F4" s="23" t="s">
        <v>47</v>
      </c>
      <c r="G4" s="23" t="s">
        <v>46</v>
      </c>
      <c r="H4" s="23" t="s">
        <v>47</v>
      </c>
      <c r="I4" s="23" t="s">
        <v>46</v>
      </c>
      <c r="J4" s="23" t="s">
        <v>47</v>
      </c>
      <c r="L4" s="23" t="s">
        <v>75</v>
      </c>
      <c r="M4" s="23" t="s">
        <v>46</v>
      </c>
      <c r="N4" s="23" t="s">
        <v>47</v>
      </c>
      <c r="O4" s="23" t="s">
        <v>46</v>
      </c>
      <c r="P4" s="23" t="s">
        <v>47</v>
      </c>
      <c r="Q4" s="23" t="s">
        <v>46</v>
      </c>
      <c r="R4" s="23" t="s">
        <v>47</v>
      </c>
      <c r="S4" s="23" t="s">
        <v>46</v>
      </c>
      <c r="T4" s="23" t="s">
        <v>47</v>
      </c>
    </row>
    <row r="5" spans="1:20" ht="15.3" x14ac:dyDescent="0.55000000000000004">
      <c r="A5" s="27" t="s">
        <v>77</v>
      </c>
      <c r="B5" s="32" t="s">
        <v>72</v>
      </c>
      <c r="C5" s="24">
        <v>33</v>
      </c>
      <c r="D5" s="24">
        <v>0</v>
      </c>
      <c r="E5" s="24">
        <v>17</v>
      </c>
      <c r="F5" s="26"/>
      <c r="G5" s="24">
        <v>0</v>
      </c>
      <c r="H5" s="24">
        <v>33</v>
      </c>
      <c r="I5" s="24">
        <v>0</v>
      </c>
      <c r="J5" s="26"/>
      <c r="L5" s="23" t="s">
        <v>77</v>
      </c>
      <c r="M5" s="24">
        <v>25</v>
      </c>
      <c r="N5" s="25">
        <v>0</v>
      </c>
      <c r="O5" s="24">
        <v>25</v>
      </c>
      <c r="P5" s="23">
        <v>6</v>
      </c>
      <c r="Q5" s="24">
        <v>4.2</v>
      </c>
      <c r="R5" s="25">
        <v>6</v>
      </c>
      <c r="S5" s="24">
        <v>4.2</v>
      </c>
      <c r="T5" s="23">
        <v>11</v>
      </c>
    </row>
    <row r="6" spans="1:20" ht="15.3" x14ac:dyDescent="0.55000000000000004">
      <c r="A6" s="27" t="s">
        <v>78</v>
      </c>
      <c r="B6" s="32"/>
      <c r="C6" s="24">
        <v>17</v>
      </c>
      <c r="D6" s="24">
        <v>0</v>
      </c>
      <c r="E6" s="24">
        <v>33</v>
      </c>
      <c r="F6" s="26"/>
      <c r="G6" s="24">
        <v>0</v>
      </c>
      <c r="H6" s="24">
        <v>0</v>
      </c>
      <c r="I6" s="24">
        <v>0</v>
      </c>
      <c r="J6" s="26"/>
      <c r="L6" s="23" t="s">
        <v>78</v>
      </c>
      <c r="M6" s="24">
        <v>16.7</v>
      </c>
      <c r="N6" s="25">
        <v>6</v>
      </c>
      <c r="O6" s="24">
        <v>0</v>
      </c>
      <c r="P6" s="23">
        <v>28</v>
      </c>
      <c r="Q6" s="24">
        <v>20.8</v>
      </c>
      <c r="R6" s="25">
        <v>0</v>
      </c>
      <c r="S6" s="24">
        <v>12.5</v>
      </c>
      <c r="T6" s="23">
        <v>28</v>
      </c>
    </row>
    <row r="7" spans="1:20" ht="17.25" customHeight="1" x14ac:dyDescent="0.55000000000000004">
      <c r="A7" s="27" t="s">
        <v>77</v>
      </c>
      <c r="B7" s="32" t="s">
        <v>73</v>
      </c>
      <c r="C7" s="24">
        <v>17</v>
      </c>
      <c r="D7" s="24">
        <v>67</v>
      </c>
      <c r="E7" s="24">
        <v>33</v>
      </c>
      <c r="F7" s="26"/>
      <c r="G7" s="24">
        <v>33</v>
      </c>
      <c r="H7" s="24">
        <v>67</v>
      </c>
      <c r="I7" s="24">
        <v>50</v>
      </c>
      <c r="J7" s="26"/>
    </row>
    <row r="8" spans="1:20" ht="15.3" x14ac:dyDescent="0.55000000000000004">
      <c r="A8" s="27" t="s">
        <v>78</v>
      </c>
      <c r="B8" s="32"/>
      <c r="C8" s="24">
        <v>50</v>
      </c>
      <c r="D8" s="24">
        <v>0</v>
      </c>
      <c r="E8" s="24">
        <v>33</v>
      </c>
      <c r="F8" s="26"/>
      <c r="G8" s="24">
        <v>33</v>
      </c>
      <c r="H8" s="24">
        <v>0</v>
      </c>
      <c r="I8" s="24">
        <v>50</v>
      </c>
      <c r="J8" s="26"/>
    </row>
    <row r="9" spans="1:20" ht="15.3" x14ac:dyDescent="0.55000000000000004">
      <c r="A9" s="27" t="s">
        <v>77</v>
      </c>
      <c r="B9" s="32" t="s">
        <v>74</v>
      </c>
      <c r="C9" s="24">
        <v>67</v>
      </c>
      <c r="D9" s="24">
        <v>0</v>
      </c>
      <c r="E9" s="24">
        <v>0</v>
      </c>
      <c r="F9" s="26"/>
      <c r="G9" s="24">
        <v>33</v>
      </c>
      <c r="H9" s="24">
        <v>17</v>
      </c>
      <c r="I9" s="24">
        <v>0</v>
      </c>
      <c r="J9" s="26"/>
    </row>
    <row r="10" spans="1:20" ht="15.3" x14ac:dyDescent="0.55000000000000004">
      <c r="A10" s="27" t="s">
        <v>78</v>
      </c>
      <c r="B10" s="32"/>
      <c r="C10" s="24">
        <v>33</v>
      </c>
      <c r="D10" s="24">
        <v>0</v>
      </c>
      <c r="E10" s="24">
        <v>67</v>
      </c>
      <c r="F10" s="26"/>
      <c r="G10" s="24">
        <v>17</v>
      </c>
      <c r="H10" s="24">
        <v>17</v>
      </c>
      <c r="I10" s="24">
        <v>33</v>
      </c>
      <c r="J10" s="26"/>
    </row>
  </sheetData>
  <mergeCells count="15">
    <mergeCell ref="Q1:T2"/>
    <mergeCell ref="M3:N3"/>
    <mergeCell ref="O3:P3"/>
    <mergeCell ref="Q3:R3"/>
    <mergeCell ref="S3:T3"/>
    <mergeCell ref="B9:B10"/>
    <mergeCell ref="C3:D3"/>
    <mergeCell ref="E3:F3"/>
    <mergeCell ref="G3:H3"/>
    <mergeCell ref="M1:P2"/>
    <mergeCell ref="C1:F2"/>
    <mergeCell ref="G1:J2"/>
    <mergeCell ref="I3:J3"/>
    <mergeCell ref="B5:B6"/>
    <mergeCell ref="B7:B8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8CDA1-5F91-4C35-8FB7-46695D43519F}">
  <dimension ref="A1:I289"/>
  <sheetViews>
    <sheetView workbookViewId="0">
      <selection activeCell="H278" sqref="H278"/>
    </sheetView>
  </sheetViews>
  <sheetFormatPr baseColWidth="10" defaultRowHeight="14.4" x14ac:dyDescent="0.55000000000000004"/>
  <cols>
    <col min="1" max="1" width="9.41796875" bestFit="1" customWidth="1"/>
    <col min="2" max="2" width="7.578125" bestFit="1" customWidth="1"/>
    <col min="3" max="3" width="15.41796875" bestFit="1" customWidth="1"/>
    <col min="4" max="4" width="16" bestFit="1" customWidth="1"/>
    <col min="5" max="5" width="11" bestFit="1" customWidth="1"/>
    <col min="6" max="6" width="28.15625" bestFit="1" customWidth="1"/>
    <col min="7" max="7" width="5.578125" bestFit="1" customWidth="1"/>
    <col min="8" max="8" width="28" bestFit="1" customWidth="1"/>
    <col min="9" max="9" width="12" bestFit="1" customWidth="1"/>
  </cols>
  <sheetData>
    <row r="1" spans="1:9" x14ac:dyDescent="0.55000000000000004">
      <c r="A1" t="s">
        <v>55</v>
      </c>
      <c r="B1" t="s">
        <v>69</v>
      </c>
      <c r="C1" t="s">
        <v>53</v>
      </c>
      <c r="D1" t="s">
        <v>54</v>
      </c>
      <c r="E1" t="s">
        <v>56</v>
      </c>
      <c r="F1" t="s">
        <v>57</v>
      </c>
      <c r="G1" t="s">
        <v>2</v>
      </c>
      <c r="H1" t="s">
        <v>58</v>
      </c>
      <c r="I1" t="s">
        <v>1</v>
      </c>
    </row>
    <row r="2" spans="1:9" x14ac:dyDescent="0.55000000000000004">
      <c r="A2" s="18" t="s">
        <v>18</v>
      </c>
      <c r="B2" s="4" t="s">
        <v>45</v>
      </c>
      <c r="C2" s="18" t="s">
        <v>72</v>
      </c>
      <c r="D2" s="18" t="s">
        <v>74</v>
      </c>
      <c r="E2" s="4" t="s">
        <v>46</v>
      </c>
      <c r="F2" s="18" t="s">
        <v>27</v>
      </c>
      <c r="G2" s="4">
        <v>1</v>
      </c>
      <c r="H2" s="18" t="s">
        <v>28</v>
      </c>
      <c r="I2" s="4">
        <v>2.00289855758</v>
      </c>
    </row>
    <row r="3" spans="1:9" x14ac:dyDescent="0.55000000000000004">
      <c r="A3" s="18" t="s">
        <v>18</v>
      </c>
      <c r="B3" s="4" t="s">
        <v>45</v>
      </c>
      <c r="C3" s="18" t="s">
        <v>72</v>
      </c>
      <c r="D3" s="18" t="s">
        <v>74</v>
      </c>
      <c r="E3" s="4" t="s">
        <v>46</v>
      </c>
      <c r="F3" s="18" t="s">
        <v>27</v>
      </c>
      <c r="G3" s="4">
        <v>1</v>
      </c>
      <c r="H3" s="18" t="s">
        <v>30</v>
      </c>
      <c r="I3" s="4">
        <v>1.7543839914699999</v>
      </c>
    </row>
    <row r="4" spans="1:9" x14ac:dyDescent="0.55000000000000004">
      <c r="A4" s="18" t="s">
        <v>18</v>
      </c>
      <c r="B4" s="4" t="s">
        <v>45</v>
      </c>
      <c r="C4" s="18" t="s">
        <v>72</v>
      </c>
      <c r="D4" s="18" t="s">
        <v>74</v>
      </c>
      <c r="E4" s="4" t="s">
        <v>46</v>
      </c>
      <c r="F4" s="18" t="s">
        <v>29</v>
      </c>
      <c r="G4" s="4">
        <v>1</v>
      </c>
      <c r="H4" s="18" t="s">
        <v>28</v>
      </c>
      <c r="I4" s="4">
        <v>2.00289855758</v>
      </c>
    </row>
    <row r="5" spans="1:9" x14ac:dyDescent="0.55000000000000004">
      <c r="A5" s="18" t="s">
        <v>18</v>
      </c>
      <c r="B5" s="4" t="s">
        <v>45</v>
      </c>
      <c r="C5" s="18" t="s">
        <v>72</v>
      </c>
      <c r="D5" s="18" t="s">
        <v>74</v>
      </c>
      <c r="E5" s="4" t="s">
        <v>46</v>
      </c>
      <c r="F5" s="18" t="s">
        <v>29</v>
      </c>
      <c r="G5" s="4">
        <v>1</v>
      </c>
      <c r="H5" s="18" t="s">
        <v>30</v>
      </c>
      <c r="I5" s="4">
        <v>1.7543839914699999</v>
      </c>
    </row>
    <row r="6" spans="1:9" x14ac:dyDescent="0.55000000000000004">
      <c r="A6" s="18" t="s">
        <v>18</v>
      </c>
      <c r="B6" s="4" t="s">
        <v>45</v>
      </c>
      <c r="C6" s="18" t="s">
        <v>73</v>
      </c>
      <c r="D6" s="18" t="s">
        <v>73</v>
      </c>
      <c r="E6" s="4" t="s">
        <v>46</v>
      </c>
      <c r="F6" s="18" t="s">
        <v>27</v>
      </c>
      <c r="G6" s="4">
        <v>0</v>
      </c>
      <c r="H6" s="18" t="s">
        <v>28</v>
      </c>
      <c r="I6" s="4">
        <v>0</v>
      </c>
    </row>
    <row r="7" spans="1:9" x14ac:dyDescent="0.55000000000000004">
      <c r="A7" s="18" t="s">
        <v>18</v>
      </c>
      <c r="B7" s="4" t="s">
        <v>45</v>
      </c>
      <c r="C7" s="18" t="s">
        <v>73</v>
      </c>
      <c r="D7" s="18" t="s">
        <v>73</v>
      </c>
      <c r="E7" s="4" t="s">
        <v>46</v>
      </c>
      <c r="F7" s="18" t="s">
        <v>27</v>
      </c>
      <c r="G7" s="4">
        <v>0</v>
      </c>
      <c r="H7" s="18" t="s">
        <v>30</v>
      </c>
      <c r="I7" s="4">
        <v>0</v>
      </c>
    </row>
    <row r="8" spans="1:9" x14ac:dyDescent="0.55000000000000004">
      <c r="A8" s="18" t="s">
        <v>18</v>
      </c>
      <c r="B8" s="4" t="s">
        <v>45</v>
      </c>
      <c r="C8" s="18" t="s">
        <v>73</v>
      </c>
      <c r="D8" s="18" t="s">
        <v>73</v>
      </c>
      <c r="E8" s="4" t="s">
        <v>46</v>
      </c>
      <c r="F8" s="18" t="s">
        <v>29</v>
      </c>
      <c r="G8" s="4">
        <v>0</v>
      </c>
      <c r="H8" s="18" t="s">
        <v>28</v>
      </c>
      <c r="I8" s="4">
        <v>0</v>
      </c>
    </row>
    <row r="9" spans="1:9" x14ac:dyDescent="0.55000000000000004">
      <c r="A9" s="18" t="s">
        <v>18</v>
      </c>
      <c r="B9" s="4" t="s">
        <v>45</v>
      </c>
      <c r="C9" s="18" t="s">
        <v>73</v>
      </c>
      <c r="D9" s="18" t="s">
        <v>73</v>
      </c>
      <c r="E9" s="4" t="s">
        <v>46</v>
      </c>
      <c r="F9" s="18" t="s">
        <v>29</v>
      </c>
      <c r="G9" s="4">
        <v>0</v>
      </c>
      <c r="H9" s="18" t="s">
        <v>30</v>
      </c>
      <c r="I9" s="4">
        <v>0</v>
      </c>
    </row>
    <row r="10" spans="1:9" x14ac:dyDescent="0.55000000000000004">
      <c r="A10" s="18" t="s">
        <v>18</v>
      </c>
      <c r="B10" s="4" t="s">
        <v>45</v>
      </c>
      <c r="C10" s="18" t="s">
        <v>74</v>
      </c>
      <c r="D10" s="18" t="s">
        <v>74</v>
      </c>
      <c r="E10" s="4" t="s">
        <v>46</v>
      </c>
      <c r="F10" s="18" t="s">
        <v>27</v>
      </c>
      <c r="G10" s="4">
        <v>0</v>
      </c>
      <c r="H10" s="18" t="s">
        <v>28</v>
      </c>
      <c r="I10" s="4">
        <v>2.7256871845999999</v>
      </c>
    </row>
    <row r="11" spans="1:9" x14ac:dyDescent="0.55000000000000004">
      <c r="A11" s="18" t="s">
        <v>18</v>
      </c>
      <c r="B11" s="4" t="s">
        <v>45</v>
      </c>
      <c r="C11" s="18" t="s">
        <v>74</v>
      </c>
      <c r="D11" s="18" t="s">
        <v>74</v>
      </c>
      <c r="E11" s="4" t="s">
        <v>46</v>
      </c>
      <c r="F11" s="18" t="s">
        <v>27</v>
      </c>
      <c r="G11" s="4">
        <v>0</v>
      </c>
      <c r="H11" s="18" t="s">
        <v>30</v>
      </c>
      <c r="I11" s="4">
        <v>0.94833780755300001</v>
      </c>
    </row>
    <row r="12" spans="1:9" x14ac:dyDescent="0.55000000000000004">
      <c r="A12" s="18" t="s">
        <v>18</v>
      </c>
      <c r="B12" s="4" t="s">
        <v>45</v>
      </c>
      <c r="C12" s="18" t="s">
        <v>74</v>
      </c>
      <c r="D12" s="18" t="s">
        <v>74</v>
      </c>
      <c r="E12" s="4" t="s">
        <v>46</v>
      </c>
      <c r="F12" s="18" t="s">
        <v>29</v>
      </c>
      <c r="G12" s="4">
        <v>1</v>
      </c>
      <c r="H12" s="18" t="s">
        <v>28</v>
      </c>
      <c r="I12" s="4">
        <v>2.7256871845999999</v>
      </c>
    </row>
    <row r="13" spans="1:9" x14ac:dyDescent="0.55000000000000004">
      <c r="A13" s="18" t="s">
        <v>18</v>
      </c>
      <c r="B13" s="4" t="s">
        <v>45</v>
      </c>
      <c r="C13" s="18" t="s">
        <v>74</v>
      </c>
      <c r="D13" s="18" t="s">
        <v>74</v>
      </c>
      <c r="E13" s="4" t="s">
        <v>46</v>
      </c>
      <c r="F13" s="18" t="s">
        <v>29</v>
      </c>
      <c r="G13" s="4">
        <v>1</v>
      </c>
      <c r="H13" s="18" t="s">
        <v>30</v>
      </c>
      <c r="I13" s="4">
        <v>0.94833780755300001</v>
      </c>
    </row>
    <row r="14" spans="1:9" x14ac:dyDescent="0.55000000000000004">
      <c r="A14" s="18" t="s">
        <v>18</v>
      </c>
      <c r="B14" s="4" t="s">
        <v>45</v>
      </c>
      <c r="C14" s="18" t="s">
        <v>73</v>
      </c>
      <c r="D14" s="18" t="s">
        <v>73</v>
      </c>
      <c r="E14" s="4" t="s">
        <v>46</v>
      </c>
      <c r="F14" s="18" t="s">
        <v>27</v>
      </c>
      <c r="G14" s="4">
        <v>0</v>
      </c>
      <c r="H14" s="18" t="s">
        <v>28</v>
      </c>
      <c r="I14" s="4">
        <v>1.3411129175200001</v>
      </c>
    </row>
    <row r="15" spans="1:9" x14ac:dyDescent="0.55000000000000004">
      <c r="A15" s="18" t="s">
        <v>18</v>
      </c>
      <c r="B15" s="4" t="s">
        <v>45</v>
      </c>
      <c r="C15" s="18" t="s">
        <v>73</v>
      </c>
      <c r="D15" s="18" t="s">
        <v>73</v>
      </c>
      <c r="E15" s="4" t="s">
        <v>46</v>
      </c>
      <c r="F15" s="18" t="s">
        <v>27</v>
      </c>
      <c r="G15" s="4">
        <v>0</v>
      </c>
      <c r="H15" s="18" t="s">
        <v>30</v>
      </c>
      <c r="I15" s="4">
        <v>0</v>
      </c>
    </row>
    <row r="16" spans="1:9" x14ac:dyDescent="0.55000000000000004">
      <c r="A16" s="18" t="s">
        <v>18</v>
      </c>
      <c r="B16" s="4" t="s">
        <v>45</v>
      </c>
      <c r="C16" s="18" t="s">
        <v>73</v>
      </c>
      <c r="D16" s="18" t="s">
        <v>73</v>
      </c>
      <c r="E16" s="4" t="s">
        <v>46</v>
      </c>
      <c r="F16" s="18" t="s">
        <v>29</v>
      </c>
      <c r="G16" s="4">
        <v>0</v>
      </c>
      <c r="H16" s="18" t="s">
        <v>28</v>
      </c>
      <c r="I16" s="4">
        <v>1.3411129175200001</v>
      </c>
    </row>
    <row r="17" spans="1:9" x14ac:dyDescent="0.55000000000000004">
      <c r="A17" s="18" t="s">
        <v>18</v>
      </c>
      <c r="B17" s="4" t="s">
        <v>45</v>
      </c>
      <c r="C17" s="18" t="s">
        <v>73</v>
      </c>
      <c r="D17" s="18" t="s">
        <v>73</v>
      </c>
      <c r="E17" s="4" t="s">
        <v>46</v>
      </c>
      <c r="F17" s="18" t="s">
        <v>29</v>
      </c>
      <c r="G17" s="4">
        <v>0</v>
      </c>
      <c r="H17" s="18" t="s">
        <v>30</v>
      </c>
      <c r="I17" s="4">
        <v>0</v>
      </c>
    </row>
    <row r="18" spans="1:9" x14ac:dyDescent="0.55000000000000004">
      <c r="A18" s="18" t="s">
        <v>18</v>
      </c>
      <c r="B18" s="4" t="s">
        <v>45</v>
      </c>
      <c r="C18" s="18" t="s">
        <v>72</v>
      </c>
      <c r="D18" s="18" t="s">
        <v>72</v>
      </c>
      <c r="E18" s="4" t="s">
        <v>46</v>
      </c>
      <c r="F18" s="18" t="s">
        <v>27</v>
      </c>
      <c r="G18" s="4">
        <v>1</v>
      </c>
      <c r="H18" s="18" t="s">
        <v>28</v>
      </c>
      <c r="I18" s="4">
        <v>1.7708008014600001</v>
      </c>
    </row>
    <row r="19" spans="1:9" x14ac:dyDescent="0.55000000000000004">
      <c r="A19" s="18" t="s">
        <v>18</v>
      </c>
      <c r="B19" s="4" t="s">
        <v>45</v>
      </c>
      <c r="C19" s="18" t="s">
        <v>72</v>
      </c>
      <c r="D19" s="18" t="s">
        <v>72</v>
      </c>
      <c r="E19" s="4" t="s">
        <v>46</v>
      </c>
      <c r="F19" s="18" t="s">
        <v>27</v>
      </c>
      <c r="G19" s="4">
        <v>1</v>
      </c>
      <c r="H19" s="18" t="s">
        <v>30</v>
      </c>
      <c r="I19" s="4">
        <v>1.3179197306699999</v>
      </c>
    </row>
    <row r="20" spans="1:9" x14ac:dyDescent="0.55000000000000004">
      <c r="A20" s="18" t="s">
        <v>18</v>
      </c>
      <c r="B20" s="4" t="s">
        <v>45</v>
      </c>
      <c r="C20" s="18" t="s">
        <v>72</v>
      </c>
      <c r="D20" s="18" t="s">
        <v>72</v>
      </c>
      <c r="E20" s="4" t="s">
        <v>46</v>
      </c>
      <c r="F20" s="18" t="s">
        <v>29</v>
      </c>
      <c r="G20" s="4">
        <v>1</v>
      </c>
      <c r="H20" s="18" t="s">
        <v>28</v>
      </c>
      <c r="I20" s="4">
        <v>1.7708008014600001</v>
      </c>
    </row>
    <row r="21" spans="1:9" x14ac:dyDescent="0.55000000000000004">
      <c r="A21" s="18" t="s">
        <v>18</v>
      </c>
      <c r="B21" s="4" t="s">
        <v>45</v>
      </c>
      <c r="C21" s="18" t="s">
        <v>72</v>
      </c>
      <c r="D21" s="18" t="s">
        <v>72</v>
      </c>
      <c r="E21" s="4" t="s">
        <v>46</v>
      </c>
      <c r="F21" s="18" t="s">
        <v>29</v>
      </c>
      <c r="G21" s="4">
        <v>1</v>
      </c>
      <c r="H21" s="18" t="s">
        <v>30</v>
      </c>
      <c r="I21" s="4">
        <v>1.3179197306699999</v>
      </c>
    </row>
    <row r="22" spans="1:9" x14ac:dyDescent="0.55000000000000004">
      <c r="A22" s="18" t="s">
        <v>18</v>
      </c>
      <c r="B22" s="4" t="s">
        <v>45</v>
      </c>
      <c r="C22" s="18" t="s">
        <v>74</v>
      </c>
      <c r="D22" s="18" t="s">
        <v>73</v>
      </c>
      <c r="E22" s="4" t="s">
        <v>46</v>
      </c>
      <c r="F22" s="18" t="s">
        <v>27</v>
      </c>
      <c r="G22" s="4">
        <v>1</v>
      </c>
      <c r="H22" s="18" t="s">
        <v>28</v>
      </c>
      <c r="I22" s="4">
        <v>1.17603077693</v>
      </c>
    </row>
    <row r="23" spans="1:9" x14ac:dyDescent="0.55000000000000004">
      <c r="A23" s="18" t="s">
        <v>18</v>
      </c>
      <c r="B23" s="4" t="s">
        <v>45</v>
      </c>
      <c r="C23" s="18" t="s">
        <v>74</v>
      </c>
      <c r="D23" s="18" t="s">
        <v>73</v>
      </c>
      <c r="E23" s="4" t="s">
        <v>46</v>
      </c>
      <c r="F23" s="18" t="s">
        <v>27</v>
      </c>
      <c r="G23" s="4">
        <v>1</v>
      </c>
      <c r="H23" s="18" t="s">
        <v>30</v>
      </c>
      <c r="I23" s="4">
        <v>1.7110715163900001</v>
      </c>
    </row>
    <row r="24" spans="1:9" x14ac:dyDescent="0.55000000000000004">
      <c r="A24" s="18" t="s">
        <v>18</v>
      </c>
      <c r="B24" s="4" t="s">
        <v>45</v>
      </c>
      <c r="C24" s="18" t="s">
        <v>74</v>
      </c>
      <c r="D24" s="18" t="s">
        <v>73</v>
      </c>
      <c r="E24" s="4" t="s">
        <v>46</v>
      </c>
      <c r="F24" s="18" t="s">
        <v>29</v>
      </c>
      <c r="G24" s="4">
        <v>0</v>
      </c>
      <c r="H24" s="18" t="s">
        <v>28</v>
      </c>
      <c r="I24" s="4">
        <v>1.17603077693</v>
      </c>
    </row>
    <row r="25" spans="1:9" x14ac:dyDescent="0.55000000000000004">
      <c r="A25" s="18" t="s">
        <v>18</v>
      </c>
      <c r="B25" s="4" t="s">
        <v>45</v>
      </c>
      <c r="C25" s="18" t="s">
        <v>74</v>
      </c>
      <c r="D25" s="18" t="s">
        <v>73</v>
      </c>
      <c r="E25" s="4" t="s">
        <v>46</v>
      </c>
      <c r="F25" s="18" t="s">
        <v>29</v>
      </c>
      <c r="G25" s="4">
        <v>0</v>
      </c>
      <c r="H25" s="18" t="s">
        <v>30</v>
      </c>
      <c r="I25" s="4">
        <v>1.7110715163900001</v>
      </c>
    </row>
    <row r="26" spans="1:9" x14ac:dyDescent="0.55000000000000004">
      <c r="A26" s="18" t="s">
        <v>18</v>
      </c>
      <c r="B26" s="4" t="s">
        <v>45</v>
      </c>
      <c r="C26" s="18" t="s">
        <v>73</v>
      </c>
      <c r="D26" s="18" t="s">
        <v>72</v>
      </c>
      <c r="E26" s="4" t="s">
        <v>46</v>
      </c>
      <c r="F26" s="18" t="s">
        <v>27</v>
      </c>
      <c r="G26" s="4">
        <v>0</v>
      </c>
      <c r="H26" s="18" t="s">
        <v>28</v>
      </c>
      <c r="I26" s="4">
        <v>1.8814838272500001</v>
      </c>
    </row>
    <row r="27" spans="1:9" x14ac:dyDescent="0.55000000000000004">
      <c r="A27" s="18" t="s">
        <v>18</v>
      </c>
      <c r="B27" s="4" t="s">
        <v>45</v>
      </c>
      <c r="C27" s="18" t="s">
        <v>73</v>
      </c>
      <c r="D27" s="18" t="s">
        <v>72</v>
      </c>
      <c r="E27" s="4" t="s">
        <v>46</v>
      </c>
      <c r="F27" s="18" t="s">
        <v>27</v>
      </c>
      <c r="G27" s="4">
        <v>0</v>
      </c>
      <c r="H27" s="18" t="s">
        <v>30</v>
      </c>
      <c r="I27" s="4">
        <v>1.2559899427000001</v>
      </c>
    </row>
    <row r="28" spans="1:9" x14ac:dyDescent="0.55000000000000004">
      <c r="A28" s="18" t="s">
        <v>18</v>
      </c>
      <c r="B28" s="4" t="s">
        <v>45</v>
      </c>
      <c r="C28" s="18" t="s">
        <v>73</v>
      </c>
      <c r="D28" s="18" t="s">
        <v>72</v>
      </c>
      <c r="E28" s="4" t="s">
        <v>46</v>
      </c>
      <c r="F28" s="18" t="s">
        <v>29</v>
      </c>
      <c r="G28" s="4">
        <v>1</v>
      </c>
      <c r="H28" s="18" t="s">
        <v>28</v>
      </c>
      <c r="I28" s="4">
        <v>1.8814838272500001</v>
      </c>
    </row>
    <row r="29" spans="1:9" x14ac:dyDescent="0.55000000000000004">
      <c r="A29" s="18" t="s">
        <v>18</v>
      </c>
      <c r="B29" s="4" t="s">
        <v>45</v>
      </c>
      <c r="C29" s="18" t="s">
        <v>73</v>
      </c>
      <c r="D29" s="18" t="s">
        <v>72</v>
      </c>
      <c r="E29" s="4" t="s">
        <v>46</v>
      </c>
      <c r="F29" s="18" t="s">
        <v>29</v>
      </c>
      <c r="G29" s="4">
        <v>1</v>
      </c>
      <c r="H29" s="18" t="s">
        <v>30</v>
      </c>
      <c r="I29" s="4">
        <v>1.2559899427000001</v>
      </c>
    </row>
    <row r="30" spans="1:9" x14ac:dyDescent="0.55000000000000004">
      <c r="A30" s="18" t="s">
        <v>18</v>
      </c>
      <c r="B30" s="4" t="s">
        <v>45</v>
      </c>
      <c r="C30" s="18" t="s">
        <v>74</v>
      </c>
      <c r="D30" s="18" t="s">
        <v>74</v>
      </c>
      <c r="E30" s="4" t="s">
        <v>46</v>
      </c>
      <c r="F30" s="18" t="s">
        <v>27</v>
      </c>
      <c r="G30" s="4">
        <v>1</v>
      </c>
      <c r="H30" s="18" t="s">
        <v>28</v>
      </c>
      <c r="I30" s="4">
        <v>1.8820604192999999</v>
      </c>
    </row>
    <row r="31" spans="1:9" x14ac:dyDescent="0.55000000000000004">
      <c r="A31" s="18" t="s">
        <v>18</v>
      </c>
      <c r="B31" s="4" t="s">
        <v>45</v>
      </c>
      <c r="C31" s="18" t="s">
        <v>74</v>
      </c>
      <c r="D31" s="18" t="s">
        <v>74</v>
      </c>
      <c r="E31" s="4" t="s">
        <v>46</v>
      </c>
      <c r="F31" s="18" t="s">
        <v>27</v>
      </c>
      <c r="G31" s="4">
        <v>1</v>
      </c>
      <c r="H31" s="18" t="s">
        <v>30</v>
      </c>
      <c r="I31" s="4">
        <v>1.30210503424</v>
      </c>
    </row>
    <row r="32" spans="1:9" x14ac:dyDescent="0.55000000000000004">
      <c r="A32" s="18" t="s">
        <v>18</v>
      </c>
      <c r="B32" s="4" t="s">
        <v>45</v>
      </c>
      <c r="C32" s="18" t="s">
        <v>74</v>
      </c>
      <c r="D32" s="18" t="s">
        <v>74</v>
      </c>
      <c r="E32" s="4" t="s">
        <v>46</v>
      </c>
      <c r="F32" s="18" t="s">
        <v>29</v>
      </c>
      <c r="G32" s="4">
        <v>1</v>
      </c>
      <c r="H32" s="18" t="s">
        <v>28</v>
      </c>
      <c r="I32" s="4">
        <v>1.8820604192999999</v>
      </c>
    </row>
    <row r="33" spans="1:9" x14ac:dyDescent="0.55000000000000004">
      <c r="A33" s="18" t="s">
        <v>18</v>
      </c>
      <c r="B33" s="4" t="s">
        <v>45</v>
      </c>
      <c r="C33" s="18" t="s">
        <v>74</v>
      </c>
      <c r="D33" s="18" t="s">
        <v>74</v>
      </c>
      <c r="E33" s="4" t="s">
        <v>46</v>
      </c>
      <c r="F33" s="18" t="s">
        <v>29</v>
      </c>
      <c r="G33" s="4">
        <v>1</v>
      </c>
      <c r="H33" s="18" t="s">
        <v>30</v>
      </c>
      <c r="I33" s="4">
        <v>1.30210503424</v>
      </c>
    </row>
    <row r="34" spans="1:9" x14ac:dyDescent="0.55000000000000004">
      <c r="A34" s="18" t="s">
        <v>18</v>
      </c>
      <c r="B34" s="4" t="s">
        <v>45</v>
      </c>
      <c r="C34" s="18" t="s">
        <v>72</v>
      </c>
      <c r="D34" s="18" t="s">
        <v>72</v>
      </c>
      <c r="E34" s="4" t="s">
        <v>46</v>
      </c>
      <c r="F34" s="18" t="s">
        <v>27</v>
      </c>
      <c r="G34" s="4">
        <v>0</v>
      </c>
      <c r="H34" s="18" t="s">
        <v>28</v>
      </c>
      <c r="I34" s="4">
        <v>2.4558202733800001</v>
      </c>
    </row>
    <row r="35" spans="1:9" x14ac:dyDescent="0.55000000000000004">
      <c r="A35" s="18" t="s">
        <v>18</v>
      </c>
      <c r="B35" s="4" t="s">
        <v>45</v>
      </c>
      <c r="C35" s="18" t="s">
        <v>72</v>
      </c>
      <c r="D35" s="18" t="s">
        <v>72</v>
      </c>
      <c r="E35" s="4" t="s">
        <v>46</v>
      </c>
      <c r="F35" s="18" t="s">
        <v>27</v>
      </c>
      <c r="G35" s="4">
        <v>0</v>
      </c>
      <c r="H35" s="18" t="s">
        <v>30</v>
      </c>
      <c r="I35" s="4">
        <v>0.92171153379600002</v>
      </c>
    </row>
    <row r="36" spans="1:9" x14ac:dyDescent="0.55000000000000004">
      <c r="A36" s="18" t="s">
        <v>18</v>
      </c>
      <c r="B36" s="4" t="s">
        <v>45</v>
      </c>
      <c r="C36" s="18" t="s">
        <v>72</v>
      </c>
      <c r="D36" s="18" t="s">
        <v>72</v>
      </c>
      <c r="E36" s="4" t="s">
        <v>46</v>
      </c>
      <c r="F36" s="18" t="s">
        <v>29</v>
      </c>
      <c r="G36" s="4">
        <v>1</v>
      </c>
      <c r="H36" s="18" t="s">
        <v>28</v>
      </c>
      <c r="I36" s="4">
        <v>2.4558202733800001</v>
      </c>
    </row>
    <row r="37" spans="1:9" x14ac:dyDescent="0.55000000000000004">
      <c r="A37" s="18" t="s">
        <v>18</v>
      </c>
      <c r="B37" s="4" t="s">
        <v>45</v>
      </c>
      <c r="C37" s="18" t="s">
        <v>72</v>
      </c>
      <c r="D37" s="18" t="s">
        <v>72</v>
      </c>
      <c r="E37" s="4" t="s">
        <v>46</v>
      </c>
      <c r="F37" s="18" t="s">
        <v>29</v>
      </c>
      <c r="G37" s="4">
        <v>1</v>
      </c>
      <c r="H37" s="18" t="s">
        <v>30</v>
      </c>
      <c r="I37" s="4">
        <v>0.92171153379600002</v>
      </c>
    </row>
    <row r="38" spans="1:9" x14ac:dyDescent="0.55000000000000004">
      <c r="A38" s="18" t="s">
        <v>18</v>
      </c>
      <c r="B38" s="4" t="s">
        <v>45</v>
      </c>
      <c r="C38" s="18" t="s">
        <v>73</v>
      </c>
      <c r="D38" s="18" t="s">
        <v>74</v>
      </c>
      <c r="E38" s="4" t="s">
        <v>46</v>
      </c>
      <c r="F38" s="18" t="s">
        <v>27</v>
      </c>
      <c r="G38" s="4">
        <v>1</v>
      </c>
      <c r="H38" s="18" t="s">
        <v>28</v>
      </c>
      <c r="I38" s="4">
        <v>2.7093838024900001</v>
      </c>
    </row>
    <row r="39" spans="1:9" x14ac:dyDescent="0.55000000000000004">
      <c r="A39" s="18" t="s">
        <v>18</v>
      </c>
      <c r="B39" s="4" t="s">
        <v>45</v>
      </c>
      <c r="C39" s="18" t="s">
        <v>73</v>
      </c>
      <c r="D39" s="18" t="s">
        <v>74</v>
      </c>
      <c r="E39" s="4" t="s">
        <v>46</v>
      </c>
      <c r="F39" s="18" t="s">
        <v>27</v>
      </c>
      <c r="G39" s="4">
        <v>1</v>
      </c>
      <c r="H39" s="18" t="s">
        <v>30</v>
      </c>
      <c r="I39" s="4">
        <v>1.30175057193</v>
      </c>
    </row>
    <row r="40" spans="1:9" x14ac:dyDescent="0.55000000000000004">
      <c r="A40" s="18" t="s">
        <v>18</v>
      </c>
      <c r="B40" s="4" t="s">
        <v>45</v>
      </c>
      <c r="C40" s="18" t="s">
        <v>73</v>
      </c>
      <c r="D40" s="18" t="s">
        <v>74</v>
      </c>
      <c r="E40" s="4" t="s">
        <v>46</v>
      </c>
      <c r="F40" s="18" t="s">
        <v>29</v>
      </c>
      <c r="G40" s="4">
        <v>0</v>
      </c>
      <c r="H40" s="18" t="s">
        <v>28</v>
      </c>
      <c r="I40" s="4">
        <v>2.7093838024900001</v>
      </c>
    </row>
    <row r="41" spans="1:9" x14ac:dyDescent="0.55000000000000004">
      <c r="A41" s="18" t="s">
        <v>18</v>
      </c>
      <c r="B41" s="4" t="s">
        <v>45</v>
      </c>
      <c r="C41" s="18" t="s">
        <v>73</v>
      </c>
      <c r="D41" s="18" t="s">
        <v>74</v>
      </c>
      <c r="E41" s="4" t="s">
        <v>46</v>
      </c>
      <c r="F41" s="18" t="s">
        <v>29</v>
      </c>
      <c r="G41" s="4">
        <v>0</v>
      </c>
      <c r="H41" s="18" t="s">
        <v>30</v>
      </c>
      <c r="I41" s="4">
        <v>1.30175057193</v>
      </c>
    </row>
    <row r="42" spans="1:9" x14ac:dyDescent="0.55000000000000004">
      <c r="A42" s="18" t="s">
        <v>18</v>
      </c>
      <c r="B42" s="4" t="s">
        <v>45</v>
      </c>
      <c r="C42" s="18" t="s">
        <v>72</v>
      </c>
      <c r="D42" s="18" t="s">
        <v>72</v>
      </c>
      <c r="E42" s="4" t="s">
        <v>46</v>
      </c>
      <c r="F42" s="18" t="s">
        <v>27</v>
      </c>
      <c r="G42" s="4">
        <v>0</v>
      </c>
      <c r="H42" s="18" t="s">
        <v>28</v>
      </c>
      <c r="I42" s="4">
        <v>3.00418596528</v>
      </c>
    </row>
    <row r="43" spans="1:9" x14ac:dyDescent="0.55000000000000004">
      <c r="A43" s="18" t="s">
        <v>18</v>
      </c>
      <c r="B43" s="4" t="s">
        <v>45</v>
      </c>
      <c r="C43" s="18" t="s">
        <v>72</v>
      </c>
      <c r="D43" s="18" t="s">
        <v>72</v>
      </c>
      <c r="E43" s="4" t="s">
        <v>46</v>
      </c>
      <c r="F43" s="18" t="s">
        <v>27</v>
      </c>
      <c r="G43" s="4">
        <v>0</v>
      </c>
      <c r="H43" s="18" t="s">
        <v>30</v>
      </c>
      <c r="I43" s="4">
        <v>0.90652305423299995</v>
      </c>
    </row>
    <row r="44" spans="1:9" x14ac:dyDescent="0.55000000000000004">
      <c r="A44" s="18" t="s">
        <v>18</v>
      </c>
      <c r="B44" s="4" t="s">
        <v>45</v>
      </c>
      <c r="C44" s="18" t="s">
        <v>72</v>
      </c>
      <c r="D44" s="18" t="s">
        <v>72</v>
      </c>
      <c r="E44" s="4" t="s">
        <v>46</v>
      </c>
      <c r="F44" s="18" t="s">
        <v>29</v>
      </c>
      <c r="G44" s="4">
        <v>1</v>
      </c>
      <c r="H44" s="18" t="s">
        <v>28</v>
      </c>
      <c r="I44" s="4">
        <v>3.00418596528</v>
      </c>
    </row>
    <row r="45" spans="1:9" x14ac:dyDescent="0.55000000000000004">
      <c r="A45" s="18" t="s">
        <v>18</v>
      </c>
      <c r="B45" s="4" t="s">
        <v>45</v>
      </c>
      <c r="C45" s="18" t="s">
        <v>72</v>
      </c>
      <c r="D45" s="18" t="s">
        <v>72</v>
      </c>
      <c r="E45" s="4" t="s">
        <v>46</v>
      </c>
      <c r="F45" s="18" t="s">
        <v>29</v>
      </c>
      <c r="G45" s="4">
        <v>1</v>
      </c>
      <c r="H45" s="18" t="s">
        <v>30</v>
      </c>
      <c r="I45" s="4">
        <v>0.90652305423299995</v>
      </c>
    </row>
    <row r="46" spans="1:9" x14ac:dyDescent="0.55000000000000004">
      <c r="A46" s="18" t="s">
        <v>18</v>
      </c>
      <c r="B46" s="4" t="s">
        <v>45</v>
      </c>
      <c r="C46" s="18" t="s">
        <v>74</v>
      </c>
      <c r="D46" s="18" t="s">
        <v>73</v>
      </c>
      <c r="E46" s="4" t="s">
        <v>46</v>
      </c>
      <c r="F46" s="18" t="s">
        <v>27</v>
      </c>
      <c r="G46" s="4">
        <v>0</v>
      </c>
      <c r="H46" s="18" t="s">
        <v>28</v>
      </c>
      <c r="I46" s="4">
        <v>2.7770421763400002</v>
      </c>
    </row>
    <row r="47" spans="1:9" x14ac:dyDescent="0.55000000000000004">
      <c r="A47" s="18" t="s">
        <v>18</v>
      </c>
      <c r="B47" s="4" t="s">
        <v>45</v>
      </c>
      <c r="C47" s="18" t="s">
        <v>74</v>
      </c>
      <c r="D47" s="18" t="s">
        <v>73</v>
      </c>
      <c r="E47" s="4" t="s">
        <v>46</v>
      </c>
      <c r="F47" s="18" t="s">
        <v>27</v>
      </c>
      <c r="G47" s="4">
        <v>0</v>
      </c>
      <c r="H47" s="18" t="s">
        <v>30</v>
      </c>
      <c r="I47" s="4">
        <v>1.54779949714</v>
      </c>
    </row>
    <row r="48" spans="1:9" x14ac:dyDescent="0.55000000000000004">
      <c r="A48" s="18" t="s">
        <v>18</v>
      </c>
      <c r="B48" s="4" t="s">
        <v>45</v>
      </c>
      <c r="C48" s="18" t="s">
        <v>74</v>
      </c>
      <c r="D48" s="18" t="s">
        <v>73</v>
      </c>
      <c r="E48" s="4" t="s">
        <v>46</v>
      </c>
      <c r="F48" s="18" t="s">
        <v>29</v>
      </c>
      <c r="G48" s="4">
        <v>0</v>
      </c>
      <c r="H48" s="18" t="s">
        <v>28</v>
      </c>
      <c r="I48" s="4">
        <v>2.7770421763400002</v>
      </c>
    </row>
    <row r="49" spans="1:9" x14ac:dyDescent="0.55000000000000004">
      <c r="A49" s="18" t="s">
        <v>18</v>
      </c>
      <c r="B49" s="4" t="s">
        <v>45</v>
      </c>
      <c r="C49" s="18" t="s">
        <v>74</v>
      </c>
      <c r="D49" s="18" t="s">
        <v>73</v>
      </c>
      <c r="E49" s="4" t="s">
        <v>46</v>
      </c>
      <c r="F49" s="18" t="s">
        <v>29</v>
      </c>
      <c r="G49" s="4">
        <v>0</v>
      </c>
      <c r="H49" s="18" t="s">
        <v>30</v>
      </c>
      <c r="I49" s="4">
        <v>1.54779949714</v>
      </c>
    </row>
    <row r="50" spans="1:9" x14ac:dyDescent="0.55000000000000004">
      <c r="A50" s="18" t="s">
        <v>18</v>
      </c>
      <c r="B50" s="4" t="s">
        <v>45</v>
      </c>
      <c r="C50" s="18" t="s">
        <v>73</v>
      </c>
      <c r="D50" s="18" t="s">
        <v>74</v>
      </c>
      <c r="E50" s="4" t="s">
        <v>46</v>
      </c>
      <c r="F50" s="18" t="s">
        <v>27</v>
      </c>
      <c r="G50" s="4">
        <v>1</v>
      </c>
      <c r="H50" s="18" t="s">
        <v>28</v>
      </c>
      <c r="I50" s="4">
        <v>1.25407820847</v>
      </c>
    </row>
    <row r="51" spans="1:9" x14ac:dyDescent="0.55000000000000004">
      <c r="A51" s="18" t="s">
        <v>18</v>
      </c>
      <c r="B51" s="4" t="s">
        <v>45</v>
      </c>
      <c r="C51" s="18" t="s">
        <v>73</v>
      </c>
      <c r="D51" s="18" t="s">
        <v>74</v>
      </c>
      <c r="E51" s="4" t="s">
        <v>46</v>
      </c>
      <c r="F51" s="18" t="s">
        <v>27</v>
      </c>
      <c r="G51" s="4">
        <v>1</v>
      </c>
      <c r="H51" s="18" t="s">
        <v>30</v>
      </c>
      <c r="I51" s="4">
        <v>1.0502452880599999</v>
      </c>
    </row>
    <row r="52" spans="1:9" x14ac:dyDescent="0.55000000000000004">
      <c r="A52" s="18" t="s">
        <v>18</v>
      </c>
      <c r="B52" s="4" t="s">
        <v>45</v>
      </c>
      <c r="C52" s="18" t="s">
        <v>73</v>
      </c>
      <c r="D52" s="18" t="s">
        <v>74</v>
      </c>
      <c r="E52" s="4" t="s">
        <v>46</v>
      </c>
      <c r="F52" s="18" t="s">
        <v>29</v>
      </c>
      <c r="G52" s="4">
        <v>0</v>
      </c>
      <c r="H52" s="18" t="s">
        <v>28</v>
      </c>
      <c r="I52" s="4">
        <v>1.25407820847</v>
      </c>
    </row>
    <row r="53" spans="1:9" x14ac:dyDescent="0.55000000000000004">
      <c r="A53" s="18" t="s">
        <v>18</v>
      </c>
      <c r="B53" s="4" t="s">
        <v>45</v>
      </c>
      <c r="C53" s="18" t="s">
        <v>73</v>
      </c>
      <c r="D53" s="18" t="s">
        <v>74</v>
      </c>
      <c r="E53" s="4" t="s">
        <v>46</v>
      </c>
      <c r="F53" s="18" t="s">
        <v>29</v>
      </c>
      <c r="G53" s="4">
        <v>0</v>
      </c>
      <c r="H53" s="18" t="s">
        <v>30</v>
      </c>
      <c r="I53" s="4">
        <v>1.0502452880599999</v>
      </c>
    </row>
    <row r="54" spans="1:9" x14ac:dyDescent="0.55000000000000004">
      <c r="A54" s="18" t="s">
        <v>18</v>
      </c>
      <c r="B54" s="4" t="s">
        <v>45</v>
      </c>
      <c r="C54" s="18" t="s">
        <v>72</v>
      </c>
      <c r="D54" s="18" t="s">
        <v>72</v>
      </c>
      <c r="E54" s="4" t="s">
        <v>46</v>
      </c>
      <c r="F54" s="18" t="s">
        <v>27</v>
      </c>
      <c r="G54" s="4">
        <v>1</v>
      </c>
      <c r="H54" s="18" t="s">
        <v>28</v>
      </c>
      <c r="I54" s="4">
        <v>1.4751413124599999</v>
      </c>
    </row>
    <row r="55" spans="1:9" x14ac:dyDescent="0.55000000000000004">
      <c r="A55" s="18" t="s">
        <v>18</v>
      </c>
      <c r="B55" s="4" t="s">
        <v>45</v>
      </c>
      <c r="C55" s="18" t="s">
        <v>72</v>
      </c>
      <c r="D55" s="18" t="s">
        <v>72</v>
      </c>
      <c r="E55" s="4" t="s">
        <v>46</v>
      </c>
      <c r="F55" s="18" t="s">
        <v>27</v>
      </c>
      <c r="G55" s="4">
        <v>1</v>
      </c>
      <c r="H55" s="18" t="s">
        <v>30</v>
      </c>
      <c r="I55" s="4">
        <v>1.0530143487300001</v>
      </c>
    </row>
    <row r="56" spans="1:9" x14ac:dyDescent="0.55000000000000004">
      <c r="A56" s="18" t="s">
        <v>18</v>
      </c>
      <c r="B56" s="4" t="s">
        <v>45</v>
      </c>
      <c r="C56" s="18" t="s">
        <v>72</v>
      </c>
      <c r="D56" s="18" t="s">
        <v>72</v>
      </c>
      <c r="E56" s="4" t="s">
        <v>46</v>
      </c>
      <c r="F56" s="18" t="s">
        <v>29</v>
      </c>
      <c r="G56" s="4">
        <v>1</v>
      </c>
      <c r="H56" s="18" t="s">
        <v>28</v>
      </c>
      <c r="I56" s="4">
        <v>1.4751413124599999</v>
      </c>
    </row>
    <row r="57" spans="1:9" x14ac:dyDescent="0.55000000000000004">
      <c r="A57" s="18" t="s">
        <v>18</v>
      </c>
      <c r="B57" s="4" t="s">
        <v>45</v>
      </c>
      <c r="C57" s="18" t="s">
        <v>72</v>
      </c>
      <c r="D57" s="18" t="s">
        <v>72</v>
      </c>
      <c r="E57" s="4" t="s">
        <v>46</v>
      </c>
      <c r="F57" s="18" t="s">
        <v>29</v>
      </c>
      <c r="G57" s="4">
        <v>1</v>
      </c>
      <c r="H57" s="18" t="s">
        <v>30</v>
      </c>
      <c r="I57" s="4">
        <v>1.0530143487300001</v>
      </c>
    </row>
    <row r="58" spans="1:9" x14ac:dyDescent="0.55000000000000004">
      <c r="A58" s="18" t="s">
        <v>18</v>
      </c>
      <c r="B58" s="4" t="s">
        <v>45</v>
      </c>
      <c r="C58" s="18" t="s">
        <v>74</v>
      </c>
      <c r="D58" s="18" t="s">
        <v>73</v>
      </c>
      <c r="E58" s="4" t="s">
        <v>46</v>
      </c>
      <c r="F58" s="18" t="s">
        <v>27</v>
      </c>
      <c r="G58" s="4">
        <v>0</v>
      </c>
      <c r="H58" s="18" t="s">
        <v>28</v>
      </c>
      <c r="I58" s="4">
        <v>1.99197355239</v>
      </c>
    </row>
    <row r="59" spans="1:9" x14ac:dyDescent="0.55000000000000004">
      <c r="A59" s="18" t="s">
        <v>18</v>
      </c>
      <c r="B59" s="4" t="s">
        <v>45</v>
      </c>
      <c r="C59" s="18" t="s">
        <v>74</v>
      </c>
      <c r="D59" s="18" t="s">
        <v>73</v>
      </c>
      <c r="E59" s="4" t="s">
        <v>46</v>
      </c>
      <c r="F59" s="18" t="s">
        <v>27</v>
      </c>
      <c r="G59" s="4">
        <v>0</v>
      </c>
      <c r="H59" s="18" t="s">
        <v>30</v>
      </c>
      <c r="I59" s="4">
        <v>1.4523309450599999</v>
      </c>
    </row>
    <row r="60" spans="1:9" x14ac:dyDescent="0.55000000000000004">
      <c r="A60" s="18" t="s">
        <v>18</v>
      </c>
      <c r="B60" s="4" t="s">
        <v>45</v>
      </c>
      <c r="C60" s="18" t="s">
        <v>74</v>
      </c>
      <c r="D60" s="18" t="s">
        <v>73</v>
      </c>
      <c r="E60" s="4" t="s">
        <v>46</v>
      </c>
      <c r="F60" s="18" t="s">
        <v>29</v>
      </c>
      <c r="G60" s="4">
        <v>0</v>
      </c>
      <c r="H60" s="18" t="s">
        <v>28</v>
      </c>
      <c r="I60" s="4">
        <v>1.99197355239</v>
      </c>
    </row>
    <row r="61" spans="1:9" x14ac:dyDescent="0.55000000000000004">
      <c r="A61" s="18" t="s">
        <v>18</v>
      </c>
      <c r="B61" s="4" t="s">
        <v>45</v>
      </c>
      <c r="C61" s="18" t="s">
        <v>74</v>
      </c>
      <c r="D61" s="18" t="s">
        <v>73</v>
      </c>
      <c r="E61" s="4" t="s">
        <v>46</v>
      </c>
      <c r="F61" s="18" t="s">
        <v>29</v>
      </c>
      <c r="G61" s="4">
        <v>0</v>
      </c>
      <c r="H61" s="18" t="s">
        <v>30</v>
      </c>
      <c r="I61" s="4">
        <v>1.4523309450599999</v>
      </c>
    </row>
    <row r="62" spans="1:9" x14ac:dyDescent="0.55000000000000004">
      <c r="A62" s="18" t="s">
        <v>18</v>
      </c>
      <c r="B62" s="4" t="s">
        <v>45</v>
      </c>
      <c r="C62" s="18" t="s">
        <v>72</v>
      </c>
      <c r="D62" s="18" t="s">
        <v>72</v>
      </c>
      <c r="E62" s="4" t="s">
        <v>46</v>
      </c>
      <c r="F62" s="18" t="s">
        <v>27</v>
      </c>
      <c r="G62" s="4">
        <v>0</v>
      </c>
      <c r="H62" s="18" t="s">
        <v>28</v>
      </c>
      <c r="I62" s="4">
        <v>0</v>
      </c>
    </row>
    <row r="63" spans="1:9" x14ac:dyDescent="0.55000000000000004">
      <c r="A63" s="18" t="s">
        <v>18</v>
      </c>
      <c r="B63" s="4" t="s">
        <v>45</v>
      </c>
      <c r="C63" s="18" t="s">
        <v>72</v>
      </c>
      <c r="D63" s="18" t="s">
        <v>72</v>
      </c>
      <c r="E63" s="4" t="s">
        <v>46</v>
      </c>
      <c r="F63" s="18" t="s">
        <v>27</v>
      </c>
      <c r="G63" s="4">
        <v>0</v>
      </c>
      <c r="H63" s="18" t="s">
        <v>30</v>
      </c>
      <c r="I63" s="4">
        <v>0.95384568115699997</v>
      </c>
    </row>
    <row r="64" spans="1:9" x14ac:dyDescent="0.55000000000000004">
      <c r="A64" s="18" t="s">
        <v>18</v>
      </c>
      <c r="B64" s="4" t="s">
        <v>45</v>
      </c>
      <c r="C64" s="18" t="s">
        <v>72</v>
      </c>
      <c r="D64" s="18" t="s">
        <v>72</v>
      </c>
      <c r="E64" s="4" t="s">
        <v>46</v>
      </c>
      <c r="F64" s="18" t="s">
        <v>29</v>
      </c>
      <c r="G64" s="4">
        <v>1</v>
      </c>
      <c r="H64" s="18" t="s">
        <v>28</v>
      </c>
      <c r="I64" s="4">
        <v>0</v>
      </c>
    </row>
    <row r="65" spans="1:9" x14ac:dyDescent="0.55000000000000004">
      <c r="A65" s="18" t="s">
        <v>18</v>
      </c>
      <c r="B65" s="4" t="s">
        <v>45</v>
      </c>
      <c r="C65" s="18" t="s">
        <v>72</v>
      </c>
      <c r="D65" s="18" t="s">
        <v>72</v>
      </c>
      <c r="E65" s="4" t="s">
        <v>46</v>
      </c>
      <c r="F65" s="18" t="s">
        <v>29</v>
      </c>
      <c r="G65" s="4">
        <v>1</v>
      </c>
      <c r="H65" s="18" t="s">
        <v>30</v>
      </c>
      <c r="I65" s="4">
        <v>0.95384568115699997</v>
      </c>
    </row>
    <row r="66" spans="1:9" x14ac:dyDescent="0.55000000000000004">
      <c r="A66" s="18" t="s">
        <v>18</v>
      </c>
      <c r="B66" s="4" t="s">
        <v>45</v>
      </c>
      <c r="C66" s="18" t="s">
        <v>73</v>
      </c>
      <c r="D66" s="18" t="s">
        <v>74</v>
      </c>
      <c r="E66" s="4" t="s">
        <v>46</v>
      </c>
      <c r="F66" s="18" t="s">
        <v>27</v>
      </c>
      <c r="G66" s="4">
        <v>0</v>
      </c>
      <c r="H66" s="18" t="s">
        <v>28</v>
      </c>
      <c r="I66" s="4">
        <v>0</v>
      </c>
    </row>
    <row r="67" spans="1:9" x14ac:dyDescent="0.55000000000000004">
      <c r="A67" s="18" t="s">
        <v>18</v>
      </c>
      <c r="B67" s="4" t="s">
        <v>45</v>
      </c>
      <c r="C67" s="18" t="s">
        <v>73</v>
      </c>
      <c r="D67" s="18" t="s">
        <v>74</v>
      </c>
      <c r="E67" s="4" t="s">
        <v>46</v>
      </c>
      <c r="F67" s="18" t="s">
        <v>27</v>
      </c>
      <c r="G67" s="4">
        <v>0</v>
      </c>
      <c r="H67" s="18" t="s">
        <v>30</v>
      </c>
      <c r="I67" s="4">
        <v>1.5448617124899999</v>
      </c>
    </row>
    <row r="68" spans="1:9" x14ac:dyDescent="0.55000000000000004">
      <c r="A68" s="18" t="s">
        <v>18</v>
      </c>
      <c r="B68" s="4" t="s">
        <v>45</v>
      </c>
      <c r="C68" s="18" t="s">
        <v>73</v>
      </c>
      <c r="D68" s="18" t="s">
        <v>74</v>
      </c>
      <c r="E68" s="4" t="s">
        <v>46</v>
      </c>
      <c r="F68" s="18" t="s">
        <v>29</v>
      </c>
      <c r="G68" s="4">
        <v>1</v>
      </c>
      <c r="H68" s="18" t="s">
        <v>28</v>
      </c>
      <c r="I68" s="4">
        <v>0</v>
      </c>
    </row>
    <row r="69" spans="1:9" x14ac:dyDescent="0.55000000000000004">
      <c r="A69" s="18" t="s">
        <v>18</v>
      </c>
      <c r="B69" s="4" t="s">
        <v>45</v>
      </c>
      <c r="C69" s="18" t="s">
        <v>73</v>
      </c>
      <c r="D69" s="18" t="s">
        <v>74</v>
      </c>
      <c r="E69" s="4" t="s">
        <v>46</v>
      </c>
      <c r="F69" s="18" t="s">
        <v>29</v>
      </c>
      <c r="G69" s="4">
        <v>1</v>
      </c>
      <c r="H69" s="18" t="s">
        <v>30</v>
      </c>
      <c r="I69" s="4">
        <v>1.5448617124899999</v>
      </c>
    </row>
    <row r="70" spans="1:9" x14ac:dyDescent="0.55000000000000004">
      <c r="A70" s="18" t="s">
        <v>18</v>
      </c>
      <c r="B70" s="4" t="s">
        <v>45</v>
      </c>
      <c r="C70" s="18" t="s">
        <v>74</v>
      </c>
      <c r="D70" s="18" t="s">
        <v>73</v>
      </c>
      <c r="E70" s="4" t="s">
        <v>46</v>
      </c>
      <c r="F70" s="18" t="s">
        <v>27</v>
      </c>
      <c r="G70" s="4">
        <v>0</v>
      </c>
      <c r="H70" s="18" t="s">
        <v>28</v>
      </c>
      <c r="I70" s="4">
        <v>1.75229833438</v>
      </c>
    </row>
    <row r="71" spans="1:9" x14ac:dyDescent="0.55000000000000004">
      <c r="A71" s="18" t="s">
        <v>18</v>
      </c>
      <c r="B71" s="4" t="s">
        <v>45</v>
      </c>
      <c r="C71" s="18" t="s">
        <v>74</v>
      </c>
      <c r="D71" s="18" t="s">
        <v>73</v>
      </c>
      <c r="E71" s="4" t="s">
        <v>46</v>
      </c>
      <c r="F71" s="18" t="s">
        <v>27</v>
      </c>
      <c r="G71" s="4">
        <v>0</v>
      </c>
      <c r="H71" s="18" t="s">
        <v>30</v>
      </c>
      <c r="I71" s="4">
        <v>0</v>
      </c>
    </row>
    <row r="72" spans="1:9" x14ac:dyDescent="0.55000000000000004">
      <c r="A72" s="18" t="s">
        <v>18</v>
      </c>
      <c r="B72" s="4" t="s">
        <v>45</v>
      </c>
      <c r="C72" s="18" t="s">
        <v>74</v>
      </c>
      <c r="D72" s="18" t="s">
        <v>73</v>
      </c>
      <c r="E72" s="4" t="s">
        <v>46</v>
      </c>
      <c r="F72" s="18" t="s">
        <v>29</v>
      </c>
      <c r="G72" s="4">
        <v>0</v>
      </c>
      <c r="H72" s="18" t="s">
        <v>28</v>
      </c>
      <c r="I72" s="4">
        <v>1.75229833438</v>
      </c>
    </row>
    <row r="73" spans="1:9" x14ac:dyDescent="0.55000000000000004">
      <c r="A73" s="18" t="s">
        <v>18</v>
      </c>
      <c r="B73" s="4" t="s">
        <v>45</v>
      </c>
      <c r="C73" s="18" t="s">
        <v>74</v>
      </c>
      <c r="D73" s="18" t="s">
        <v>73</v>
      </c>
      <c r="E73" s="4" t="s">
        <v>46</v>
      </c>
      <c r="F73" s="18" t="s">
        <v>29</v>
      </c>
      <c r="G73" s="4">
        <v>0</v>
      </c>
      <c r="H73" s="18" t="s">
        <v>30</v>
      </c>
      <c r="I73" s="4">
        <v>0</v>
      </c>
    </row>
    <row r="74" spans="1:9" x14ac:dyDescent="0.55000000000000004">
      <c r="A74" s="18" t="s">
        <v>0</v>
      </c>
      <c r="B74" s="4" t="s">
        <v>44</v>
      </c>
      <c r="C74" s="18" t="s">
        <v>72</v>
      </c>
      <c r="D74" s="18" t="s">
        <v>74</v>
      </c>
      <c r="E74" s="4" t="s">
        <v>46</v>
      </c>
      <c r="F74" s="18" t="s">
        <v>27</v>
      </c>
      <c r="G74" s="4">
        <v>1</v>
      </c>
      <c r="H74" s="18" t="s">
        <v>28</v>
      </c>
      <c r="I74" s="4">
        <v>1.8778546042699999</v>
      </c>
    </row>
    <row r="75" spans="1:9" x14ac:dyDescent="0.55000000000000004">
      <c r="A75" s="18" t="s">
        <v>0</v>
      </c>
      <c r="B75" s="4" t="s">
        <v>44</v>
      </c>
      <c r="C75" s="18" t="s">
        <v>72</v>
      </c>
      <c r="D75" s="18" t="s">
        <v>74</v>
      </c>
      <c r="E75" s="4" t="s">
        <v>46</v>
      </c>
      <c r="F75" s="18" t="s">
        <v>27</v>
      </c>
      <c r="G75" s="4">
        <v>1</v>
      </c>
      <c r="H75" s="18" t="s">
        <v>30</v>
      </c>
      <c r="I75" s="4">
        <v>0</v>
      </c>
    </row>
    <row r="76" spans="1:9" x14ac:dyDescent="0.55000000000000004">
      <c r="A76" s="18" t="s">
        <v>0</v>
      </c>
      <c r="B76" s="4" t="s">
        <v>44</v>
      </c>
      <c r="C76" s="18" t="s">
        <v>72</v>
      </c>
      <c r="D76" s="18" t="s">
        <v>74</v>
      </c>
      <c r="E76" s="4" t="s">
        <v>46</v>
      </c>
      <c r="F76" s="18" t="s">
        <v>29</v>
      </c>
      <c r="G76" s="4">
        <v>0</v>
      </c>
      <c r="H76" s="18" t="s">
        <v>28</v>
      </c>
      <c r="I76" s="4">
        <v>1.8778546042699999</v>
      </c>
    </row>
    <row r="77" spans="1:9" x14ac:dyDescent="0.55000000000000004">
      <c r="A77" s="18" t="s">
        <v>0</v>
      </c>
      <c r="B77" s="4" t="s">
        <v>44</v>
      </c>
      <c r="C77" s="18" t="s">
        <v>72</v>
      </c>
      <c r="D77" s="18" t="s">
        <v>74</v>
      </c>
      <c r="E77" s="4" t="s">
        <v>46</v>
      </c>
      <c r="F77" s="18" t="s">
        <v>29</v>
      </c>
      <c r="G77" s="4">
        <v>0</v>
      </c>
      <c r="H77" s="18" t="s">
        <v>30</v>
      </c>
      <c r="I77" s="4">
        <v>0</v>
      </c>
    </row>
    <row r="78" spans="1:9" x14ac:dyDescent="0.55000000000000004">
      <c r="A78" s="18" t="s">
        <v>0</v>
      </c>
      <c r="B78" s="4" t="s">
        <v>44</v>
      </c>
      <c r="C78" s="18" t="s">
        <v>73</v>
      </c>
      <c r="D78" s="18" t="s">
        <v>73</v>
      </c>
      <c r="E78" s="4" t="s">
        <v>46</v>
      </c>
      <c r="F78" s="18" t="s">
        <v>27</v>
      </c>
      <c r="G78" s="4">
        <v>0</v>
      </c>
      <c r="H78" s="18" t="s">
        <v>28</v>
      </c>
      <c r="I78" s="4">
        <v>2.5653950129599998</v>
      </c>
    </row>
    <row r="79" spans="1:9" x14ac:dyDescent="0.55000000000000004">
      <c r="A79" s="18" t="s">
        <v>0</v>
      </c>
      <c r="B79" s="4" t="s">
        <v>44</v>
      </c>
      <c r="C79" s="18" t="s">
        <v>73</v>
      </c>
      <c r="D79" s="18" t="s">
        <v>73</v>
      </c>
      <c r="E79" s="4" t="s">
        <v>46</v>
      </c>
      <c r="F79" s="18" t="s">
        <v>27</v>
      </c>
      <c r="G79" s="4">
        <v>0</v>
      </c>
      <c r="H79" s="18" t="s">
        <v>30</v>
      </c>
      <c r="I79" s="4">
        <v>1.6288513526099999</v>
      </c>
    </row>
    <row r="80" spans="1:9" x14ac:dyDescent="0.55000000000000004">
      <c r="A80" s="18" t="s">
        <v>0</v>
      </c>
      <c r="B80" s="4" t="s">
        <v>44</v>
      </c>
      <c r="C80" s="18" t="s">
        <v>73</v>
      </c>
      <c r="D80" s="18" t="s">
        <v>73</v>
      </c>
      <c r="E80" s="4" t="s">
        <v>46</v>
      </c>
      <c r="F80" s="18" t="s">
        <v>29</v>
      </c>
      <c r="G80" s="4">
        <v>1</v>
      </c>
      <c r="H80" s="18" t="s">
        <v>28</v>
      </c>
      <c r="I80" s="4">
        <v>2.5653950129599998</v>
      </c>
    </row>
    <row r="81" spans="1:9" x14ac:dyDescent="0.55000000000000004">
      <c r="A81" s="18" t="s">
        <v>0</v>
      </c>
      <c r="B81" s="4" t="s">
        <v>44</v>
      </c>
      <c r="C81" s="18" t="s">
        <v>73</v>
      </c>
      <c r="D81" s="18" t="s">
        <v>73</v>
      </c>
      <c r="E81" s="4" t="s">
        <v>46</v>
      </c>
      <c r="F81" s="18" t="s">
        <v>29</v>
      </c>
      <c r="G81" s="4">
        <v>1</v>
      </c>
      <c r="H81" s="18" t="s">
        <v>30</v>
      </c>
      <c r="I81" s="4">
        <v>1.6288513526099999</v>
      </c>
    </row>
    <row r="82" spans="1:9" x14ac:dyDescent="0.55000000000000004">
      <c r="A82" s="18" t="s">
        <v>0</v>
      </c>
      <c r="B82" s="4" t="s">
        <v>44</v>
      </c>
      <c r="C82" s="18" t="s">
        <v>74</v>
      </c>
      <c r="D82" s="18" t="s">
        <v>74</v>
      </c>
      <c r="E82" s="4" t="s">
        <v>46</v>
      </c>
      <c r="F82" s="18" t="s">
        <v>27</v>
      </c>
      <c r="G82" s="4">
        <v>0</v>
      </c>
      <c r="H82" s="18" t="s">
        <v>28</v>
      </c>
      <c r="I82" s="4">
        <v>0</v>
      </c>
    </row>
    <row r="83" spans="1:9" x14ac:dyDescent="0.55000000000000004">
      <c r="A83" s="18" t="s">
        <v>0</v>
      </c>
      <c r="B83" s="4" t="s">
        <v>44</v>
      </c>
      <c r="C83" s="18" t="s">
        <v>74</v>
      </c>
      <c r="D83" s="18" t="s">
        <v>74</v>
      </c>
      <c r="E83" s="4" t="s">
        <v>46</v>
      </c>
      <c r="F83" s="18" t="s">
        <v>27</v>
      </c>
      <c r="G83" s="4">
        <v>0</v>
      </c>
      <c r="H83" s="18" t="s">
        <v>30</v>
      </c>
      <c r="I83" s="4">
        <v>1.5508029756599999</v>
      </c>
    </row>
    <row r="84" spans="1:9" x14ac:dyDescent="0.55000000000000004">
      <c r="A84" s="18" t="s">
        <v>0</v>
      </c>
      <c r="B84" s="4" t="s">
        <v>44</v>
      </c>
      <c r="C84" s="18" t="s">
        <v>74</v>
      </c>
      <c r="D84" s="18" t="s">
        <v>74</v>
      </c>
      <c r="E84" s="4" t="s">
        <v>46</v>
      </c>
      <c r="F84" s="18" t="s">
        <v>29</v>
      </c>
      <c r="G84" s="4">
        <v>1</v>
      </c>
      <c r="H84" s="18" t="s">
        <v>28</v>
      </c>
      <c r="I84" s="4">
        <v>0</v>
      </c>
    </row>
    <row r="85" spans="1:9" x14ac:dyDescent="0.55000000000000004">
      <c r="A85" s="18" t="s">
        <v>0</v>
      </c>
      <c r="B85" s="4" t="s">
        <v>44</v>
      </c>
      <c r="C85" s="18" t="s">
        <v>74</v>
      </c>
      <c r="D85" s="18" t="s">
        <v>74</v>
      </c>
      <c r="E85" s="4" t="s">
        <v>46</v>
      </c>
      <c r="F85" s="18" t="s">
        <v>29</v>
      </c>
      <c r="G85" s="4">
        <v>1</v>
      </c>
      <c r="H85" s="18" t="s">
        <v>30</v>
      </c>
      <c r="I85" s="4">
        <v>1.5508029756599999</v>
      </c>
    </row>
    <row r="86" spans="1:9" x14ac:dyDescent="0.55000000000000004">
      <c r="A86" s="18" t="s">
        <v>0</v>
      </c>
      <c r="B86" s="4" t="s">
        <v>44</v>
      </c>
      <c r="C86" s="18" t="s">
        <v>73</v>
      </c>
      <c r="D86" s="18" t="s">
        <v>73</v>
      </c>
      <c r="E86" s="4" t="s">
        <v>46</v>
      </c>
      <c r="F86" s="18" t="s">
        <v>27</v>
      </c>
      <c r="G86" s="4">
        <v>0</v>
      </c>
      <c r="H86" s="18" t="s">
        <v>28</v>
      </c>
      <c r="I86" s="4">
        <v>2.2855648713900001</v>
      </c>
    </row>
    <row r="87" spans="1:9" x14ac:dyDescent="0.55000000000000004">
      <c r="A87" s="18" t="s">
        <v>0</v>
      </c>
      <c r="B87" s="4" t="s">
        <v>44</v>
      </c>
      <c r="C87" s="18" t="s">
        <v>73</v>
      </c>
      <c r="D87" s="18" t="s">
        <v>73</v>
      </c>
      <c r="E87" s="4" t="s">
        <v>46</v>
      </c>
      <c r="F87" s="18" t="s">
        <v>27</v>
      </c>
      <c r="G87" s="4">
        <v>0</v>
      </c>
      <c r="H87" s="18" t="s">
        <v>30</v>
      </c>
      <c r="I87" s="4">
        <v>0</v>
      </c>
    </row>
    <row r="88" spans="1:9" x14ac:dyDescent="0.55000000000000004">
      <c r="A88" s="18" t="s">
        <v>0</v>
      </c>
      <c r="B88" s="4" t="s">
        <v>44</v>
      </c>
      <c r="C88" s="18" t="s">
        <v>73</v>
      </c>
      <c r="D88" s="18" t="s">
        <v>73</v>
      </c>
      <c r="E88" s="4" t="s">
        <v>46</v>
      </c>
      <c r="F88" s="18" t="s">
        <v>29</v>
      </c>
      <c r="G88" s="4">
        <v>0</v>
      </c>
      <c r="H88" s="18" t="s">
        <v>28</v>
      </c>
      <c r="I88" s="4">
        <v>2.2855648713900001</v>
      </c>
    </row>
    <row r="89" spans="1:9" x14ac:dyDescent="0.55000000000000004">
      <c r="A89" s="18" t="s">
        <v>0</v>
      </c>
      <c r="B89" s="4" t="s">
        <v>44</v>
      </c>
      <c r="C89" s="18" t="s">
        <v>73</v>
      </c>
      <c r="D89" s="18" t="s">
        <v>73</v>
      </c>
      <c r="E89" s="4" t="s">
        <v>46</v>
      </c>
      <c r="F89" s="18" t="s">
        <v>29</v>
      </c>
      <c r="G89" s="4">
        <v>0</v>
      </c>
      <c r="H89" s="18" t="s">
        <v>30</v>
      </c>
      <c r="I89" s="4">
        <v>0</v>
      </c>
    </row>
    <row r="90" spans="1:9" x14ac:dyDescent="0.55000000000000004">
      <c r="A90" s="18" t="s">
        <v>0</v>
      </c>
      <c r="B90" s="4" t="s">
        <v>44</v>
      </c>
      <c r="C90" s="18" t="s">
        <v>72</v>
      </c>
      <c r="D90" s="18" t="s">
        <v>72</v>
      </c>
      <c r="E90" s="4" t="s">
        <v>46</v>
      </c>
      <c r="F90" s="18" t="s">
        <v>27</v>
      </c>
      <c r="G90" s="4">
        <v>0</v>
      </c>
      <c r="H90" s="18" t="s">
        <v>28</v>
      </c>
      <c r="I90" s="4">
        <v>0</v>
      </c>
    </row>
    <row r="91" spans="1:9" x14ac:dyDescent="0.55000000000000004">
      <c r="A91" s="18" t="s">
        <v>0</v>
      </c>
      <c r="B91" s="4" t="s">
        <v>44</v>
      </c>
      <c r="C91" s="18" t="s">
        <v>72</v>
      </c>
      <c r="D91" s="18" t="s">
        <v>72</v>
      </c>
      <c r="E91" s="4" t="s">
        <v>46</v>
      </c>
      <c r="F91" s="18" t="s">
        <v>27</v>
      </c>
      <c r="G91" s="4">
        <v>0</v>
      </c>
      <c r="H91" s="18" t="s">
        <v>30</v>
      </c>
      <c r="I91" s="4">
        <v>1.76846843865</v>
      </c>
    </row>
    <row r="92" spans="1:9" x14ac:dyDescent="0.55000000000000004">
      <c r="A92" s="18" t="s">
        <v>0</v>
      </c>
      <c r="B92" s="4" t="s">
        <v>44</v>
      </c>
      <c r="C92" s="18" t="s">
        <v>72</v>
      </c>
      <c r="D92" s="18" t="s">
        <v>72</v>
      </c>
      <c r="E92" s="4" t="s">
        <v>46</v>
      </c>
      <c r="F92" s="18" t="s">
        <v>29</v>
      </c>
      <c r="G92" s="4">
        <v>1</v>
      </c>
      <c r="H92" s="18" t="s">
        <v>28</v>
      </c>
      <c r="I92" s="4">
        <v>0</v>
      </c>
    </row>
    <row r="93" spans="1:9" x14ac:dyDescent="0.55000000000000004">
      <c r="A93" s="18" t="s">
        <v>0</v>
      </c>
      <c r="B93" s="4" t="s">
        <v>44</v>
      </c>
      <c r="C93" s="18" t="s">
        <v>72</v>
      </c>
      <c r="D93" s="18" t="s">
        <v>72</v>
      </c>
      <c r="E93" s="4" t="s">
        <v>46</v>
      </c>
      <c r="F93" s="18" t="s">
        <v>29</v>
      </c>
      <c r="G93" s="4">
        <v>1</v>
      </c>
      <c r="H93" s="18" t="s">
        <v>30</v>
      </c>
      <c r="I93" s="4">
        <v>1.76846843865</v>
      </c>
    </row>
    <row r="94" spans="1:9" x14ac:dyDescent="0.55000000000000004">
      <c r="A94" s="18" t="s">
        <v>0</v>
      </c>
      <c r="B94" s="4" t="s">
        <v>44</v>
      </c>
      <c r="C94" s="18" t="s">
        <v>74</v>
      </c>
      <c r="D94" s="18" t="s">
        <v>73</v>
      </c>
      <c r="E94" s="4" t="s">
        <v>46</v>
      </c>
      <c r="F94" s="18" t="s">
        <v>27</v>
      </c>
      <c r="G94" s="4">
        <v>0</v>
      </c>
      <c r="H94" s="18" t="s">
        <v>28</v>
      </c>
      <c r="I94" s="4">
        <v>1.4594140499799999</v>
      </c>
    </row>
    <row r="95" spans="1:9" x14ac:dyDescent="0.55000000000000004">
      <c r="A95" s="18" t="s">
        <v>0</v>
      </c>
      <c r="B95" s="4" t="s">
        <v>44</v>
      </c>
      <c r="C95" s="18" t="s">
        <v>74</v>
      </c>
      <c r="D95" s="18" t="s">
        <v>73</v>
      </c>
      <c r="E95" s="4" t="s">
        <v>46</v>
      </c>
      <c r="F95" s="18" t="s">
        <v>27</v>
      </c>
      <c r="G95" s="4">
        <v>0</v>
      </c>
      <c r="H95" s="18" t="s">
        <v>30</v>
      </c>
      <c r="I95" s="4">
        <v>1.4417041608800001</v>
      </c>
    </row>
    <row r="96" spans="1:9" x14ac:dyDescent="0.55000000000000004">
      <c r="A96" s="18" t="s">
        <v>0</v>
      </c>
      <c r="B96" s="4" t="s">
        <v>44</v>
      </c>
      <c r="C96" s="18" t="s">
        <v>74</v>
      </c>
      <c r="D96" s="18" t="s">
        <v>73</v>
      </c>
      <c r="E96" s="4" t="s">
        <v>46</v>
      </c>
      <c r="F96" s="18" t="s">
        <v>29</v>
      </c>
      <c r="G96" s="4">
        <v>0</v>
      </c>
      <c r="H96" s="18" t="s">
        <v>28</v>
      </c>
      <c r="I96" s="4">
        <v>1.4594140499799999</v>
      </c>
    </row>
    <row r="97" spans="1:9" x14ac:dyDescent="0.55000000000000004">
      <c r="A97" s="18" t="s">
        <v>0</v>
      </c>
      <c r="B97" s="4" t="s">
        <v>44</v>
      </c>
      <c r="C97" s="18" t="s">
        <v>74</v>
      </c>
      <c r="D97" s="18" t="s">
        <v>73</v>
      </c>
      <c r="E97" s="4" t="s">
        <v>46</v>
      </c>
      <c r="F97" s="18" t="s">
        <v>29</v>
      </c>
      <c r="G97" s="4">
        <v>0</v>
      </c>
      <c r="H97" s="18" t="s">
        <v>30</v>
      </c>
      <c r="I97" s="4">
        <v>1.4417041608800001</v>
      </c>
    </row>
    <row r="98" spans="1:9" x14ac:dyDescent="0.55000000000000004">
      <c r="A98" s="18" t="s">
        <v>0</v>
      </c>
      <c r="B98" s="4" t="s">
        <v>44</v>
      </c>
      <c r="C98" s="18" t="s">
        <v>73</v>
      </c>
      <c r="D98" s="18" t="s">
        <v>72</v>
      </c>
      <c r="E98" s="4" t="s">
        <v>46</v>
      </c>
      <c r="F98" s="18" t="s">
        <v>27</v>
      </c>
      <c r="G98" s="4">
        <v>0</v>
      </c>
      <c r="H98" s="18" t="s">
        <v>28</v>
      </c>
      <c r="I98" s="4">
        <v>2.0044922207</v>
      </c>
    </row>
    <row r="99" spans="1:9" x14ac:dyDescent="0.55000000000000004">
      <c r="A99" s="18" t="s">
        <v>0</v>
      </c>
      <c r="B99" s="4" t="s">
        <v>44</v>
      </c>
      <c r="C99" s="18" t="s">
        <v>73</v>
      </c>
      <c r="D99" s="18" t="s">
        <v>72</v>
      </c>
      <c r="E99" s="4" t="s">
        <v>46</v>
      </c>
      <c r="F99" s="18" t="s">
        <v>27</v>
      </c>
      <c r="G99" s="4">
        <v>0</v>
      </c>
      <c r="H99" s="18" t="s">
        <v>30</v>
      </c>
      <c r="I99" s="4">
        <v>1.3329432671899999</v>
      </c>
    </row>
    <row r="100" spans="1:9" x14ac:dyDescent="0.55000000000000004">
      <c r="A100" s="18" t="s">
        <v>0</v>
      </c>
      <c r="B100" s="4" t="s">
        <v>44</v>
      </c>
      <c r="C100" s="18" t="s">
        <v>73</v>
      </c>
      <c r="D100" s="18" t="s">
        <v>72</v>
      </c>
      <c r="E100" s="4" t="s">
        <v>46</v>
      </c>
      <c r="F100" s="18" t="s">
        <v>29</v>
      </c>
      <c r="G100" s="4">
        <v>1</v>
      </c>
      <c r="H100" s="18" t="s">
        <v>28</v>
      </c>
      <c r="I100" s="4">
        <v>2.0044922207</v>
      </c>
    </row>
    <row r="101" spans="1:9" x14ac:dyDescent="0.55000000000000004">
      <c r="A101" s="18" t="s">
        <v>0</v>
      </c>
      <c r="B101" s="4" t="s">
        <v>44</v>
      </c>
      <c r="C101" s="18" t="s">
        <v>73</v>
      </c>
      <c r="D101" s="18" t="s">
        <v>72</v>
      </c>
      <c r="E101" s="4" t="s">
        <v>46</v>
      </c>
      <c r="F101" s="18" t="s">
        <v>29</v>
      </c>
      <c r="G101" s="4">
        <v>1</v>
      </c>
      <c r="H101" s="18" t="s">
        <v>30</v>
      </c>
      <c r="I101" s="4">
        <v>1.3329432671899999</v>
      </c>
    </row>
    <row r="102" spans="1:9" x14ac:dyDescent="0.55000000000000004">
      <c r="A102" s="18" t="s">
        <v>0</v>
      </c>
      <c r="B102" s="4" t="s">
        <v>44</v>
      </c>
      <c r="C102" s="18" t="s">
        <v>74</v>
      </c>
      <c r="D102" s="18" t="s">
        <v>74</v>
      </c>
      <c r="E102" s="4" t="s">
        <v>46</v>
      </c>
      <c r="F102" s="18" t="s">
        <v>27</v>
      </c>
      <c r="G102" s="4">
        <v>0</v>
      </c>
      <c r="H102" s="18" t="s">
        <v>28</v>
      </c>
      <c r="I102" s="4">
        <v>2.5658870068100001</v>
      </c>
    </row>
    <row r="103" spans="1:9" x14ac:dyDescent="0.55000000000000004">
      <c r="A103" s="18" t="s">
        <v>0</v>
      </c>
      <c r="B103" s="4" t="s">
        <v>44</v>
      </c>
      <c r="C103" s="18" t="s">
        <v>74</v>
      </c>
      <c r="D103" s="18" t="s">
        <v>74</v>
      </c>
      <c r="E103" s="4" t="s">
        <v>46</v>
      </c>
      <c r="F103" s="18" t="s">
        <v>27</v>
      </c>
      <c r="G103" s="4">
        <v>0</v>
      </c>
      <c r="H103" s="18" t="s">
        <v>30</v>
      </c>
      <c r="I103" s="4">
        <v>1.3785058698799999</v>
      </c>
    </row>
    <row r="104" spans="1:9" x14ac:dyDescent="0.55000000000000004">
      <c r="A104" s="18" t="s">
        <v>0</v>
      </c>
      <c r="B104" s="4" t="s">
        <v>44</v>
      </c>
      <c r="C104" s="18" t="s">
        <v>74</v>
      </c>
      <c r="D104" s="18" t="s">
        <v>74</v>
      </c>
      <c r="E104" s="4" t="s">
        <v>46</v>
      </c>
      <c r="F104" s="18" t="s">
        <v>29</v>
      </c>
      <c r="G104" s="4">
        <v>1</v>
      </c>
      <c r="H104" s="18" t="s">
        <v>28</v>
      </c>
      <c r="I104" s="4">
        <v>2.5658870068100001</v>
      </c>
    </row>
    <row r="105" spans="1:9" x14ac:dyDescent="0.55000000000000004">
      <c r="A105" s="18" t="s">
        <v>0</v>
      </c>
      <c r="B105" s="4" t="s">
        <v>44</v>
      </c>
      <c r="C105" s="18" t="s">
        <v>74</v>
      </c>
      <c r="D105" s="18" t="s">
        <v>74</v>
      </c>
      <c r="E105" s="4" t="s">
        <v>46</v>
      </c>
      <c r="F105" s="18" t="s">
        <v>29</v>
      </c>
      <c r="G105" s="4">
        <v>1</v>
      </c>
      <c r="H105" s="18" t="s">
        <v>30</v>
      </c>
      <c r="I105" s="4">
        <v>1.3785058698799999</v>
      </c>
    </row>
    <row r="106" spans="1:9" x14ac:dyDescent="0.55000000000000004">
      <c r="A106" s="18" t="s">
        <v>0</v>
      </c>
      <c r="B106" s="4" t="s">
        <v>44</v>
      </c>
      <c r="C106" s="18" t="s">
        <v>72</v>
      </c>
      <c r="D106" s="18" t="s">
        <v>72</v>
      </c>
      <c r="E106" s="4" t="s">
        <v>46</v>
      </c>
      <c r="F106" s="18" t="s">
        <v>27</v>
      </c>
      <c r="G106" s="4">
        <v>1</v>
      </c>
      <c r="H106" s="18" t="s">
        <v>28</v>
      </c>
      <c r="I106" s="4">
        <v>3.3632847799499999</v>
      </c>
    </row>
    <row r="107" spans="1:9" x14ac:dyDescent="0.55000000000000004">
      <c r="A107" s="18" t="s">
        <v>0</v>
      </c>
      <c r="B107" s="4" t="s">
        <v>44</v>
      </c>
      <c r="C107" s="18" t="s">
        <v>72</v>
      </c>
      <c r="D107" s="18" t="s">
        <v>72</v>
      </c>
      <c r="E107" s="4" t="s">
        <v>46</v>
      </c>
      <c r="F107" s="18" t="s">
        <v>27</v>
      </c>
      <c r="G107" s="4">
        <v>1</v>
      </c>
      <c r="H107" s="18" t="s">
        <v>30</v>
      </c>
      <c r="I107" s="4">
        <v>1.55000708927</v>
      </c>
    </row>
    <row r="108" spans="1:9" x14ac:dyDescent="0.55000000000000004">
      <c r="A108" s="18" t="s">
        <v>0</v>
      </c>
      <c r="B108" s="4" t="s">
        <v>44</v>
      </c>
      <c r="C108" s="18" t="s">
        <v>72</v>
      </c>
      <c r="D108" s="18" t="s">
        <v>72</v>
      </c>
      <c r="E108" s="4" t="s">
        <v>46</v>
      </c>
      <c r="F108" s="18" t="s">
        <v>29</v>
      </c>
      <c r="G108" s="4">
        <v>1</v>
      </c>
      <c r="H108" s="18" t="s">
        <v>28</v>
      </c>
      <c r="I108" s="4">
        <v>3.3632847799499999</v>
      </c>
    </row>
    <row r="109" spans="1:9" x14ac:dyDescent="0.55000000000000004">
      <c r="A109" s="18" t="s">
        <v>0</v>
      </c>
      <c r="B109" s="4" t="s">
        <v>44</v>
      </c>
      <c r="C109" s="18" t="s">
        <v>72</v>
      </c>
      <c r="D109" s="18" t="s">
        <v>72</v>
      </c>
      <c r="E109" s="4" t="s">
        <v>46</v>
      </c>
      <c r="F109" s="18" t="s">
        <v>29</v>
      </c>
      <c r="G109" s="4">
        <v>1</v>
      </c>
      <c r="H109" s="18" t="s">
        <v>30</v>
      </c>
      <c r="I109" s="4">
        <v>1.55000708927</v>
      </c>
    </row>
    <row r="110" spans="1:9" x14ac:dyDescent="0.55000000000000004">
      <c r="A110" s="18" t="s">
        <v>0</v>
      </c>
      <c r="B110" s="4" t="s">
        <v>44</v>
      </c>
      <c r="C110" s="18" t="s">
        <v>73</v>
      </c>
      <c r="D110" s="18" t="s">
        <v>74</v>
      </c>
      <c r="E110" s="4" t="s">
        <v>46</v>
      </c>
      <c r="F110" s="18" t="s">
        <v>27</v>
      </c>
      <c r="G110" s="4">
        <v>0</v>
      </c>
      <c r="H110" s="18" t="s">
        <v>28</v>
      </c>
      <c r="I110" s="4">
        <v>0</v>
      </c>
    </row>
    <row r="111" spans="1:9" x14ac:dyDescent="0.55000000000000004">
      <c r="A111" s="18" t="s">
        <v>0</v>
      </c>
      <c r="B111" s="4" t="s">
        <v>44</v>
      </c>
      <c r="C111" s="18" t="s">
        <v>73</v>
      </c>
      <c r="D111" s="18" t="s">
        <v>74</v>
      </c>
      <c r="E111" s="4" t="s">
        <v>46</v>
      </c>
      <c r="F111" s="18" t="s">
        <v>27</v>
      </c>
      <c r="G111" s="4">
        <v>0</v>
      </c>
      <c r="H111" s="18" t="s">
        <v>30</v>
      </c>
      <c r="I111" s="4">
        <v>0</v>
      </c>
    </row>
    <row r="112" spans="1:9" x14ac:dyDescent="0.55000000000000004">
      <c r="A112" s="18" t="s">
        <v>0</v>
      </c>
      <c r="B112" s="4" t="s">
        <v>44</v>
      </c>
      <c r="C112" s="18" t="s">
        <v>73</v>
      </c>
      <c r="D112" s="18" t="s">
        <v>74</v>
      </c>
      <c r="E112" s="4" t="s">
        <v>46</v>
      </c>
      <c r="F112" s="18" t="s">
        <v>29</v>
      </c>
      <c r="G112" s="4">
        <v>0</v>
      </c>
      <c r="H112" s="18" t="s">
        <v>28</v>
      </c>
      <c r="I112" s="4">
        <v>0</v>
      </c>
    </row>
    <row r="113" spans="1:9" x14ac:dyDescent="0.55000000000000004">
      <c r="A113" s="18" t="s">
        <v>0</v>
      </c>
      <c r="B113" s="4" t="s">
        <v>44</v>
      </c>
      <c r="C113" s="18" t="s">
        <v>73</v>
      </c>
      <c r="D113" s="18" t="s">
        <v>74</v>
      </c>
      <c r="E113" s="4" t="s">
        <v>46</v>
      </c>
      <c r="F113" s="18" t="s">
        <v>29</v>
      </c>
      <c r="G113" s="4">
        <v>0</v>
      </c>
      <c r="H113" s="18" t="s">
        <v>30</v>
      </c>
      <c r="I113" s="4">
        <v>0</v>
      </c>
    </row>
    <row r="114" spans="1:9" x14ac:dyDescent="0.55000000000000004">
      <c r="A114" s="18" t="s">
        <v>0</v>
      </c>
      <c r="B114" s="4" t="s">
        <v>44</v>
      </c>
      <c r="C114" s="18" t="s">
        <v>72</v>
      </c>
      <c r="D114" s="18" t="s">
        <v>72</v>
      </c>
      <c r="E114" s="4" t="s">
        <v>46</v>
      </c>
      <c r="F114" s="18" t="s">
        <v>27</v>
      </c>
      <c r="G114" s="4">
        <v>0</v>
      </c>
      <c r="H114" s="18" t="s">
        <v>28</v>
      </c>
      <c r="I114" s="4">
        <v>0</v>
      </c>
    </row>
    <row r="115" spans="1:9" x14ac:dyDescent="0.55000000000000004">
      <c r="A115" s="18" t="s">
        <v>0</v>
      </c>
      <c r="B115" s="4" t="s">
        <v>44</v>
      </c>
      <c r="C115" s="18" t="s">
        <v>72</v>
      </c>
      <c r="D115" s="18" t="s">
        <v>72</v>
      </c>
      <c r="E115" s="4" t="s">
        <v>46</v>
      </c>
      <c r="F115" s="18" t="s">
        <v>27</v>
      </c>
      <c r="G115" s="4">
        <v>0</v>
      </c>
      <c r="H115" s="18" t="s">
        <v>30</v>
      </c>
      <c r="I115" s="4">
        <v>0.94017335586200002</v>
      </c>
    </row>
    <row r="116" spans="1:9" x14ac:dyDescent="0.55000000000000004">
      <c r="A116" s="18" t="s">
        <v>0</v>
      </c>
      <c r="B116" s="4" t="s">
        <v>44</v>
      </c>
      <c r="C116" s="18" t="s">
        <v>72</v>
      </c>
      <c r="D116" s="18" t="s">
        <v>72</v>
      </c>
      <c r="E116" s="4" t="s">
        <v>46</v>
      </c>
      <c r="F116" s="18" t="s">
        <v>29</v>
      </c>
      <c r="G116" s="4">
        <v>1</v>
      </c>
      <c r="H116" s="18" t="s">
        <v>28</v>
      </c>
      <c r="I116" s="4">
        <v>0</v>
      </c>
    </row>
    <row r="117" spans="1:9" x14ac:dyDescent="0.55000000000000004">
      <c r="A117" s="18" t="s">
        <v>0</v>
      </c>
      <c r="B117" s="4" t="s">
        <v>44</v>
      </c>
      <c r="C117" s="18" t="s">
        <v>72</v>
      </c>
      <c r="D117" s="18" t="s">
        <v>72</v>
      </c>
      <c r="E117" s="4" t="s">
        <v>46</v>
      </c>
      <c r="F117" s="18" t="s">
        <v>29</v>
      </c>
      <c r="G117" s="4">
        <v>1</v>
      </c>
      <c r="H117" s="18" t="s">
        <v>30</v>
      </c>
      <c r="I117" s="4">
        <v>0.94017335586200002</v>
      </c>
    </row>
    <row r="118" spans="1:9" x14ac:dyDescent="0.55000000000000004">
      <c r="A118" s="18" t="s">
        <v>0</v>
      </c>
      <c r="B118" s="4" t="s">
        <v>44</v>
      </c>
      <c r="C118" s="18" t="s">
        <v>74</v>
      </c>
      <c r="D118" s="18" t="s">
        <v>73</v>
      </c>
      <c r="E118" s="4" t="s">
        <v>46</v>
      </c>
      <c r="F118" s="18" t="s">
        <v>27</v>
      </c>
      <c r="G118" s="4">
        <v>0</v>
      </c>
      <c r="H118" s="18" t="s">
        <v>28</v>
      </c>
      <c r="I118" s="4">
        <v>0</v>
      </c>
    </row>
    <row r="119" spans="1:9" x14ac:dyDescent="0.55000000000000004">
      <c r="A119" s="18" t="s">
        <v>0</v>
      </c>
      <c r="B119" s="4" t="s">
        <v>44</v>
      </c>
      <c r="C119" s="18" t="s">
        <v>74</v>
      </c>
      <c r="D119" s="18" t="s">
        <v>73</v>
      </c>
      <c r="E119" s="4" t="s">
        <v>46</v>
      </c>
      <c r="F119" s="18" t="s">
        <v>27</v>
      </c>
      <c r="G119" s="4">
        <v>0</v>
      </c>
      <c r="H119" s="18" t="s">
        <v>30</v>
      </c>
      <c r="I119" s="4">
        <v>1.80140508909</v>
      </c>
    </row>
    <row r="120" spans="1:9" x14ac:dyDescent="0.55000000000000004">
      <c r="A120" s="18" t="s">
        <v>0</v>
      </c>
      <c r="B120" s="4" t="s">
        <v>44</v>
      </c>
      <c r="C120" s="18" t="s">
        <v>74</v>
      </c>
      <c r="D120" s="18" t="s">
        <v>73</v>
      </c>
      <c r="E120" s="4" t="s">
        <v>46</v>
      </c>
      <c r="F120" s="18" t="s">
        <v>29</v>
      </c>
      <c r="G120" s="4">
        <v>1</v>
      </c>
      <c r="H120" s="18" t="s">
        <v>28</v>
      </c>
      <c r="I120" s="4">
        <v>0</v>
      </c>
    </row>
    <row r="121" spans="1:9" x14ac:dyDescent="0.55000000000000004">
      <c r="A121" s="18" t="s">
        <v>0</v>
      </c>
      <c r="B121" s="4" t="s">
        <v>44</v>
      </c>
      <c r="C121" s="18" t="s">
        <v>74</v>
      </c>
      <c r="D121" s="18" t="s">
        <v>73</v>
      </c>
      <c r="E121" s="4" t="s">
        <v>46</v>
      </c>
      <c r="F121" s="18" t="s">
        <v>29</v>
      </c>
      <c r="G121" s="4">
        <v>1</v>
      </c>
      <c r="H121" s="18" t="s">
        <v>30</v>
      </c>
      <c r="I121" s="4">
        <v>1.80140508909</v>
      </c>
    </row>
    <row r="122" spans="1:9" x14ac:dyDescent="0.55000000000000004">
      <c r="A122" s="18" t="s">
        <v>0</v>
      </c>
      <c r="B122" s="4" t="s">
        <v>44</v>
      </c>
      <c r="C122" s="18" t="s">
        <v>73</v>
      </c>
      <c r="D122" s="18" t="s">
        <v>74</v>
      </c>
      <c r="E122" s="4" t="s">
        <v>46</v>
      </c>
      <c r="F122" s="18" t="s">
        <v>27</v>
      </c>
      <c r="G122" s="4">
        <v>1</v>
      </c>
      <c r="H122" s="18" t="s">
        <v>28</v>
      </c>
      <c r="I122" s="4">
        <v>2.1904295140399999</v>
      </c>
    </row>
    <row r="123" spans="1:9" x14ac:dyDescent="0.55000000000000004">
      <c r="A123" s="18" t="s">
        <v>0</v>
      </c>
      <c r="B123" s="4" t="s">
        <v>44</v>
      </c>
      <c r="C123" s="18" t="s">
        <v>73</v>
      </c>
      <c r="D123" s="18" t="s">
        <v>74</v>
      </c>
      <c r="E123" s="4" t="s">
        <v>46</v>
      </c>
      <c r="F123" s="18" t="s">
        <v>27</v>
      </c>
      <c r="G123" s="4">
        <v>1</v>
      </c>
      <c r="H123" s="18" t="s">
        <v>30</v>
      </c>
      <c r="I123" s="4">
        <v>1.19994517649</v>
      </c>
    </row>
    <row r="124" spans="1:9" x14ac:dyDescent="0.55000000000000004">
      <c r="A124" s="18" t="s">
        <v>0</v>
      </c>
      <c r="B124" s="4" t="s">
        <v>44</v>
      </c>
      <c r="C124" s="18" t="s">
        <v>73</v>
      </c>
      <c r="D124" s="18" t="s">
        <v>74</v>
      </c>
      <c r="E124" s="4" t="s">
        <v>46</v>
      </c>
      <c r="F124" s="18" t="s">
        <v>29</v>
      </c>
      <c r="G124" s="4">
        <v>0</v>
      </c>
      <c r="H124" s="18" t="s">
        <v>28</v>
      </c>
      <c r="I124" s="4">
        <v>2.1904295140399999</v>
      </c>
    </row>
    <row r="125" spans="1:9" x14ac:dyDescent="0.55000000000000004">
      <c r="A125" s="18" t="s">
        <v>0</v>
      </c>
      <c r="B125" s="4" t="s">
        <v>44</v>
      </c>
      <c r="C125" s="18" t="s">
        <v>73</v>
      </c>
      <c r="D125" s="18" t="s">
        <v>74</v>
      </c>
      <c r="E125" s="4" t="s">
        <v>46</v>
      </c>
      <c r="F125" s="18" t="s">
        <v>29</v>
      </c>
      <c r="G125" s="4">
        <v>0</v>
      </c>
      <c r="H125" s="18" t="s">
        <v>30</v>
      </c>
      <c r="I125" s="4">
        <v>1.19994517649</v>
      </c>
    </row>
    <row r="126" spans="1:9" x14ac:dyDescent="0.55000000000000004">
      <c r="A126" s="18" t="s">
        <v>0</v>
      </c>
      <c r="B126" s="4" t="s">
        <v>44</v>
      </c>
      <c r="C126" s="18" t="s">
        <v>72</v>
      </c>
      <c r="D126" s="18" t="s">
        <v>72</v>
      </c>
      <c r="E126" s="4" t="s">
        <v>46</v>
      </c>
      <c r="F126" s="18" t="s">
        <v>27</v>
      </c>
      <c r="G126" s="4">
        <v>0</v>
      </c>
      <c r="H126" s="18" t="s">
        <v>28</v>
      </c>
      <c r="I126" s="4">
        <v>2.59830188856</v>
      </c>
    </row>
    <row r="127" spans="1:9" x14ac:dyDescent="0.55000000000000004">
      <c r="A127" s="18" t="s">
        <v>0</v>
      </c>
      <c r="B127" s="4" t="s">
        <v>44</v>
      </c>
      <c r="C127" s="18" t="s">
        <v>72</v>
      </c>
      <c r="D127" s="18" t="s">
        <v>72</v>
      </c>
      <c r="E127" s="4" t="s">
        <v>46</v>
      </c>
      <c r="F127" s="18" t="s">
        <v>27</v>
      </c>
      <c r="G127" s="4">
        <v>0</v>
      </c>
      <c r="H127" s="18" t="s">
        <v>30</v>
      </c>
      <c r="I127" s="4">
        <v>1.3931673818700001</v>
      </c>
    </row>
    <row r="128" spans="1:9" x14ac:dyDescent="0.55000000000000004">
      <c r="A128" s="18" t="s">
        <v>0</v>
      </c>
      <c r="B128" s="4" t="s">
        <v>44</v>
      </c>
      <c r="C128" s="18" t="s">
        <v>72</v>
      </c>
      <c r="D128" s="18" t="s">
        <v>72</v>
      </c>
      <c r="E128" s="4" t="s">
        <v>46</v>
      </c>
      <c r="F128" s="18" t="s">
        <v>29</v>
      </c>
      <c r="G128" s="4">
        <v>1</v>
      </c>
      <c r="H128" s="18" t="s">
        <v>28</v>
      </c>
      <c r="I128" s="4">
        <v>2.59830188856</v>
      </c>
    </row>
    <row r="129" spans="1:9" x14ac:dyDescent="0.55000000000000004">
      <c r="A129" s="18" t="s">
        <v>0</v>
      </c>
      <c r="B129" s="4" t="s">
        <v>44</v>
      </c>
      <c r="C129" s="18" t="s">
        <v>72</v>
      </c>
      <c r="D129" s="18" t="s">
        <v>72</v>
      </c>
      <c r="E129" s="4" t="s">
        <v>46</v>
      </c>
      <c r="F129" s="18" t="s">
        <v>29</v>
      </c>
      <c r="G129" s="4">
        <v>1</v>
      </c>
      <c r="H129" s="18" t="s">
        <v>30</v>
      </c>
      <c r="I129" s="4">
        <v>1.3931673818700001</v>
      </c>
    </row>
    <row r="130" spans="1:9" x14ac:dyDescent="0.55000000000000004">
      <c r="A130" s="18" t="s">
        <v>0</v>
      </c>
      <c r="B130" s="4" t="s">
        <v>44</v>
      </c>
      <c r="C130" s="18" t="s">
        <v>74</v>
      </c>
      <c r="D130" s="18" t="s">
        <v>73</v>
      </c>
      <c r="E130" s="4" t="s">
        <v>46</v>
      </c>
      <c r="F130" s="18" t="s">
        <v>27</v>
      </c>
      <c r="G130" s="4">
        <v>0</v>
      </c>
      <c r="H130" s="18" t="s">
        <v>28</v>
      </c>
      <c r="I130" s="4">
        <v>0</v>
      </c>
    </row>
    <row r="131" spans="1:9" x14ac:dyDescent="0.55000000000000004">
      <c r="A131" s="18" t="s">
        <v>0</v>
      </c>
      <c r="B131" s="4" t="s">
        <v>44</v>
      </c>
      <c r="C131" s="18" t="s">
        <v>74</v>
      </c>
      <c r="D131" s="18" t="s">
        <v>73</v>
      </c>
      <c r="E131" s="4" t="s">
        <v>46</v>
      </c>
      <c r="F131" s="18" t="s">
        <v>27</v>
      </c>
      <c r="G131" s="4">
        <v>0</v>
      </c>
      <c r="H131" s="18" t="s">
        <v>30</v>
      </c>
      <c r="I131" s="4">
        <v>0</v>
      </c>
    </row>
    <row r="132" spans="1:9" x14ac:dyDescent="0.55000000000000004">
      <c r="A132" s="18" t="s">
        <v>0</v>
      </c>
      <c r="B132" s="4" t="s">
        <v>44</v>
      </c>
      <c r="C132" s="18" t="s">
        <v>74</v>
      </c>
      <c r="D132" s="18" t="s">
        <v>73</v>
      </c>
      <c r="E132" s="4" t="s">
        <v>46</v>
      </c>
      <c r="F132" s="18" t="s">
        <v>29</v>
      </c>
      <c r="G132" s="4">
        <v>0</v>
      </c>
      <c r="H132" s="18" t="s">
        <v>28</v>
      </c>
      <c r="I132" s="4">
        <v>0</v>
      </c>
    </row>
    <row r="133" spans="1:9" x14ac:dyDescent="0.55000000000000004">
      <c r="A133" s="18" t="s">
        <v>0</v>
      </c>
      <c r="B133" s="4" t="s">
        <v>44</v>
      </c>
      <c r="C133" s="18" t="s">
        <v>74</v>
      </c>
      <c r="D133" s="18" t="s">
        <v>73</v>
      </c>
      <c r="E133" s="4" t="s">
        <v>46</v>
      </c>
      <c r="F133" s="18" t="s">
        <v>29</v>
      </c>
      <c r="G133" s="4">
        <v>0</v>
      </c>
      <c r="H133" s="18" t="s">
        <v>30</v>
      </c>
      <c r="I133" s="4">
        <v>0</v>
      </c>
    </row>
    <row r="134" spans="1:9" x14ac:dyDescent="0.55000000000000004">
      <c r="A134" s="18" t="s">
        <v>0</v>
      </c>
      <c r="B134" s="4" t="s">
        <v>44</v>
      </c>
      <c r="C134" s="18" t="s">
        <v>72</v>
      </c>
      <c r="D134" s="18" t="s">
        <v>72</v>
      </c>
      <c r="E134" s="4" t="s">
        <v>46</v>
      </c>
      <c r="F134" s="18" t="s">
        <v>27</v>
      </c>
      <c r="G134" s="4">
        <v>1</v>
      </c>
      <c r="H134" s="18" t="s">
        <v>28</v>
      </c>
      <c r="I134" s="4">
        <v>2.1764575495599998</v>
      </c>
    </row>
    <row r="135" spans="1:9" x14ac:dyDescent="0.55000000000000004">
      <c r="A135" s="18" t="s">
        <v>0</v>
      </c>
      <c r="B135" s="4" t="s">
        <v>44</v>
      </c>
      <c r="C135" s="18" t="s">
        <v>72</v>
      </c>
      <c r="D135" s="18" t="s">
        <v>72</v>
      </c>
      <c r="E135" s="4" t="s">
        <v>46</v>
      </c>
      <c r="F135" s="18" t="s">
        <v>27</v>
      </c>
      <c r="G135" s="4">
        <v>1</v>
      </c>
      <c r="H135" s="18" t="s">
        <v>30</v>
      </c>
      <c r="I135" s="4">
        <v>1.0976652739299999</v>
      </c>
    </row>
    <row r="136" spans="1:9" x14ac:dyDescent="0.55000000000000004">
      <c r="A136" s="18" t="s">
        <v>0</v>
      </c>
      <c r="B136" s="4" t="s">
        <v>44</v>
      </c>
      <c r="C136" s="18" t="s">
        <v>72</v>
      </c>
      <c r="D136" s="18" t="s">
        <v>72</v>
      </c>
      <c r="E136" s="4" t="s">
        <v>46</v>
      </c>
      <c r="F136" s="18" t="s">
        <v>29</v>
      </c>
      <c r="G136" s="4">
        <v>1</v>
      </c>
      <c r="H136" s="18" t="s">
        <v>28</v>
      </c>
      <c r="I136" s="4">
        <v>2.1764575495599998</v>
      </c>
    </row>
    <row r="137" spans="1:9" x14ac:dyDescent="0.55000000000000004">
      <c r="A137" s="18" t="s">
        <v>0</v>
      </c>
      <c r="B137" s="4" t="s">
        <v>44</v>
      </c>
      <c r="C137" s="18" t="s">
        <v>72</v>
      </c>
      <c r="D137" s="18" t="s">
        <v>72</v>
      </c>
      <c r="E137" s="4" t="s">
        <v>46</v>
      </c>
      <c r="F137" s="18" t="s">
        <v>29</v>
      </c>
      <c r="G137" s="4">
        <v>1</v>
      </c>
      <c r="H137" s="18" t="s">
        <v>30</v>
      </c>
      <c r="I137" s="4">
        <v>1.0976652739299999</v>
      </c>
    </row>
    <row r="138" spans="1:9" x14ac:dyDescent="0.55000000000000004">
      <c r="A138" s="18" t="s">
        <v>0</v>
      </c>
      <c r="B138" s="4" t="s">
        <v>44</v>
      </c>
      <c r="C138" s="18" t="s">
        <v>73</v>
      </c>
      <c r="D138" s="18" t="s">
        <v>74</v>
      </c>
      <c r="E138" s="4" t="s">
        <v>46</v>
      </c>
      <c r="F138" s="18" t="s">
        <v>27</v>
      </c>
      <c r="G138" s="4">
        <v>1</v>
      </c>
      <c r="H138" s="18" t="s">
        <v>28</v>
      </c>
      <c r="I138" s="4">
        <v>2.4401142786999999</v>
      </c>
    </row>
    <row r="139" spans="1:9" x14ac:dyDescent="0.55000000000000004">
      <c r="A139" s="18" t="s">
        <v>0</v>
      </c>
      <c r="B139" s="4" t="s">
        <v>44</v>
      </c>
      <c r="C139" s="18" t="s">
        <v>73</v>
      </c>
      <c r="D139" s="18" t="s">
        <v>74</v>
      </c>
      <c r="E139" s="4" t="s">
        <v>46</v>
      </c>
      <c r="F139" s="18" t="s">
        <v>27</v>
      </c>
      <c r="G139" s="4">
        <v>1</v>
      </c>
      <c r="H139" s="18" t="s">
        <v>30</v>
      </c>
      <c r="I139" s="4">
        <v>1.78844452428</v>
      </c>
    </row>
    <row r="140" spans="1:9" x14ac:dyDescent="0.55000000000000004">
      <c r="A140" s="18" t="s">
        <v>0</v>
      </c>
      <c r="B140" s="4" t="s">
        <v>44</v>
      </c>
      <c r="C140" s="18" t="s">
        <v>73</v>
      </c>
      <c r="D140" s="18" t="s">
        <v>74</v>
      </c>
      <c r="E140" s="4" t="s">
        <v>46</v>
      </c>
      <c r="F140" s="18" t="s">
        <v>29</v>
      </c>
      <c r="G140" s="4">
        <v>1</v>
      </c>
      <c r="H140" s="18" t="s">
        <v>28</v>
      </c>
      <c r="I140" s="4">
        <v>2.4401142786999999</v>
      </c>
    </row>
    <row r="141" spans="1:9" x14ac:dyDescent="0.55000000000000004">
      <c r="A141" s="18" t="s">
        <v>0</v>
      </c>
      <c r="B141" s="4" t="s">
        <v>44</v>
      </c>
      <c r="C141" s="18" t="s">
        <v>73</v>
      </c>
      <c r="D141" s="18" t="s">
        <v>74</v>
      </c>
      <c r="E141" s="4" t="s">
        <v>46</v>
      </c>
      <c r="F141" s="18" t="s">
        <v>29</v>
      </c>
      <c r="G141" s="4">
        <v>1</v>
      </c>
      <c r="H141" s="18" t="s">
        <v>30</v>
      </c>
      <c r="I141" s="4">
        <v>1.78844452428</v>
      </c>
    </row>
    <row r="142" spans="1:9" x14ac:dyDescent="0.55000000000000004">
      <c r="A142" s="18" t="s">
        <v>0</v>
      </c>
      <c r="B142" s="4" t="s">
        <v>44</v>
      </c>
      <c r="C142" s="18" t="s">
        <v>74</v>
      </c>
      <c r="D142" s="18" t="s">
        <v>73</v>
      </c>
      <c r="E142" s="4" t="s">
        <v>46</v>
      </c>
      <c r="F142" s="18" t="s">
        <v>27</v>
      </c>
      <c r="G142" s="4">
        <v>0</v>
      </c>
      <c r="H142" s="18" t="s">
        <v>28</v>
      </c>
      <c r="I142" s="4">
        <v>0</v>
      </c>
    </row>
    <row r="143" spans="1:9" x14ac:dyDescent="0.55000000000000004">
      <c r="A143" s="18" t="s">
        <v>0</v>
      </c>
      <c r="B143" s="4" t="s">
        <v>44</v>
      </c>
      <c r="C143" s="18" t="s">
        <v>74</v>
      </c>
      <c r="D143" s="18" t="s">
        <v>73</v>
      </c>
      <c r="E143" s="4" t="s">
        <v>46</v>
      </c>
      <c r="F143" s="18" t="s">
        <v>27</v>
      </c>
      <c r="G143" s="4">
        <v>0</v>
      </c>
      <c r="H143" s="18" t="s">
        <v>30</v>
      </c>
      <c r="I143" s="4">
        <v>1.7025639449700001</v>
      </c>
    </row>
    <row r="144" spans="1:9" x14ac:dyDescent="0.55000000000000004">
      <c r="A144" s="18" t="s">
        <v>0</v>
      </c>
      <c r="B144" s="4" t="s">
        <v>44</v>
      </c>
      <c r="C144" s="18" t="s">
        <v>74</v>
      </c>
      <c r="D144" s="18" t="s">
        <v>73</v>
      </c>
      <c r="E144" s="4" t="s">
        <v>46</v>
      </c>
      <c r="F144" s="18" t="s">
        <v>29</v>
      </c>
      <c r="G144" s="4">
        <v>0</v>
      </c>
      <c r="H144" s="18" t="s">
        <v>28</v>
      </c>
      <c r="I144" s="4">
        <v>0</v>
      </c>
    </row>
    <row r="145" spans="1:9" x14ac:dyDescent="0.55000000000000004">
      <c r="A145" s="18" t="s">
        <v>0</v>
      </c>
      <c r="B145" s="4" t="s">
        <v>44</v>
      </c>
      <c r="C145" s="18" t="s">
        <v>74</v>
      </c>
      <c r="D145" s="18" t="s">
        <v>73</v>
      </c>
      <c r="E145" s="4" t="s">
        <v>46</v>
      </c>
      <c r="F145" s="18" t="s">
        <v>29</v>
      </c>
      <c r="G145" s="4">
        <v>0</v>
      </c>
      <c r="H145" s="18" t="s">
        <v>30</v>
      </c>
      <c r="I145" s="4">
        <v>1.7025639449700001</v>
      </c>
    </row>
    <row r="146" spans="1:9" x14ac:dyDescent="0.55000000000000004">
      <c r="A146" s="18" t="s">
        <v>0</v>
      </c>
      <c r="B146" s="4" t="s">
        <v>44</v>
      </c>
      <c r="C146" s="18" t="s">
        <v>72</v>
      </c>
      <c r="D146" s="18" t="s">
        <v>74</v>
      </c>
      <c r="E146" s="4" t="s">
        <v>47</v>
      </c>
      <c r="F146" s="18" t="s">
        <v>27</v>
      </c>
      <c r="G146" s="4">
        <v>1</v>
      </c>
      <c r="H146" s="18" t="s">
        <v>28</v>
      </c>
      <c r="I146" s="4">
        <v>2.3364628384600001</v>
      </c>
    </row>
    <row r="147" spans="1:9" x14ac:dyDescent="0.55000000000000004">
      <c r="A147" s="18" t="s">
        <v>0</v>
      </c>
      <c r="B147" s="4" t="s">
        <v>44</v>
      </c>
      <c r="C147" s="18" t="s">
        <v>72</v>
      </c>
      <c r="D147" s="18" t="s">
        <v>74</v>
      </c>
      <c r="E147" s="4" t="s">
        <v>47</v>
      </c>
      <c r="F147" s="18" t="s">
        <v>27</v>
      </c>
      <c r="G147" s="4">
        <v>1</v>
      </c>
      <c r="H147" s="18" t="s">
        <v>30</v>
      </c>
      <c r="I147" s="4">
        <v>1.78106870747</v>
      </c>
    </row>
    <row r="148" spans="1:9" x14ac:dyDescent="0.55000000000000004">
      <c r="A148" s="18" t="s">
        <v>0</v>
      </c>
      <c r="B148" s="4" t="s">
        <v>44</v>
      </c>
      <c r="C148" s="18" t="s">
        <v>72</v>
      </c>
      <c r="D148" s="18" t="s">
        <v>74</v>
      </c>
      <c r="E148" s="4" t="s">
        <v>47</v>
      </c>
      <c r="F148" s="18" t="s">
        <v>29</v>
      </c>
      <c r="G148" s="4">
        <v>1</v>
      </c>
      <c r="H148" s="18" t="s">
        <v>28</v>
      </c>
      <c r="I148" s="4">
        <v>2.3364628384600001</v>
      </c>
    </row>
    <row r="149" spans="1:9" x14ac:dyDescent="0.55000000000000004">
      <c r="A149" s="18" t="s">
        <v>0</v>
      </c>
      <c r="B149" s="4" t="s">
        <v>44</v>
      </c>
      <c r="C149" s="18" t="s">
        <v>72</v>
      </c>
      <c r="D149" s="18" t="s">
        <v>74</v>
      </c>
      <c r="E149" s="4" t="s">
        <v>47</v>
      </c>
      <c r="F149" s="18" t="s">
        <v>29</v>
      </c>
      <c r="G149" s="4">
        <v>1</v>
      </c>
      <c r="H149" s="18" t="s">
        <v>30</v>
      </c>
      <c r="I149" s="4">
        <v>1.78106870747</v>
      </c>
    </row>
    <row r="150" spans="1:9" x14ac:dyDescent="0.55000000000000004">
      <c r="A150" s="18" t="s">
        <v>0</v>
      </c>
      <c r="B150" s="4" t="s">
        <v>44</v>
      </c>
      <c r="C150" s="18" t="s">
        <v>73</v>
      </c>
      <c r="D150" s="18" t="s">
        <v>73</v>
      </c>
      <c r="E150" s="4" t="s">
        <v>47</v>
      </c>
      <c r="F150" s="18" t="s">
        <v>27</v>
      </c>
      <c r="G150" s="4">
        <v>0</v>
      </c>
      <c r="H150" s="18" t="s">
        <v>28</v>
      </c>
      <c r="I150" s="4">
        <v>0</v>
      </c>
    </row>
    <row r="151" spans="1:9" x14ac:dyDescent="0.55000000000000004">
      <c r="A151" s="18" t="s">
        <v>0</v>
      </c>
      <c r="B151" s="4" t="s">
        <v>44</v>
      </c>
      <c r="C151" s="18" t="s">
        <v>73</v>
      </c>
      <c r="D151" s="18" t="s">
        <v>73</v>
      </c>
      <c r="E151" s="4" t="s">
        <v>47</v>
      </c>
      <c r="F151" s="18" t="s">
        <v>27</v>
      </c>
      <c r="G151" s="4">
        <v>0</v>
      </c>
      <c r="H151" s="18" t="s">
        <v>30</v>
      </c>
      <c r="I151" s="4">
        <v>0</v>
      </c>
    </row>
    <row r="152" spans="1:9" x14ac:dyDescent="0.55000000000000004">
      <c r="A152" s="18" t="s">
        <v>0</v>
      </c>
      <c r="B152" s="4" t="s">
        <v>44</v>
      </c>
      <c r="C152" s="18" t="s">
        <v>73</v>
      </c>
      <c r="D152" s="18" t="s">
        <v>73</v>
      </c>
      <c r="E152" s="4" t="s">
        <v>47</v>
      </c>
      <c r="F152" s="18" t="s">
        <v>29</v>
      </c>
      <c r="G152" s="4">
        <v>0</v>
      </c>
      <c r="H152" s="18" t="s">
        <v>28</v>
      </c>
      <c r="I152" s="4">
        <v>0</v>
      </c>
    </row>
    <row r="153" spans="1:9" x14ac:dyDescent="0.55000000000000004">
      <c r="A153" s="18" t="s">
        <v>0</v>
      </c>
      <c r="B153" s="4" t="s">
        <v>44</v>
      </c>
      <c r="C153" s="18" t="s">
        <v>73</v>
      </c>
      <c r="D153" s="18" t="s">
        <v>73</v>
      </c>
      <c r="E153" s="4" t="s">
        <v>47</v>
      </c>
      <c r="F153" s="18" t="s">
        <v>29</v>
      </c>
      <c r="G153" s="4">
        <v>0</v>
      </c>
      <c r="H153" s="18" t="s">
        <v>30</v>
      </c>
      <c r="I153" s="4">
        <v>0</v>
      </c>
    </row>
    <row r="154" spans="1:9" x14ac:dyDescent="0.55000000000000004">
      <c r="A154" s="18" t="s">
        <v>0</v>
      </c>
      <c r="B154" s="4" t="s">
        <v>44</v>
      </c>
      <c r="C154" s="18" t="s">
        <v>74</v>
      </c>
      <c r="D154" s="18" t="s">
        <v>74</v>
      </c>
      <c r="E154" s="4" t="s">
        <v>47</v>
      </c>
      <c r="F154" s="18" t="s">
        <v>27</v>
      </c>
      <c r="G154" s="4">
        <v>1</v>
      </c>
      <c r="H154" s="18" t="s">
        <v>28</v>
      </c>
      <c r="I154" s="4">
        <v>2.92401375691</v>
      </c>
    </row>
    <row r="155" spans="1:9" x14ac:dyDescent="0.55000000000000004">
      <c r="A155" s="18" t="s">
        <v>0</v>
      </c>
      <c r="B155" s="4" t="s">
        <v>44</v>
      </c>
      <c r="C155" s="18" t="s">
        <v>74</v>
      </c>
      <c r="D155" s="18" t="s">
        <v>74</v>
      </c>
      <c r="E155" s="4" t="s">
        <v>47</v>
      </c>
      <c r="F155" s="18" t="s">
        <v>27</v>
      </c>
      <c r="G155" s="4">
        <v>1</v>
      </c>
      <c r="H155" s="18" t="s">
        <v>30</v>
      </c>
      <c r="I155" s="4">
        <v>0.98661835282099997</v>
      </c>
    </row>
    <row r="156" spans="1:9" x14ac:dyDescent="0.55000000000000004">
      <c r="A156" s="18" t="s">
        <v>0</v>
      </c>
      <c r="B156" s="4" t="s">
        <v>44</v>
      </c>
      <c r="C156" s="18" t="s">
        <v>74</v>
      </c>
      <c r="D156" s="18" t="s">
        <v>74</v>
      </c>
      <c r="E156" s="4" t="s">
        <v>47</v>
      </c>
      <c r="F156" s="18" t="s">
        <v>29</v>
      </c>
      <c r="G156" s="4">
        <v>1</v>
      </c>
      <c r="H156" s="18" t="s">
        <v>28</v>
      </c>
      <c r="I156" s="4">
        <v>2.92401375691</v>
      </c>
    </row>
    <row r="157" spans="1:9" x14ac:dyDescent="0.55000000000000004">
      <c r="A157" s="18" t="s">
        <v>0</v>
      </c>
      <c r="B157" s="4" t="s">
        <v>44</v>
      </c>
      <c r="C157" s="18" t="s">
        <v>74</v>
      </c>
      <c r="D157" s="18" t="s">
        <v>74</v>
      </c>
      <c r="E157" s="4" t="s">
        <v>47</v>
      </c>
      <c r="F157" s="18" t="s">
        <v>29</v>
      </c>
      <c r="G157" s="4">
        <v>1</v>
      </c>
      <c r="H157" s="18" t="s">
        <v>30</v>
      </c>
      <c r="I157" s="4">
        <v>0.98661835282099997</v>
      </c>
    </row>
    <row r="158" spans="1:9" x14ac:dyDescent="0.55000000000000004">
      <c r="A158" s="18" t="s">
        <v>0</v>
      </c>
      <c r="B158" s="4" t="s">
        <v>44</v>
      </c>
      <c r="C158" s="18" t="s">
        <v>73</v>
      </c>
      <c r="D158" s="18" t="s">
        <v>73</v>
      </c>
      <c r="E158" s="4" t="s">
        <v>47</v>
      </c>
      <c r="F158" s="18" t="s">
        <v>27</v>
      </c>
      <c r="G158" s="4">
        <v>0</v>
      </c>
      <c r="H158" s="18" t="s">
        <v>28</v>
      </c>
      <c r="I158" s="4">
        <v>0</v>
      </c>
    </row>
    <row r="159" spans="1:9" x14ac:dyDescent="0.55000000000000004">
      <c r="A159" s="18" t="s">
        <v>0</v>
      </c>
      <c r="B159" s="4" t="s">
        <v>44</v>
      </c>
      <c r="C159" s="18" t="s">
        <v>73</v>
      </c>
      <c r="D159" s="18" t="s">
        <v>73</v>
      </c>
      <c r="E159" s="4" t="s">
        <v>47</v>
      </c>
      <c r="F159" s="18" t="s">
        <v>27</v>
      </c>
      <c r="G159" s="4">
        <v>0</v>
      </c>
      <c r="H159" s="18" t="s">
        <v>30</v>
      </c>
      <c r="I159" s="4">
        <v>1.7277245480800001</v>
      </c>
    </row>
    <row r="160" spans="1:9" x14ac:dyDescent="0.55000000000000004">
      <c r="A160" s="18" t="s">
        <v>0</v>
      </c>
      <c r="B160" s="4" t="s">
        <v>44</v>
      </c>
      <c r="C160" s="18" t="s">
        <v>73</v>
      </c>
      <c r="D160" s="18" t="s">
        <v>73</v>
      </c>
      <c r="E160" s="4" t="s">
        <v>47</v>
      </c>
      <c r="F160" s="18" t="s">
        <v>29</v>
      </c>
      <c r="G160" s="4">
        <v>1</v>
      </c>
      <c r="H160" s="18" t="s">
        <v>28</v>
      </c>
      <c r="I160" s="4">
        <v>0</v>
      </c>
    </row>
    <row r="161" spans="1:9" x14ac:dyDescent="0.55000000000000004">
      <c r="A161" s="18" t="s">
        <v>0</v>
      </c>
      <c r="B161" s="4" t="s">
        <v>44</v>
      </c>
      <c r="C161" s="18" t="s">
        <v>73</v>
      </c>
      <c r="D161" s="18" t="s">
        <v>73</v>
      </c>
      <c r="E161" s="4" t="s">
        <v>47</v>
      </c>
      <c r="F161" s="18" t="s">
        <v>29</v>
      </c>
      <c r="G161" s="4">
        <v>1</v>
      </c>
      <c r="H161" s="18" t="s">
        <v>30</v>
      </c>
      <c r="I161" s="4">
        <v>1.7277245480800001</v>
      </c>
    </row>
    <row r="162" spans="1:9" x14ac:dyDescent="0.55000000000000004">
      <c r="A162" s="18" t="s">
        <v>0</v>
      </c>
      <c r="B162" s="4" t="s">
        <v>44</v>
      </c>
      <c r="C162" s="18" t="s">
        <v>72</v>
      </c>
      <c r="D162" s="18" t="s">
        <v>72</v>
      </c>
      <c r="E162" s="4" t="s">
        <v>47</v>
      </c>
      <c r="F162" s="18" t="s">
        <v>27</v>
      </c>
      <c r="G162" s="4">
        <v>1</v>
      </c>
      <c r="H162" s="18" t="s">
        <v>28</v>
      </c>
      <c r="I162" s="4">
        <v>3.0806159887</v>
      </c>
    </row>
    <row r="163" spans="1:9" x14ac:dyDescent="0.55000000000000004">
      <c r="A163" s="18" t="s">
        <v>0</v>
      </c>
      <c r="B163" s="4" t="s">
        <v>44</v>
      </c>
      <c r="C163" s="18" t="s">
        <v>72</v>
      </c>
      <c r="D163" s="18" t="s">
        <v>72</v>
      </c>
      <c r="E163" s="4" t="s">
        <v>47</v>
      </c>
      <c r="F163" s="18" t="s">
        <v>27</v>
      </c>
      <c r="G163" s="4">
        <v>1</v>
      </c>
      <c r="H163" s="18" t="s">
        <v>30</v>
      </c>
      <c r="I163" s="4">
        <v>1.03155562002</v>
      </c>
    </row>
    <row r="164" spans="1:9" x14ac:dyDescent="0.55000000000000004">
      <c r="A164" s="18" t="s">
        <v>0</v>
      </c>
      <c r="B164" s="4" t="s">
        <v>44</v>
      </c>
      <c r="C164" s="18" t="s">
        <v>72</v>
      </c>
      <c r="D164" s="18" t="s">
        <v>72</v>
      </c>
      <c r="E164" s="4" t="s">
        <v>47</v>
      </c>
      <c r="F164" s="18" t="s">
        <v>29</v>
      </c>
      <c r="G164" s="4">
        <v>1</v>
      </c>
      <c r="H164" s="18" t="s">
        <v>28</v>
      </c>
      <c r="I164" s="4">
        <v>3.0806159887</v>
      </c>
    </row>
    <row r="165" spans="1:9" x14ac:dyDescent="0.55000000000000004">
      <c r="A165" s="18" t="s">
        <v>0</v>
      </c>
      <c r="B165" s="4" t="s">
        <v>44</v>
      </c>
      <c r="C165" s="18" t="s">
        <v>72</v>
      </c>
      <c r="D165" s="18" t="s">
        <v>72</v>
      </c>
      <c r="E165" s="4" t="s">
        <v>47</v>
      </c>
      <c r="F165" s="18" t="s">
        <v>29</v>
      </c>
      <c r="G165" s="4">
        <v>1</v>
      </c>
      <c r="H165" s="18" t="s">
        <v>30</v>
      </c>
      <c r="I165" s="4">
        <v>1.03155562002</v>
      </c>
    </row>
    <row r="166" spans="1:9" x14ac:dyDescent="0.55000000000000004">
      <c r="A166" s="18" t="s">
        <v>0</v>
      </c>
      <c r="B166" s="4" t="s">
        <v>44</v>
      </c>
      <c r="C166" s="18" t="s">
        <v>74</v>
      </c>
      <c r="D166" s="18" t="s">
        <v>73</v>
      </c>
      <c r="E166" s="4" t="s">
        <v>47</v>
      </c>
      <c r="F166" s="18" t="s">
        <v>27</v>
      </c>
      <c r="G166" s="4">
        <v>1</v>
      </c>
      <c r="H166" s="18" t="s">
        <v>28</v>
      </c>
      <c r="I166" s="4">
        <v>3.5353831001599998</v>
      </c>
    </row>
    <row r="167" spans="1:9" x14ac:dyDescent="0.55000000000000004">
      <c r="A167" s="18" t="s">
        <v>0</v>
      </c>
      <c r="B167" s="4" t="s">
        <v>44</v>
      </c>
      <c r="C167" s="18" t="s">
        <v>74</v>
      </c>
      <c r="D167" s="18" t="s">
        <v>73</v>
      </c>
      <c r="E167" s="4" t="s">
        <v>47</v>
      </c>
      <c r="F167" s="18" t="s">
        <v>27</v>
      </c>
      <c r="G167" s="4">
        <v>1</v>
      </c>
      <c r="H167" s="18" t="s">
        <v>30</v>
      </c>
      <c r="I167" s="4">
        <v>0</v>
      </c>
    </row>
    <row r="168" spans="1:9" x14ac:dyDescent="0.55000000000000004">
      <c r="A168" s="18" t="s">
        <v>0</v>
      </c>
      <c r="B168" s="4" t="s">
        <v>44</v>
      </c>
      <c r="C168" s="18" t="s">
        <v>74</v>
      </c>
      <c r="D168" s="18" t="s">
        <v>73</v>
      </c>
      <c r="E168" s="4" t="s">
        <v>47</v>
      </c>
      <c r="F168" s="18" t="s">
        <v>29</v>
      </c>
      <c r="G168" s="4">
        <v>0</v>
      </c>
      <c r="H168" s="18" t="s">
        <v>28</v>
      </c>
      <c r="I168" s="4">
        <v>3.5353831001599998</v>
      </c>
    </row>
    <row r="169" spans="1:9" x14ac:dyDescent="0.55000000000000004">
      <c r="A169" s="18" t="s">
        <v>0</v>
      </c>
      <c r="B169" s="4" t="s">
        <v>44</v>
      </c>
      <c r="C169" s="18" t="s">
        <v>74</v>
      </c>
      <c r="D169" s="18" t="s">
        <v>73</v>
      </c>
      <c r="E169" s="4" t="s">
        <v>47</v>
      </c>
      <c r="F169" s="18" t="s">
        <v>29</v>
      </c>
      <c r="G169" s="4">
        <v>0</v>
      </c>
      <c r="H169" s="18" t="s">
        <v>30</v>
      </c>
      <c r="I169" s="4">
        <v>0</v>
      </c>
    </row>
    <row r="170" spans="1:9" x14ac:dyDescent="0.55000000000000004">
      <c r="A170" s="18" t="s">
        <v>0</v>
      </c>
      <c r="B170" s="4" t="s">
        <v>44</v>
      </c>
      <c r="C170" s="18" t="s">
        <v>73</v>
      </c>
      <c r="D170" s="18" t="s">
        <v>72</v>
      </c>
      <c r="E170" s="4" t="s">
        <v>47</v>
      </c>
      <c r="F170" s="18" t="s">
        <v>27</v>
      </c>
      <c r="G170" s="4">
        <v>1</v>
      </c>
      <c r="H170" s="18" t="s">
        <v>28</v>
      </c>
      <c r="I170" s="4">
        <v>3.5647396382399998</v>
      </c>
    </row>
    <row r="171" spans="1:9" x14ac:dyDescent="0.55000000000000004">
      <c r="A171" s="18" t="s">
        <v>0</v>
      </c>
      <c r="B171" s="4" t="s">
        <v>44</v>
      </c>
      <c r="C171" s="18" t="s">
        <v>73</v>
      </c>
      <c r="D171" s="18" t="s">
        <v>72</v>
      </c>
      <c r="E171" s="4" t="s">
        <v>47</v>
      </c>
      <c r="F171" s="18" t="s">
        <v>27</v>
      </c>
      <c r="G171" s="4">
        <v>1</v>
      </c>
      <c r="H171" s="18" t="s">
        <v>30</v>
      </c>
      <c r="I171" s="4">
        <v>0</v>
      </c>
    </row>
    <row r="172" spans="1:9" x14ac:dyDescent="0.55000000000000004">
      <c r="A172" s="18" t="s">
        <v>0</v>
      </c>
      <c r="B172" s="4" t="s">
        <v>44</v>
      </c>
      <c r="C172" s="18" t="s">
        <v>73</v>
      </c>
      <c r="D172" s="18" t="s">
        <v>72</v>
      </c>
      <c r="E172" s="4" t="s">
        <v>47</v>
      </c>
      <c r="F172" s="18" t="s">
        <v>29</v>
      </c>
      <c r="G172" s="4">
        <v>0</v>
      </c>
      <c r="H172" s="18" t="s">
        <v>28</v>
      </c>
      <c r="I172" s="4">
        <v>3.5647396382399998</v>
      </c>
    </row>
    <row r="173" spans="1:9" x14ac:dyDescent="0.55000000000000004">
      <c r="A173" s="18" t="s">
        <v>0</v>
      </c>
      <c r="B173" s="4" t="s">
        <v>44</v>
      </c>
      <c r="C173" s="18" t="s">
        <v>73</v>
      </c>
      <c r="D173" s="18" t="s">
        <v>72</v>
      </c>
      <c r="E173" s="4" t="s">
        <v>47</v>
      </c>
      <c r="F173" s="18" t="s">
        <v>29</v>
      </c>
      <c r="G173" s="4">
        <v>0</v>
      </c>
      <c r="H173" s="18" t="s">
        <v>30</v>
      </c>
      <c r="I173" s="4">
        <v>0</v>
      </c>
    </row>
    <row r="174" spans="1:9" x14ac:dyDescent="0.55000000000000004">
      <c r="A174" s="18" t="s">
        <v>0</v>
      </c>
      <c r="B174" s="4" t="s">
        <v>44</v>
      </c>
      <c r="C174" s="18" t="s">
        <v>74</v>
      </c>
      <c r="D174" s="18" t="s">
        <v>74</v>
      </c>
      <c r="E174" s="4" t="s">
        <v>47</v>
      </c>
      <c r="F174" s="18" t="s">
        <v>27</v>
      </c>
      <c r="G174" s="4">
        <v>1</v>
      </c>
      <c r="H174" s="18" t="s">
        <v>28</v>
      </c>
      <c r="I174" s="4">
        <v>3.1020051675200002</v>
      </c>
    </row>
    <row r="175" spans="1:9" x14ac:dyDescent="0.55000000000000004">
      <c r="A175" s="18" t="s">
        <v>0</v>
      </c>
      <c r="B175" s="4" t="s">
        <v>44</v>
      </c>
      <c r="C175" s="18" t="s">
        <v>74</v>
      </c>
      <c r="D175" s="18" t="s">
        <v>74</v>
      </c>
      <c r="E175" s="4" t="s">
        <v>47</v>
      </c>
      <c r="F175" s="18" t="s">
        <v>27</v>
      </c>
      <c r="G175" s="4">
        <v>1</v>
      </c>
      <c r="H175" s="18" t="s">
        <v>30</v>
      </c>
      <c r="I175" s="4">
        <v>1.28785145492</v>
      </c>
    </row>
    <row r="176" spans="1:9" x14ac:dyDescent="0.55000000000000004">
      <c r="A176" s="18" t="s">
        <v>0</v>
      </c>
      <c r="B176" s="4" t="s">
        <v>44</v>
      </c>
      <c r="C176" s="18" t="s">
        <v>74</v>
      </c>
      <c r="D176" s="18" t="s">
        <v>74</v>
      </c>
      <c r="E176" s="4" t="s">
        <v>47</v>
      </c>
      <c r="F176" s="18" t="s">
        <v>29</v>
      </c>
      <c r="G176" s="4">
        <v>1</v>
      </c>
      <c r="H176" s="18" t="s">
        <v>28</v>
      </c>
      <c r="I176" s="4">
        <v>3.1020051675200002</v>
      </c>
    </row>
    <row r="177" spans="1:9" x14ac:dyDescent="0.55000000000000004">
      <c r="A177" s="18" t="s">
        <v>0</v>
      </c>
      <c r="B177" s="4" t="s">
        <v>44</v>
      </c>
      <c r="C177" s="18" t="s">
        <v>74</v>
      </c>
      <c r="D177" s="18" t="s">
        <v>74</v>
      </c>
      <c r="E177" s="4" t="s">
        <v>47</v>
      </c>
      <c r="F177" s="18" t="s">
        <v>29</v>
      </c>
      <c r="G177" s="4">
        <v>1</v>
      </c>
      <c r="H177" s="18" t="s">
        <v>30</v>
      </c>
      <c r="I177" s="4">
        <v>1.28785145492</v>
      </c>
    </row>
    <row r="178" spans="1:9" x14ac:dyDescent="0.55000000000000004">
      <c r="A178" s="18" t="s">
        <v>0</v>
      </c>
      <c r="B178" s="4" t="s">
        <v>44</v>
      </c>
      <c r="C178" s="18" t="s">
        <v>72</v>
      </c>
      <c r="D178" s="18" t="s">
        <v>72</v>
      </c>
      <c r="E178" s="4" t="s">
        <v>47</v>
      </c>
      <c r="F178" s="18" t="s">
        <v>27</v>
      </c>
      <c r="G178" s="4">
        <v>1</v>
      </c>
      <c r="H178" s="18" t="s">
        <v>28</v>
      </c>
      <c r="I178" s="4">
        <v>2.4414922753299999</v>
      </c>
    </row>
    <row r="179" spans="1:9" x14ac:dyDescent="0.55000000000000004">
      <c r="A179" s="18" t="s">
        <v>0</v>
      </c>
      <c r="B179" s="4" t="s">
        <v>44</v>
      </c>
      <c r="C179" s="18" t="s">
        <v>72</v>
      </c>
      <c r="D179" s="18" t="s">
        <v>72</v>
      </c>
      <c r="E179" s="4" t="s">
        <v>47</v>
      </c>
      <c r="F179" s="18" t="s">
        <v>27</v>
      </c>
      <c r="G179" s="4">
        <v>1</v>
      </c>
      <c r="H179" s="18" t="s">
        <v>30</v>
      </c>
      <c r="I179" s="4">
        <v>1.1001666915799999</v>
      </c>
    </row>
    <row r="180" spans="1:9" x14ac:dyDescent="0.55000000000000004">
      <c r="A180" s="18" t="s">
        <v>0</v>
      </c>
      <c r="B180" s="4" t="s">
        <v>44</v>
      </c>
      <c r="C180" s="18" t="s">
        <v>72</v>
      </c>
      <c r="D180" s="18" t="s">
        <v>72</v>
      </c>
      <c r="E180" s="4" t="s">
        <v>47</v>
      </c>
      <c r="F180" s="18" t="s">
        <v>29</v>
      </c>
      <c r="G180" s="4">
        <v>1</v>
      </c>
      <c r="H180" s="18" t="s">
        <v>28</v>
      </c>
      <c r="I180" s="4">
        <v>2.4414922753299999</v>
      </c>
    </row>
    <row r="181" spans="1:9" x14ac:dyDescent="0.55000000000000004">
      <c r="A181" s="18" t="s">
        <v>0</v>
      </c>
      <c r="B181" s="4" t="s">
        <v>44</v>
      </c>
      <c r="C181" s="18" t="s">
        <v>72</v>
      </c>
      <c r="D181" s="18" t="s">
        <v>72</v>
      </c>
      <c r="E181" s="4" t="s">
        <v>47</v>
      </c>
      <c r="F181" s="18" t="s">
        <v>29</v>
      </c>
      <c r="G181" s="4">
        <v>1</v>
      </c>
      <c r="H181" s="18" t="s">
        <v>30</v>
      </c>
      <c r="I181" s="4">
        <v>1.1001666915799999</v>
      </c>
    </row>
    <row r="182" spans="1:9" x14ac:dyDescent="0.55000000000000004">
      <c r="A182" s="18" t="s">
        <v>0</v>
      </c>
      <c r="B182" s="4" t="s">
        <v>44</v>
      </c>
      <c r="C182" s="18" t="s">
        <v>73</v>
      </c>
      <c r="D182" s="18" t="s">
        <v>74</v>
      </c>
      <c r="E182" s="4" t="s">
        <v>47</v>
      </c>
      <c r="F182" s="18" t="s">
        <v>27</v>
      </c>
      <c r="G182" s="4">
        <v>0</v>
      </c>
      <c r="H182" s="18" t="s">
        <v>28</v>
      </c>
      <c r="I182" s="4">
        <v>0</v>
      </c>
    </row>
    <row r="183" spans="1:9" x14ac:dyDescent="0.55000000000000004">
      <c r="A183" s="18" t="s">
        <v>0</v>
      </c>
      <c r="B183" s="4" t="s">
        <v>44</v>
      </c>
      <c r="C183" s="18" t="s">
        <v>73</v>
      </c>
      <c r="D183" s="18" t="s">
        <v>74</v>
      </c>
      <c r="E183" s="4" t="s">
        <v>47</v>
      </c>
      <c r="F183" s="18" t="s">
        <v>27</v>
      </c>
      <c r="G183" s="4">
        <v>0</v>
      </c>
      <c r="H183" s="18" t="s">
        <v>30</v>
      </c>
      <c r="I183" s="4">
        <v>1.3788304929599999</v>
      </c>
    </row>
    <row r="184" spans="1:9" x14ac:dyDescent="0.55000000000000004">
      <c r="A184" s="18" t="s">
        <v>0</v>
      </c>
      <c r="B184" s="4" t="s">
        <v>44</v>
      </c>
      <c r="C184" s="18" t="s">
        <v>73</v>
      </c>
      <c r="D184" s="18" t="s">
        <v>74</v>
      </c>
      <c r="E184" s="4" t="s">
        <v>47</v>
      </c>
      <c r="F184" s="18" t="s">
        <v>29</v>
      </c>
      <c r="G184" s="4">
        <v>1</v>
      </c>
      <c r="H184" s="18" t="s">
        <v>28</v>
      </c>
      <c r="I184" s="4">
        <v>0</v>
      </c>
    </row>
    <row r="185" spans="1:9" x14ac:dyDescent="0.55000000000000004">
      <c r="A185" s="18" t="s">
        <v>0</v>
      </c>
      <c r="B185" s="4" t="s">
        <v>44</v>
      </c>
      <c r="C185" s="18" t="s">
        <v>73</v>
      </c>
      <c r="D185" s="18" t="s">
        <v>74</v>
      </c>
      <c r="E185" s="4" t="s">
        <v>47</v>
      </c>
      <c r="F185" s="18" t="s">
        <v>29</v>
      </c>
      <c r="G185" s="4">
        <v>1</v>
      </c>
      <c r="H185" s="18" t="s">
        <v>30</v>
      </c>
      <c r="I185" s="4">
        <v>1.3788304929599999</v>
      </c>
    </row>
    <row r="186" spans="1:9" x14ac:dyDescent="0.55000000000000004">
      <c r="A186" s="18" t="s">
        <v>0</v>
      </c>
      <c r="B186" s="4" t="s">
        <v>44</v>
      </c>
      <c r="C186" s="18" t="s">
        <v>72</v>
      </c>
      <c r="D186" s="18" t="s">
        <v>72</v>
      </c>
      <c r="E186" s="4" t="s">
        <v>47</v>
      </c>
      <c r="F186" s="18" t="s">
        <v>27</v>
      </c>
      <c r="G186" s="4">
        <v>1</v>
      </c>
      <c r="H186" s="18" t="s">
        <v>28</v>
      </c>
      <c r="I186" s="4">
        <v>2.0707524943900002</v>
      </c>
    </row>
    <row r="187" spans="1:9" x14ac:dyDescent="0.55000000000000004">
      <c r="A187" s="18" t="s">
        <v>0</v>
      </c>
      <c r="B187" s="4" t="s">
        <v>44</v>
      </c>
      <c r="C187" s="18" t="s">
        <v>72</v>
      </c>
      <c r="D187" s="18" t="s">
        <v>72</v>
      </c>
      <c r="E187" s="4" t="s">
        <v>47</v>
      </c>
      <c r="F187" s="18" t="s">
        <v>27</v>
      </c>
      <c r="G187" s="4">
        <v>1</v>
      </c>
      <c r="H187" s="18" t="s">
        <v>30</v>
      </c>
      <c r="I187" s="4">
        <v>1.11150947388</v>
      </c>
    </row>
    <row r="188" spans="1:9" x14ac:dyDescent="0.55000000000000004">
      <c r="A188" s="18" t="s">
        <v>0</v>
      </c>
      <c r="B188" s="4" t="s">
        <v>44</v>
      </c>
      <c r="C188" s="18" t="s">
        <v>72</v>
      </c>
      <c r="D188" s="18" t="s">
        <v>72</v>
      </c>
      <c r="E188" s="4" t="s">
        <v>47</v>
      </c>
      <c r="F188" s="18" t="s">
        <v>29</v>
      </c>
      <c r="G188" s="4">
        <v>1</v>
      </c>
      <c r="H188" s="18" t="s">
        <v>28</v>
      </c>
      <c r="I188" s="4">
        <v>2.0707524943900002</v>
      </c>
    </row>
    <row r="189" spans="1:9" x14ac:dyDescent="0.55000000000000004">
      <c r="A189" s="18" t="s">
        <v>0</v>
      </c>
      <c r="B189" s="4" t="s">
        <v>44</v>
      </c>
      <c r="C189" s="18" t="s">
        <v>72</v>
      </c>
      <c r="D189" s="18" t="s">
        <v>72</v>
      </c>
      <c r="E189" s="4" t="s">
        <v>47</v>
      </c>
      <c r="F189" s="18" t="s">
        <v>29</v>
      </c>
      <c r="G189" s="4">
        <v>1</v>
      </c>
      <c r="H189" s="18" t="s">
        <v>30</v>
      </c>
      <c r="I189" s="4">
        <v>1.11150947388</v>
      </c>
    </row>
    <row r="190" spans="1:9" x14ac:dyDescent="0.55000000000000004">
      <c r="A190" s="18" t="s">
        <v>0</v>
      </c>
      <c r="B190" s="4" t="s">
        <v>44</v>
      </c>
      <c r="C190" s="18" t="s">
        <v>74</v>
      </c>
      <c r="D190" s="18" t="s">
        <v>73</v>
      </c>
      <c r="E190" s="4" t="s">
        <v>47</v>
      </c>
      <c r="F190" s="18" t="s">
        <v>27</v>
      </c>
      <c r="G190" s="4">
        <v>1</v>
      </c>
      <c r="H190" s="18" t="s">
        <v>28</v>
      </c>
      <c r="I190" s="4">
        <v>2.96238260809</v>
      </c>
    </row>
    <row r="191" spans="1:9" x14ac:dyDescent="0.55000000000000004">
      <c r="A191" s="18" t="s">
        <v>0</v>
      </c>
      <c r="B191" s="4" t="s">
        <v>44</v>
      </c>
      <c r="C191" s="18" t="s">
        <v>74</v>
      </c>
      <c r="D191" s="18" t="s">
        <v>73</v>
      </c>
      <c r="E191" s="4" t="s">
        <v>47</v>
      </c>
      <c r="F191" s="18" t="s">
        <v>27</v>
      </c>
      <c r="G191" s="4">
        <v>1</v>
      </c>
      <c r="H191" s="18" t="s">
        <v>30</v>
      </c>
      <c r="I191" s="4">
        <v>0</v>
      </c>
    </row>
    <row r="192" spans="1:9" x14ac:dyDescent="0.55000000000000004">
      <c r="A192" s="18" t="s">
        <v>0</v>
      </c>
      <c r="B192" s="4" t="s">
        <v>44</v>
      </c>
      <c r="C192" s="18" t="s">
        <v>74</v>
      </c>
      <c r="D192" s="18" t="s">
        <v>73</v>
      </c>
      <c r="E192" s="4" t="s">
        <v>47</v>
      </c>
      <c r="F192" s="18" t="s">
        <v>29</v>
      </c>
      <c r="G192" s="4">
        <v>0</v>
      </c>
      <c r="H192" s="18" t="s">
        <v>28</v>
      </c>
      <c r="I192" s="4">
        <v>2.96238260809</v>
      </c>
    </row>
    <row r="193" spans="1:9" x14ac:dyDescent="0.55000000000000004">
      <c r="A193" s="18" t="s">
        <v>0</v>
      </c>
      <c r="B193" s="4" t="s">
        <v>44</v>
      </c>
      <c r="C193" s="18" t="s">
        <v>74</v>
      </c>
      <c r="D193" s="18" t="s">
        <v>73</v>
      </c>
      <c r="E193" s="4" t="s">
        <v>47</v>
      </c>
      <c r="F193" s="18" t="s">
        <v>29</v>
      </c>
      <c r="G193" s="4">
        <v>0</v>
      </c>
      <c r="H193" s="18" t="s">
        <v>30</v>
      </c>
      <c r="I193" s="4">
        <v>0</v>
      </c>
    </row>
    <row r="194" spans="1:9" x14ac:dyDescent="0.55000000000000004">
      <c r="A194" s="18" t="s">
        <v>0</v>
      </c>
      <c r="B194" s="4" t="s">
        <v>44</v>
      </c>
      <c r="C194" s="18" t="s">
        <v>73</v>
      </c>
      <c r="D194" s="18" t="s">
        <v>74</v>
      </c>
      <c r="E194" s="4" t="s">
        <v>47</v>
      </c>
      <c r="F194" s="18" t="s">
        <v>27</v>
      </c>
      <c r="G194" s="4">
        <v>1</v>
      </c>
      <c r="H194" s="18" t="s">
        <v>28</v>
      </c>
      <c r="I194" s="4">
        <v>2.5050302875499999</v>
      </c>
    </row>
    <row r="195" spans="1:9" x14ac:dyDescent="0.55000000000000004">
      <c r="A195" s="18" t="s">
        <v>0</v>
      </c>
      <c r="B195" s="4" t="s">
        <v>44</v>
      </c>
      <c r="C195" s="18" t="s">
        <v>73</v>
      </c>
      <c r="D195" s="18" t="s">
        <v>74</v>
      </c>
      <c r="E195" s="4" t="s">
        <v>47</v>
      </c>
      <c r="F195" s="18" t="s">
        <v>27</v>
      </c>
      <c r="G195" s="4">
        <v>1</v>
      </c>
      <c r="H195" s="18" t="s">
        <v>30</v>
      </c>
      <c r="I195" s="4">
        <v>1.1737076198900001</v>
      </c>
    </row>
    <row r="196" spans="1:9" x14ac:dyDescent="0.55000000000000004">
      <c r="A196" s="18" t="s">
        <v>0</v>
      </c>
      <c r="B196" s="4" t="s">
        <v>44</v>
      </c>
      <c r="C196" s="18" t="s">
        <v>73</v>
      </c>
      <c r="D196" s="18" t="s">
        <v>74</v>
      </c>
      <c r="E196" s="4" t="s">
        <v>47</v>
      </c>
      <c r="F196" s="18" t="s">
        <v>29</v>
      </c>
      <c r="G196" s="4">
        <v>0</v>
      </c>
      <c r="H196" s="18" t="s">
        <v>28</v>
      </c>
      <c r="I196" s="4">
        <v>2.5050302875499999</v>
      </c>
    </row>
    <row r="197" spans="1:9" x14ac:dyDescent="0.55000000000000004">
      <c r="A197" s="18" t="s">
        <v>0</v>
      </c>
      <c r="B197" s="4" t="s">
        <v>44</v>
      </c>
      <c r="C197" s="18" t="s">
        <v>73</v>
      </c>
      <c r="D197" s="18" t="s">
        <v>74</v>
      </c>
      <c r="E197" s="4" t="s">
        <v>47</v>
      </c>
      <c r="F197" s="18" t="s">
        <v>29</v>
      </c>
      <c r="G197" s="4">
        <v>0</v>
      </c>
      <c r="H197" s="18" t="s">
        <v>30</v>
      </c>
      <c r="I197" s="4">
        <v>1.1737076198900001</v>
      </c>
    </row>
    <row r="198" spans="1:9" x14ac:dyDescent="0.55000000000000004">
      <c r="A198" s="18" t="s">
        <v>0</v>
      </c>
      <c r="B198" s="4" t="s">
        <v>44</v>
      </c>
      <c r="C198" s="18" t="s">
        <v>72</v>
      </c>
      <c r="D198" s="18" t="s">
        <v>72</v>
      </c>
      <c r="E198" s="4" t="s">
        <v>47</v>
      </c>
      <c r="F198" s="18" t="s">
        <v>27</v>
      </c>
      <c r="G198" s="4">
        <v>1</v>
      </c>
      <c r="H198" s="18" t="s">
        <v>28</v>
      </c>
      <c r="I198" s="4">
        <v>3.1457821627799998</v>
      </c>
    </row>
    <row r="199" spans="1:9" x14ac:dyDescent="0.55000000000000004">
      <c r="A199" s="18" t="s">
        <v>0</v>
      </c>
      <c r="B199" s="4" t="s">
        <v>44</v>
      </c>
      <c r="C199" s="18" t="s">
        <v>72</v>
      </c>
      <c r="D199" s="18" t="s">
        <v>72</v>
      </c>
      <c r="E199" s="4" t="s">
        <v>47</v>
      </c>
      <c r="F199" s="18" t="s">
        <v>27</v>
      </c>
      <c r="G199" s="4">
        <v>1</v>
      </c>
      <c r="H199" s="18" t="s">
        <v>30</v>
      </c>
      <c r="I199" s="4">
        <v>1.01392184722</v>
      </c>
    </row>
    <row r="200" spans="1:9" x14ac:dyDescent="0.55000000000000004">
      <c r="A200" s="18" t="s">
        <v>0</v>
      </c>
      <c r="B200" s="4" t="s">
        <v>44</v>
      </c>
      <c r="C200" s="18" t="s">
        <v>72</v>
      </c>
      <c r="D200" s="18" t="s">
        <v>72</v>
      </c>
      <c r="E200" s="4" t="s">
        <v>47</v>
      </c>
      <c r="F200" s="18" t="s">
        <v>29</v>
      </c>
      <c r="G200" s="4">
        <v>1</v>
      </c>
      <c r="H200" s="18" t="s">
        <v>28</v>
      </c>
      <c r="I200" s="4">
        <v>3.1457821627799998</v>
      </c>
    </row>
    <row r="201" spans="1:9" x14ac:dyDescent="0.55000000000000004">
      <c r="A201" s="18" t="s">
        <v>0</v>
      </c>
      <c r="B201" s="4" t="s">
        <v>44</v>
      </c>
      <c r="C201" s="18" t="s">
        <v>72</v>
      </c>
      <c r="D201" s="18" t="s">
        <v>72</v>
      </c>
      <c r="E201" s="4" t="s">
        <v>47</v>
      </c>
      <c r="F201" s="18" t="s">
        <v>29</v>
      </c>
      <c r="G201" s="4">
        <v>1</v>
      </c>
      <c r="H201" s="18" t="s">
        <v>30</v>
      </c>
      <c r="I201" s="4">
        <v>1.01392184722</v>
      </c>
    </row>
    <row r="202" spans="1:9" x14ac:dyDescent="0.55000000000000004">
      <c r="A202" s="18" t="s">
        <v>0</v>
      </c>
      <c r="B202" s="4" t="s">
        <v>44</v>
      </c>
      <c r="C202" s="18" t="s">
        <v>74</v>
      </c>
      <c r="D202" s="18" t="s">
        <v>73</v>
      </c>
      <c r="E202" s="4" t="s">
        <v>47</v>
      </c>
      <c r="F202" s="18" t="s">
        <v>27</v>
      </c>
      <c r="G202" s="4">
        <v>1</v>
      </c>
      <c r="H202" s="18" t="s">
        <v>28</v>
      </c>
      <c r="I202" s="4">
        <v>3.4277774337700002</v>
      </c>
    </row>
    <row r="203" spans="1:9" x14ac:dyDescent="0.55000000000000004">
      <c r="A203" s="18" t="s">
        <v>0</v>
      </c>
      <c r="B203" s="4" t="s">
        <v>44</v>
      </c>
      <c r="C203" s="18" t="s">
        <v>74</v>
      </c>
      <c r="D203" s="18" t="s">
        <v>73</v>
      </c>
      <c r="E203" s="4" t="s">
        <v>47</v>
      </c>
      <c r="F203" s="18" t="s">
        <v>27</v>
      </c>
      <c r="G203" s="4">
        <v>1</v>
      </c>
      <c r="H203" s="18" t="s">
        <v>30</v>
      </c>
      <c r="I203" s="4">
        <v>0</v>
      </c>
    </row>
    <row r="204" spans="1:9" x14ac:dyDescent="0.55000000000000004">
      <c r="A204" s="18" t="s">
        <v>0</v>
      </c>
      <c r="B204" s="4" t="s">
        <v>44</v>
      </c>
      <c r="C204" s="18" t="s">
        <v>74</v>
      </c>
      <c r="D204" s="18" t="s">
        <v>73</v>
      </c>
      <c r="E204" s="4" t="s">
        <v>47</v>
      </c>
      <c r="F204" s="18" t="s">
        <v>29</v>
      </c>
      <c r="G204" s="4">
        <v>0</v>
      </c>
      <c r="H204" s="18" t="s">
        <v>28</v>
      </c>
      <c r="I204" s="4">
        <v>3.4277774337700002</v>
      </c>
    </row>
    <row r="205" spans="1:9" x14ac:dyDescent="0.55000000000000004">
      <c r="A205" s="18" t="s">
        <v>0</v>
      </c>
      <c r="B205" s="4" t="s">
        <v>44</v>
      </c>
      <c r="C205" s="18" t="s">
        <v>74</v>
      </c>
      <c r="D205" s="18" t="s">
        <v>73</v>
      </c>
      <c r="E205" s="4" t="s">
        <v>47</v>
      </c>
      <c r="F205" s="18" t="s">
        <v>29</v>
      </c>
      <c r="G205" s="4">
        <v>0</v>
      </c>
      <c r="H205" s="18" t="s">
        <v>30</v>
      </c>
      <c r="I205" s="4">
        <v>0</v>
      </c>
    </row>
    <row r="206" spans="1:9" x14ac:dyDescent="0.55000000000000004">
      <c r="A206" s="18" t="s">
        <v>0</v>
      </c>
      <c r="B206" s="4" t="s">
        <v>44</v>
      </c>
      <c r="C206" s="18" t="s">
        <v>72</v>
      </c>
      <c r="D206" s="18" t="s">
        <v>72</v>
      </c>
      <c r="E206" s="4" t="s">
        <v>47</v>
      </c>
      <c r="F206" s="18" t="s">
        <v>27</v>
      </c>
      <c r="G206" s="4">
        <v>1</v>
      </c>
      <c r="H206" s="18" t="s">
        <v>28</v>
      </c>
      <c r="I206" s="4">
        <v>2.2827438946099998</v>
      </c>
    </row>
    <row r="207" spans="1:9" x14ac:dyDescent="0.55000000000000004">
      <c r="A207" s="18" t="s">
        <v>0</v>
      </c>
      <c r="B207" s="4" t="s">
        <v>44</v>
      </c>
      <c r="C207" s="18" t="s">
        <v>72</v>
      </c>
      <c r="D207" s="18" t="s">
        <v>72</v>
      </c>
      <c r="E207" s="4" t="s">
        <v>47</v>
      </c>
      <c r="F207" s="18" t="s">
        <v>27</v>
      </c>
      <c r="G207" s="4">
        <v>1</v>
      </c>
      <c r="H207" s="18" t="s">
        <v>30</v>
      </c>
      <c r="I207" s="4">
        <v>0</v>
      </c>
    </row>
    <row r="208" spans="1:9" x14ac:dyDescent="0.55000000000000004">
      <c r="A208" s="18" t="s">
        <v>0</v>
      </c>
      <c r="B208" s="4" t="s">
        <v>44</v>
      </c>
      <c r="C208" s="18" t="s">
        <v>72</v>
      </c>
      <c r="D208" s="18" t="s">
        <v>72</v>
      </c>
      <c r="E208" s="4" t="s">
        <v>47</v>
      </c>
      <c r="F208" s="18" t="s">
        <v>29</v>
      </c>
      <c r="G208" s="4">
        <v>0</v>
      </c>
      <c r="H208" s="18" t="s">
        <v>28</v>
      </c>
      <c r="I208" s="4">
        <v>2.2827438946099998</v>
      </c>
    </row>
    <row r="209" spans="1:9" x14ac:dyDescent="0.55000000000000004">
      <c r="A209" s="18" t="s">
        <v>0</v>
      </c>
      <c r="B209" s="4" t="s">
        <v>44</v>
      </c>
      <c r="C209" s="18" t="s">
        <v>72</v>
      </c>
      <c r="D209" s="18" t="s">
        <v>72</v>
      </c>
      <c r="E209" s="4" t="s">
        <v>47</v>
      </c>
      <c r="F209" s="18" t="s">
        <v>29</v>
      </c>
      <c r="G209" s="4">
        <v>0</v>
      </c>
      <c r="H209" s="18" t="s">
        <v>30</v>
      </c>
      <c r="I209" s="4">
        <v>0</v>
      </c>
    </row>
    <row r="210" spans="1:9" x14ac:dyDescent="0.55000000000000004">
      <c r="A210" s="18" t="s">
        <v>0</v>
      </c>
      <c r="B210" s="4" t="s">
        <v>44</v>
      </c>
      <c r="C210" s="18" t="s">
        <v>73</v>
      </c>
      <c r="D210" s="18" t="s">
        <v>74</v>
      </c>
      <c r="E210" s="4" t="s">
        <v>47</v>
      </c>
      <c r="F210" s="18" t="s">
        <v>27</v>
      </c>
      <c r="G210" s="4">
        <v>0</v>
      </c>
      <c r="H210" s="18" t="s">
        <v>28</v>
      </c>
      <c r="I210" s="4">
        <v>0</v>
      </c>
    </row>
    <row r="211" spans="1:9" x14ac:dyDescent="0.55000000000000004">
      <c r="A211" s="18" t="s">
        <v>0</v>
      </c>
      <c r="B211" s="4" t="s">
        <v>44</v>
      </c>
      <c r="C211" s="18" t="s">
        <v>73</v>
      </c>
      <c r="D211" s="18" t="s">
        <v>74</v>
      </c>
      <c r="E211" s="4" t="s">
        <v>47</v>
      </c>
      <c r="F211" s="18" t="s">
        <v>27</v>
      </c>
      <c r="G211" s="4">
        <v>0</v>
      </c>
      <c r="H211" s="18" t="s">
        <v>30</v>
      </c>
      <c r="I211" s="4">
        <v>0</v>
      </c>
    </row>
    <row r="212" spans="1:9" x14ac:dyDescent="0.55000000000000004">
      <c r="A212" s="18" t="s">
        <v>0</v>
      </c>
      <c r="B212" s="4" t="s">
        <v>44</v>
      </c>
      <c r="C212" s="18" t="s">
        <v>73</v>
      </c>
      <c r="D212" s="18" t="s">
        <v>74</v>
      </c>
      <c r="E212" s="4" t="s">
        <v>47</v>
      </c>
      <c r="F212" s="18" t="s">
        <v>29</v>
      </c>
      <c r="G212" s="4">
        <v>0</v>
      </c>
      <c r="H212" s="18" t="s">
        <v>28</v>
      </c>
      <c r="I212" s="4">
        <v>0</v>
      </c>
    </row>
    <row r="213" spans="1:9" x14ac:dyDescent="0.55000000000000004">
      <c r="A213" s="18" t="s">
        <v>0</v>
      </c>
      <c r="B213" s="4" t="s">
        <v>44</v>
      </c>
      <c r="C213" s="18" t="s">
        <v>73</v>
      </c>
      <c r="D213" s="18" t="s">
        <v>74</v>
      </c>
      <c r="E213" s="4" t="s">
        <v>47</v>
      </c>
      <c r="F213" s="18" t="s">
        <v>29</v>
      </c>
      <c r="G213" s="4">
        <v>0</v>
      </c>
      <c r="H213" s="18" t="s">
        <v>30</v>
      </c>
      <c r="I213" s="4">
        <v>0</v>
      </c>
    </row>
    <row r="214" spans="1:9" x14ac:dyDescent="0.55000000000000004">
      <c r="A214" s="18" t="s">
        <v>0</v>
      </c>
      <c r="B214" s="4" t="s">
        <v>44</v>
      </c>
      <c r="C214" s="18" t="s">
        <v>74</v>
      </c>
      <c r="D214" s="18" t="s">
        <v>73</v>
      </c>
      <c r="E214" s="4" t="s">
        <v>47</v>
      </c>
      <c r="F214" s="18" t="s">
        <v>27</v>
      </c>
      <c r="G214" s="4">
        <v>1</v>
      </c>
      <c r="H214" s="18" t="s">
        <v>28</v>
      </c>
      <c r="I214" s="4">
        <v>3.4133456340100001</v>
      </c>
    </row>
    <row r="215" spans="1:9" x14ac:dyDescent="0.55000000000000004">
      <c r="A215" s="18" t="s">
        <v>0</v>
      </c>
      <c r="B215" s="4" t="s">
        <v>44</v>
      </c>
      <c r="C215" s="18" t="s">
        <v>74</v>
      </c>
      <c r="D215" s="18" t="s">
        <v>73</v>
      </c>
      <c r="E215" s="4" t="s">
        <v>47</v>
      </c>
      <c r="F215" s="18" t="s">
        <v>27</v>
      </c>
      <c r="G215" s="4">
        <v>1</v>
      </c>
      <c r="H215" s="18" t="s">
        <v>30</v>
      </c>
      <c r="I215" s="4">
        <v>0.93995603721099996</v>
      </c>
    </row>
    <row r="216" spans="1:9" x14ac:dyDescent="0.55000000000000004">
      <c r="A216" s="18" t="s">
        <v>0</v>
      </c>
      <c r="B216" s="4" t="s">
        <v>44</v>
      </c>
      <c r="C216" s="18" t="s">
        <v>74</v>
      </c>
      <c r="D216" s="18" t="s">
        <v>73</v>
      </c>
      <c r="E216" s="4" t="s">
        <v>47</v>
      </c>
      <c r="F216" s="18" t="s">
        <v>29</v>
      </c>
      <c r="G216" s="4">
        <v>1</v>
      </c>
      <c r="H216" s="18" t="s">
        <v>28</v>
      </c>
      <c r="I216" s="4">
        <v>3.4133456340100001</v>
      </c>
    </row>
    <row r="217" spans="1:9" x14ac:dyDescent="0.55000000000000004">
      <c r="A217" s="18" t="s">
        <v>0</v>
      </c>
      <c r="B217" s="22" t="s">
        <v>44</v>
      </c>
      <c r="C217" s="18" t="s">
        <v>74</v>
      </c>
      <c r="D217" s="18" t="s">
        <v>73</v>
      </c>
      <c r="E217" s="22" t="s">
        <v>47</v>
      </c>
      <c r="F217" s="18" t="s">
        <v>29</v>
      </c>
      <c r="G217" s="22">
        <v>1</v>
      </c>
      <c r="H217" s="18" t="s">
        <v>30</v>
      </c>
      <c r="I217" s="22">
        <v>0.93995603721099996</v>
      </c>
    </row>
    <row r="218" spans="1:9" x14ac:dyDescent="0.55000000000000004">
      <c r="A218" s="18" t="s">
        <v>18</v>
      </c>
      <c r="B218" s="22" t="s">
        <v>45</v>
      </c>
      <c r="C218" s="18" t="s">
        <v>72</v>
      </c>
      <c r="D218" s="18" t="s">
        <v>74</v>
      </c>
      <c r="E218" s="22" t="s">
        <v>47</v>
      </c>
      <c r="F218" s="18" t="s">
        <v>27</v>
      </c>
      <c r="G218" s="22">
        <v>1</v>
      </c>
      <c r="H218" s="18" t="s">
        <v>28</v>
      </c>
      <c r="I218" s="22">
        <v>1.91175362724</v>
      </c>
    </row>
    <row r="219" spans="1:9" x14ac:dyDescent="0.55000000000000004">
      <c r="A219" s="18" t="s">
        <v>18</v>
      </c>
      <c r="B219" s="22" t="s">
        <v>45</v>
      </c>
      <c r="C219" s="18" t="s">
        <v>72</v>
      </c>
      <c r="D219" s="18" t="s">
        <v>74</v>
      </c>
      <c r="E219" s="22" t="s">
        <v>47</v>
      </c>
      <c r="F219" s="18" t="s">
        <v>27</v>
      </c>
      <c r="G219" s="22">
        <v>1</v>
      </c>
      <c r="H219" s="18" t="s">
        <v>30</v>
      </c>
      <c r="I219" s="22">
        <v>1.41026417806</v>
      </c>
    </row>
    <row r="220" spans="1:9" x14ac:dyDescent="0.55000000000000004">
      <c r="A220" s="18" t="s">
        <v>18</v>
      </c>
      <c r="B220" s="22" t="s">
        <v>45</v>
      </c>
      <c r="C220" s="18" t="s">
        <v>72</v>
      </c>
      <c r="D220" s="18" t="s">
        <v>74</v>
      </c>
      <c r="E220" s="22" t="s">
        <v>47</v>
      </c>
      <c r="F220" s="18" t="s">
        <v>29</v>
      </c>
      <c r="G220" s="22">
        <v>1</v>
      </c>
      <c r="H220" s="18" t="s">
        <v>28</v>
      </c>
      <c r="I220" s="22">
        <v>1.91175362724</v>
      </c>
    </row>
    <row r="221" spans="1:9" x14ac:dyDescent="0.55000000000000004">
      <c r="A221" s="18" t="s">
        <v>18</v>
      </c>
      <c r="B221" s="22" t="s">
        <v>45</v>
      </c>
      <c r="C221" s="18" t="s">
        <v>72</v>
      </c>
      <c r="D221" s="18" t="s">
        <v>74</v>
      </c>
      <c r="E221" s="22" t="s">
        <v>47</v>
      </c>
      <c r="F221" s="18" t="s">
        <v>29</v>
      </c>
      <c r="G221" s="22">
        <v>1</v>
      </c>
      <c r="H221" s="18" t="s">
        <v>30</v>
      </c>
      <c r="I221" s="22">
        <v>1.41026417806</v>
      </c>
    </row>
    <row r="222" spans="1:9" x14ac:dyDescent="0.55000000000000004">
      <c r="A222" s="18" t="s">
        <v>18</v>
      </c>
      <c r="B222" s="22" t="s">
        <v>45</v>
      </c>
      <c r="C222" s="18" t="s">
        <v>73</v>
      </c>
      <c r="D222" s="18" t="s">
        <v>73</v>
      </c>
      <c r="E222" s="22" t="s">
        <v>47</v>
      </c>
      <c r="F222" s="18" t="s">
        <v>27</v>
      </c>
      <c r="G222" s="22">
        <v>0</v>
      </c>
      <c r="H222" s="18" t="s">
        <v>28</v>
      </c>
      <c r="I222" s="22">
        <v>0</v>
      </c>
    </row>
    <row r="223" spans="1:9" x14ac:dyDescent="0.55000000000000004">
      <c r="A223" s="18" t="s">
        <v>18</v>
      </c>
      <c r="B223" s="22" t="s">
        <v>45</v>
      </c>
      <c r="C223" s="18" t="s">
        <v>73</v>
      </c>
      <c r="D223" s="18" t="s">
        <v>73</v>
      </c>
      <c r="E223" s="22" t="s">
        <v>47</v>
      </c>
      <c r="F223" s="18" t="s">
        <v>27</v>
      </c>
      <c r="G223" s="22">
        <v>0</v>
      </c>
      <c r="H223" s="18" t="s">
        <v>30</v>
      </c>
      <c r="I223" s="22">
        <v>1.3734951318499999</v>
      </c>
    </row>
    <row r="224" spans="1:9" x14ac:dyDescent="0.55000000000000004">
      <c r="A224" s="18" t="s">
        <v>18</v>
      </c>
      <c r="B224" s="22" t="s">
        <v>45</v>
      </c>
      <c r="C224" s="18" t="s">
        <v>73</v>
      </c>
      <c r="D224" s="18" t="s">
        <v>73</v>
      </c>
      <c r="E224" s="22" t="s">
        <v>47</v>
      </c>
      <c r="F224" s="18" t="s">
        <v>29</v>
      </c>
      <c r="G224" s="22">
        <v>0</v>
      </c>
      <c r="H224" s="18" t="s">
        <v>28</v>
      </c>
      <c r="I224" s="22">
        <v>0</v>
      </c>
    </row>
    <row r="225" spans="1:9" x14ac:dyDescent="0.55000000000000004">
      <c r="A225" s="18" t="s">
        <v>18</v>
      </c>
      <c r="B225" s="22" t="s">
        <v>45</v>
      </c>
      <c r="C225" s="18" t="s">
        <v>73</v>
      </c>
      <c r="D225" s="18" t="s">
        <v>73</v>
      </c>
      <c r="E225" s="22" t="s">
        <v>47</v>
      </c>
      <c r="F225" s="18" t="s">
        <v>29</v>
      </c>
      <c r="G225" s="22">
        <v>0</v>
      </c>
      <c r="H225" s="18" t="s">
        <v>30</v>
      </c>
      <c r="I225" s="22">
        <v>1.3734951318499999</v>
      </c>
    </row>
    <row r="226" spans="1:9" x14ac:dyDescent="0.55000000000000004">
      <c r="A226" s="18" t="s">
        <v>18</v>
      </c>
      <c r="B226" s="22" t="s">
        <v>45</v>
      </c>
      <c r="C226" s="18" t="s">
        <v>74</v>
      </c>
      <c r="D226" s="18" t="s">
        <v>74</v>
      </c>
      <c r="E226" s="22" t="s">
        <v>47</v>
      </c>
      <c r="F226" s="18" t="s">
        <v>27</v>
      </c>
      <c r="G226" s="22">
        <v>0</v>
      </c>
      <c r="H226" s="18" t="s">
        <v>28</v>
      </c>
      <c r="I226" s="22">
        <v>0</v>
      </c>
    </row>
    <row r="227" spans="1:9" x14ac:dyDescent="0.55000000000000004">
      <c r="A227" s="18" t="s">
        <v>18</v>
      </c>
      <c r="B227" s="22" t="s">
        <v>45</v>
      </c>
      <c r="C227" s="18" t="s">
        <v>74</v>
      </c>
      <c r="D227" s="18" t="s">
        <v>74</v>
      </c>
      <c r="E227" s="22" t="s">
        <v>47</v>
      </c>
      <c r="F227" s="18" t="s">
        <v>27</v>
      </c>
      <c r="G227" s="22">
        <v>0</v>
      </c>
      <c r="H227" s="18" t="s">
        <v>30</v>
      </c>
      <c r="I227" s="22">
        <v>1.4679167043700001</v>
      </c>
    </row>
    <row r="228" spans="1:9" x14ac:dyDescent="0.55000000000000004">
      <c r="A228" s="18" t="s">
        <v>18</v>
      </c>
      <c r="B228" s="22" t="s">
        <v>45</v>
      </c>
      <c r="C228" s="18" t="s">
        <v>74</v>
      </c>
      <c r="D228" s="18" t="s">
        <v>74</v>
      </c>
      <c r="E228" s="22" t="s">
        <v>47</v>
      </c>
      <c r="F228" s="18" t="s">
        <v>29</v>
      </c>
      <c r="G228" s="22">
        <v>1</v>
      </c>
      <c r="H228" s="18" t="s">
        <v>28</v>
      </c>
      <c r="I228" s="22">
        <v>0</v>
      </c>
    </row>
    <row r="229" spans="1:9" x14ac:dyDescent="0.55000000000000004">
      <c r="A229" s="18" t="s">
        <v>18</v>
      </c>
      <c r="B229" s="22" t="s">
        <v>45</v>
      </c>
      <c r="C229" s="18" t="s">
        <v>74</v>
      </c>
      <c r="D229" s="18" t="s">
        <v>74</v>
      </c>
      <c r="E229" s="22" t="s">
        <v>47</v>
      </c>
      <c r="F229" s="18" t="s">
        <v>29</v>
      </c>
      <c r="G229" s="22">
        <v>1</v>
      </c>
      <c r="H229" s="18" t="s">
        <v>30</v>
      </c>
      <c r="I229" s="22">
        <v>1.4679167043700001</v>
      </c>
    </row>
    <row r="230" spans="1:9" x14ac:dyDescent="0.55000000000000004">
      <c r="A230" s="18" t="s">
        <v>18</v>
      </c>
      <c r="B230" s="22" t="s">
        <v>45</v>
      </c>
      <c r="C230" s="18" t="s">
        <v>73</v>
      </c>
      <c r="D230" s="18" t="s">
        <v>73</v>
      </c>
      <c r="E230" s="22" t="s">
        <v>47</v>
      </c>
      <c r="F230" s="18" t="s">
        <v>27</v>
      </c>
      <c r="G230" s="22">
        <v>0</v>
      </c>
      <c r="H230" s="18" t="s">
        <v>28</v>
      </c>
      <c r="I230" s="22">
        <v>0</v>
      </c>
    </row>
    <row r="231" spans="1:9" x14ac:dyDescent="0.55000000000000004">
      <c r="A231" s="18" t="s">
        <v>18</v>
      </c>
      <c r="B231" s="22" t="s">
        <v>45</v>
      </c>
      <c r="C231" s="18" t="s">
        <v>73</v>
      </c>
      <c r="D231" s="18" t="s">
        <v>73</v>
      </c>
      <c r="E231" s="22" t="s">
        <v>47</v>
      </c>
      <c r="F231" s="18" t="s">
        <v>27</v>
      </c>
      <c r="G231" s="22">
        <v>0</v>
      </c>
      <c r="H231" s="18" t="s">
        <v>30</v>
      </c>
      <c r="I231" s="22">
        <v>0</v>
      </c>
    </row>
    <row r="232" spans="1:9" x14ac:dyDescent="0.55000000000000004">
      <c r="A232" s="18" t="s">
        <v>18</v>
      </c>
      <c r="B232" s="22" t="s">
        <v>45</v>
      </c>
      <c r="C232" s="18" t="s">
        <v>73</v>
      </c>
      <c r="D232" s="18" t="s">
        <v>73</v>
      </c>
      <c r="E232" s="22" t="s">
        <v>47</v>
      </c>
      <c r="F232" s="18" t="s">
        <v>29</v>
      </c>
      <c r="G232" s="22">
        <v>0</v>
      </c>
      <c r="H232" s="18" t="s">
        <v>28</v>
      </c>
      <c r="I232" s="22">
        <v>0</v>
      </c>
    </row>
    <row r="233" spans="1:9" x14ac:dyDescent="0.55000000000000004">
      <c r="A233" s="18" t="s">
        <v>18</v>
      </c>
      <c r="B233" s="22" t="s">
        <v>45</v>
      </c>
      <c r="C233" s="18" t="s">
        <v>73</v>
      </c>
      <c r="D233" s="18" t="s">
        <v>73</v>
      </c>
      <c r="E233" s="22" t="s">
        <v>47</v>
      </c>
      <c r="F233" s="18" t="s">
        <v>29</v>
      </c>
      <c r="G233" s="22">
        <v>0</v>
      </c>
      <c r="H233" s="18" t="s">
        <v>30</v>
      </c>
      <c r="I233" s="22">
        <v>0</v>
      </c>
    </row>
    <row r="234" spans="1:9" x14ac:dyDescent="0.55000000000000004">
      <c r="A234" s="18" t="s">
        <v>18</v>
      </c>
      <c r="B234" s="22" t="s">
        <v>45</v>
      </c>
      <c r="C234" s="18" t="s">
        <v>72</v>
      </c>
      <c r="D234" s="18" t="s">
        <v>72</v>
      </c>
      <c r="E234" s="22" t="s">
        <v>47</v>
      </c>
      <c r="F234" s="18" t="s">
        <v>27</v>
      </c>
      <c r="G234" s="22">
        <v>0</v>
      </c>
      <c r="H234" s="18" t="s">
        <v>28</v>
      </c>
      <c r="I234" s="22">
        <v>1.8679676522699999</v>
      </c>
    </row>
    <row r="235" spans="1:9" x14ac:dyDescent="0.55000000000000004">
      <c r="A235" s="18" t="s">
        <v>18</v>
      </c>
      <c r="B235" s="22" t="s">
        <v>45</v>
      </c>
      <c r="C235" s="18" t="s">
        <v>72</v>
      </c>
      <c r="D235" s="18" t="s">
        <v>72</v>
      </c>
      <c r="E235" s="22" t="s">
        <v>47</v>
      </c>
      <c r="F235" s="18" t="s">
        <v>27</v>
      </c>
      <c r="G235" s="22">
        <v>0</v>
      </c>
      <c r="H235" s="18" t="s">
        <v>30</v>
      </c>
      <c r="I235" s="22">
        <v>0.76903779641699999</v>
      </c>
    </row>
    <row r="236" spans="1:9" x14ac:dyDescent="0.55000000000000004">
      <c r="A236" s="18" t="s">
        <v>18</v>
      </c>
      <c r="B236" s="22" t="s">
        <v>45</v>
      </c>
      <c r="C236" s="18" t="s">
        <v>72</v>
      </c>
      <c r="D236" s="18" t="s">
        <v>72</v>
      </c>
      <c r="E236" s="22" t="s">
        <v>47</v>
      </c>
      <c r="F236" s="18" t="s">
        <v>29</v>
      </c>
      <c r="G236" s="22">
        <v>1</v>
      </c>
      <c r="H236" s="18" t="s">
        <v>28</v>
      </c>
      <c r="I236" s="22">
        <v>1.8679676522699999</v>
      </c>
    </row>
    <row r="237" spans="1:9" x14ac:dyDescent="0.55000000000000004">
      <c r="A237" s="18" t="s">
        <v>18</v>
      </c>
      <c r="B237" s="22" t="s">
        <v>45</v>
      </c>
      <c r="C237" s="18" t="s">
        <v>72</v>
      </c>
      <c r="D237" s="18" t="s">
        <v>72</v>
      </c>
      <c r="E237" s="22" t="s">
        <v>47</v>
      </c>
      <c r="F237" s="18" t="s">
        <v>29</v>
      </c>
      <c r="G237" s="22">
        <v>1</v>
      </c>
      <c r="H237" s="18" t="s">
        <v>30</v>
      </c>
      <c r="I237" s="22">
        <v>0.76903779641699999</v>
      </c>
    </row>
    <row r="238" spans="1:9" x14ac:dyDescent="0.55000000000000004">
      <c r="A238" s="18" t="s">
        <v>18</v>
      </c>
      <c r="B238" s="22" t="s">
        <v>45</v>
      </c>
      <c r="C238" s="18" t="s">
        <v>74</v>
      </c>
      <c r="D238" s="18" t="s">
        <v>73</v>
      </c>
      <c r="E238" s="22" t="s">
        <v>47</v>
      </c>
      <c r="F238" s="18" t="s">
        <v>27</v>
      </c>
      <c r="G238" s="22">
        <v>1</v>
      </c>
      <c r="H238" s="18" t="s">
        <v>28</v>
      </c>
      <c r="I238" s="22">
        <v>3.1936945473999998</v>
      </c>
    </row>
    <row r="239" spans="1:9" x14ac:dyDescent="0.55000000000000004">
      <c r="A239" s="18" t="s">
        <v>18</v>
      </c>
      <c r="B239" s="22" t="s">
        <v>45</v>
      </c>
      <c r="C239" s="18" t="s">
        <v>74</v>
      </c>
      <c r="D239" s="18" t="s">
        <v>73</v>
      </c>
      <c r="E239" s="22" t="s">
        <v>47</v>
      </c>
      <c r="F239" s="18" t="s">
        <v>27</v>
      </c>
      <c r="G239" s="22">
        <v>1</v>
      </c>
      <c r="H239" s="18" t="s">
        <v>30</v>
      </c>
      <c r="I239" s="22">
        <v>0.48780910856999998</v>
      </c>
    </row>
    <row r="240" spans="1:9" x14ac:dyDescent="0.55000000000000004">
      <c r="A240" s="18" t="s">
        <v>18</v>
      </c>
      <c r="B240" s="22" t="s">
        <v>45</v>
      </c>
      <c r="C240" s="18" t="s">
        <v>74</v>
      </c>
      <c r="D240" s="18" t="s">
        <v>73</v>
      </c>
      <c r="E240" s="22" t="s">
        <v>47</v>
      </c>
      <c r="F240" s="18" t="s">
        <v>29</v>
      </c>
      <c r="G240" s="22">
        <v>1</v>
      </c>
      <c r="H240" s="18" t="s">
        <v>28</v>
      </c>
      <c r="I240" s="22">
        <v>3.1936945473999998</v>
      </c>
    </row>
    <row r="241" spans="1:9" x14ac:dyDescent="0.55000000000000004">
      <c r="A241" s="18" t="s">
        <v>18</v>
      </c>
      <c r="B241" s="22" t="s">
        <v>45</v>
      </c>
      <c r="C241" s="18" t="s">
        <v>74</v>
      </c>
      <c r="D241" s="18" t="s">
        <v>73</v>
      </c>
      <c r="E241" s="22" t="s">
        <v>47</v>
      </c>
      <c r="F241" s="18" t="s">
        <v>29</v>
      </c>
      <c r="G241" s="22">
        <v>1</v>
      </c>
      <c r="H241" s="18" t="s">
        <v>30</v>
      </c>
      <c r="I241" s="22">
        <v>0.48780910856999998</v>
      </c>
    </row>
    <row r="242" spans="1:9" x14ac:dyDescent="0.55000000000000004">
      <c r="A242" s="18" t="s">
        <v>18</v>
      </c>
      <c r="B242" s="22" t="s">
        <v>45</v>
      </c>
      <c r="C242" s="18" t="s">
        <v>73</v>
      </c>
      <c r="D242" s="18" t="s">
        <v>72</v>
      </c>
      <c r="E242" s="22" t="s">
        <v>47</v>
      </c>
      <c r="F242" s="18" t="s">
        <v>27</v>
      </c>
      <c r="G242" s="22">
        <v>1</v>
      </c>
      <c r="H242" s="18" t="s">
        <v>28</v>
      </c>
      <c r="I242" s="22">
        <v>1.2618783741499999</v>
      </c>
    </row>
    <row r="243" spans="1:9" x14ac:dyDescent="0.55000000000000004">
      <c r="A243" s="18" t="s">
        <v>18</v>
      </c>
      <c r="B243" s="22" t="s">
        <v>45</v>
      </c>
      <c r="C243" s="18" t="s">
        <v>73</v>
      </c>
      <c r="D243" s="18" t="s">
        <v>72</v>
      </c>
      <c r="E243" s="22" t="s">
        <v>47</v>
      </c>
      <c r="F243" s="18" t="s">
        <v>27</v>
      </c>
      <c r="G243" s="22">
        <v>1</v>
      </c>
      <c r="H243" s="18" t="s">
        <v>30</v>
      </c>
      <c r="I243" s="22">
        <v>0.78593901451699999</v>
      </c>
    </row>
    <row r="244" spans="1:9" x14ac:dyDescent="0.55000000000000004">
      <c r="A244" s="18" t="s">
        <v>18</v>
      </c>
      <c r="B244" s="22" t="s">
        <v>45</v>
      </c>
      <c r="C244" s="18" t="s">
        <v>73</v>
      </c>
      <c r="D244" s="18" t="s">
        <v>72</v>
      </c>
      <c r="E244" s="22" t="s">
        <v>47</v>
      </c>
      <c r="F244" s="18" t="s">
        <v>29</v>
      </c>
      <c r="G244" s="22">
        <v>1</v>
      </c>
      <c r="H244" s="18" t="s">
        <v>28</v>
      </c>
      <c r="I244" s="22">
        <v>1.2618783741499999</v>
      </c>
    </row>
    <row r="245" spans="1:9" x14ac:dyDescent="0.55000000000000004">
      <c r="A245" s="18" t="s">
        <v>18</v>
      </c>
      <c r="B245" s="22" t="s">
        <v>45</v>
      </c>
      <c r="C245" s="18" t="s">
        <v>73</v>
      </c>
      <c r="D245" s="18" t="s">
        <v>72</v>
      </c>
      <c r="E245" s="22" t="s">
        <v>47</v>
      </c>
      <c r="F245" s="18" t="s">
        <v>29</v>
      </c>
      <c r="G245" s="22">
        <v>1</v>
      </c>
      <c r="H245" s="18" t="s">
        <v>30</v>
      </c>
      <c r="I245" s="22">
        <v>0.78593901451699999</v>
      </c>
    </row>
    <row r="246" spans="1:9" x14ac:dyDescent="0.55000000000000004">
      <c r="A246" s="18" t="s">
        <v>18</v>
      </c>
      <c r="B246" s="22" t="s">
        <v>45</v>
      </c>
      <c r="C246" s="18" t="s">
        <v>74</v>
      </c>
      <c r="D246" s="18" t="s">
        <v>74</v>
      </c>
      <c r="E246" s="22" t="s">
        <v>47</v>
      </c>
      <c r="F246" s="18" t="s">
        <v>27</v>
      </c>
      <c r="G246" s="22">
        <v>1</v>
      </c>
      <c r="H246" s="18" t="s">
        <v>28</v>
      </c>
      <c r="I246" s="22">
        <v>2.4671297987199998</v>
      </c>
    </row>
    <row r="247" spans="1:9" x14ac:dyDescent="0.55000000000000004">
      <c r="A247" s="18" t="s">
        <v>18</v>
      </c>
      <c r="B247" s="22" t="s">
        <v>45</v>
      </c>
      <c r="C247" s="18" t="s">
        <v>74</v>
      </c>
      <c r="D247" s="18" t="s">
        <v>74</v>
      </c>
      <c r="E247" s="22" t="s">
        <v>47</v>
      </c>
      <c r="F247" s="18" t="s">
        <v>27</v>
      </c>
      <c r="G247" s="22">
        <v>1</v>
      </c>
      <c r="H247" s="18" t="s">
        <v>30</v>
      </c>
      <c r="I247" s="22">
        <v>0.49366009363399999</v>
      </c>
    </row>
    <row r="248" spans="1:9" x14ac:dyDescent="0.55000000000000004">
      <c r="A248" s="18" t="s">
        <v>18</v>
      </c>
      <c r="B248" s="22" t="s">
        <v>45</v>
      </c>
      <c r="C248" s="18" t="s">
        <v>74</v>
      </c>
      <c r="D248" s="18" t="s">
        <v>74</v>
      </c>
      <c r="E248" s="22" t="s">
        <v>47</v>
      </c>
      <c r="F248" s="18" t="s">
        <v>29</v>
      </c>
      <c r="G248" s="22">
        <v>0</v>
      </c>
      <c r="H248" s="18" t="s">
        <v>28</v>
      </c>
      <c r="I248" s="22">
        <v>2.4671297987199998</v>
      </c>
    </row>
    <row r="249" spans="1:9" x14ac:dyDescent="0.55000000000000004">
      <c r="A249" s="18" t="s">
        <v>18</v>
      </c>
      <c r="B249" s="22" t="s">
        <v>45</v>
      </c>
      <c r="C249" s="18" t="s">
        <v>74</v>
      </c>
      <c r="D249" s="18" t="s">
        <v>74</v>
      </c>
      <c r="E249" s="22" t="s">
        <v>47</v>
      </c>
      <c r="F249" s="18" t="s">
        <v>29</v>
      </c>
      <c r="G249" s="22">
        <v>0</v>
      </c>
      <c r="H249" s="18" t="s">
        <v>30</v>
      </c>
      <c r="I249" s="22">
        <v>0.49366009363399999</v>
      </c>
    </row>
    <row r="250" spans="1:9" x14ac:dyDescent="0.55000000000000004">
      <c r="A250" s="18" t="s">
        <v>18</v>
      </c>
      <c r="B250" s="22" t="s">
        <v>45</v>
      </c>
      <c r="C250" s="18" t="s">
        <v>72</v>
      </c>
      <c r="D250" s="18" t="s">
        <v>72</v>
      </c>
      <c r="E250" s="22" t="s">
        <v>47</v>
      </c>
      <c r="F250" s="18" t="s">
        <v>27</v>
      </c>
      <c r="G250" s="22">
        <v>1</v>
      </c>
      <c r="H250" s="18" t="s">
        <v>28</v>
      </c>
      <c r="I250" s="22">
        <v>2.2148200066300001</v>
      </c>
    </row>
    <row r="251" spans="1:9" x14ac:dyDescent="0.55000000000000004">
      <c r="A251" s="18" t="s">
        <v>18</v>
      </c>
      <c r="B251" s="22" t="s">
        <v>45</v>
      </c>
      <c r="C251" s="18" t="s">
        <v>72</v>
      </c>
      <c r="D251" s="18" t="s">
        <v>72</v>
      </c>
      <c r="E251" s="22" t="s">
        <v>47</v>
      </c>
      <c r="F251" s="18" t="s">
        <v>27</v>
      </c>
      <c r="G251" s="22">
        <v>1</v>
      </c>
      <c r="H251" s="18" t="s">
        <v>30</v>
      </c>
      <c r="I251" s="22">
        <v>0.983947600122</v>
      </c>
    </row>
    <row r="252" spans="1:9" x14ac:dyDescent="0.55000000000000004">
      <c r="A252" s="18" t="s">
        <v>18</v>
      </c>
      <c r="B252" s="22" t="s">
        <v>45</v>
      </c>
      <c r="C252" s="18" t="s">
        <v>72</v>
      </c>
      <c r="D252" s="18" t="s">
        <v>72</v>
      </c>
      <c r="E252" s="22" t="s">
        <v>47</v>
      </c>
      <c r="F252" s="18" t="s">
        <v>29</v>
      </c>
      <c r="G252" s="22">
        <v>1</v>
      </c>
      <c r="H252" s="18" t="s">
        <v>28</v>
      </c>
      <c r="I252" s="22">
        <v>2.2148200066300001</v>
      </c>
    </row>
    <row r="253" spans="1:9" x14ac:dyDescent="0.55000000000000004">
      <c r="A253" s="18" t="s">
        <v>18</v>
      </c>
      <c r="B253" s="22" t="s">
        <v>45</v>
      </c>
      <c r="C253" s="18" t="s">
        <v>72</v>
      </c>
      <c r="D253" s="18" t="s">
        <v>72</v>
      </c>
      <c r="E253" s="22" t="s">
        <v>47</v>
      </c>
      <c r="F253" s="18" t="s">
        <v>29</v>
      </c>
      <c r="G253" s="22">
        <v>1</v>
      </c>
      <c r="H253" s="18" t="s">
        <v>30</v>
      </c>
      <c r="I253" s="22">
        <v>0.983947600122</v>
      </c>
    </row>
    <row r="254" spans="1:9" x14ac:dyDescent="0.55000000000000004">
      <c r="A254" s="18" t="s">
        <v>18</v>
      </c>
      <c r="B254" s="22" t="s">
        <v>45</v>
      </c>
      <c r="C254" s="18" t="s">
        <v>73</v>
      </c>
      <c r="D254" s="18" t="s">
        <v>74</v>
      </c>
      <c r="E254" s="22" t="s">
        <v>47</v>
      </c>
      <c r="F254" s="18" t="s">
        <v>27</v>
      </c>
      <c r="G254" s="22">
        <v>1</v>
      </c>
      <c r="H254" s="18" t="s">
        <v>28</v>
      </c>
      <c r="I254" s="22">
        <v>2.7837701800699999</v>
      </c>
    </row>
    <row r="255" spans="1:9" x14ac:dyDescent="0.55000000000000004">
      <c r="A255" s="18" t="s">
        <v>18</v>
      </c>
      <c r="B255" s="22" t="s">
        <v>45</v>
      </c>
      <c r="C255" s="18" t="s">
        <v>73</v>
      </c>
      <c r="D255" s="18" t="s">
        <v>74</v>
      </c>
      <c r="E255" s="22" t="s">
        <v>47</v>
      </c>
      <c r="F255" s="18" t="s">
        <v>27</v>
      </c>
      <c r="G255" s="22">
        <v>1</v>
      </c>
      <c r="H255" s="18" t="s">
        <v>30</v>
      </c>
      <c r="I255" s="22">
        <v>1.3248823303699999</v>
      </c>
    </row>
    <row r="256" spans="1:9" x14ac:dyDescent="0.55000000000000004">
      <c r="A256" s="18" t="s">
        <v>18</v>
      </c>
      <c r="B256" s="22" t="s">
        <v>45</v>
      </c>
      <c r="C256" s="18" t="s">
        <v>73</v>
      </c>
      <c r="D256" s="18" t="s">
        <v>74</v>
      </c>
      <c r="E256" s="22" t="s">
        <v>47</v>
      </c>
      <c r="F256" s="18" t="s">
        <v>29</v>
      </c>
      <c r="G256" s="22">
        <v>1</v>
      </c>
      <c r="H256" s="18" t="s">
        <v>28</v>
      </c>
      <c r="I256" s="22">
        <v>2.7837701800699999</v>
      </c>
    </row>
    <row r="257" spans="1:9" x14ac:dyDescent="0.55000000000000004">
      <c r="A257" s="18" t="s">
        <v>18</v>
      </c>
      <c r="B257" s="22" t="s">
        <v>45</v>
      </c>
      <c r="C257" s="18" t="s">
        <v>73</v>
      </c>
      <c r="D257" s="18" t="s">
        <v>74</v>
      </c>
      <c r="E257" s="22" t="s">
        <v>47</v>
      </c>
      <c r="F257" s="18" t="s">
        <v>29</v>
      </c>
      <c r="G257" s="22">
        <v>1</v>
      </c>
      <c r="H257" s="18" t="s">
        <v>30</v>
      </c>
      <c r="I257" s="22">
        <v>1.3248823303699999</v>
      </c>
    </row>
    <row r="258" spans="1:9" x14ac:dyDescent="0.55000000000000004">
      <c r="A258" s="18" t="s">
        <v>18</v>
      </c>
      <c r="B258" s="22" t="s">
        <v>45</v>
      </c>
      <c r="C258" s="18" t="s">
        <v>72</v>
      </c>
      <c r="D258" s="18" t="s">
        <v>72</v>
      </c>
      <c r="E258" s="22" t="s">
        <v>47</v>
      </c>
      <c r="F258" s="18" t="s">
        <v>27</v>
      </c>
      <c r="G258" s="22">
        <v>1</v>
      </c>
      <c r="H258" s="18" t="s">
        <v>28</v>
      </c>
      <c r="I258" s="22">
        <v>3.01636952511</v>
      </c>
    </row>
    <row r="259" spans="1:9" x14ac:dyDescent="0.55000000000000004">
      <c r="A259" s="18" t="s">
        <v>18</v>
      </c>
      <c r="B259" s="22" t="s">
        <v>45</v>
      </c>
      <c r="C259" s="18" t="s">
        <v>72</v>
      </c>
      <c r="D259" s="18" t="s">
        <v>72</v>
      </c>
      <c r="E259" s="22" t="s">
        <v>47</v>
      </c>
      <c r="F259" s="18" t="s">
        <v>27</v>
      </c>
      <c r="G259" s="22">
        <v>1</v>
      </c>
      <c r="H259" s="18" t="s">
        <v>30</v>
      </c>
      <c r="I259" s="22">
        <v>1.3547034499899999</v>
      </c>
    </row>
    <row r="260" spans="1:9" x14ac:dyDescent="0.55000000000000004">
      <c r="A260" s="18" t="s">
        <v>18</v>
      </c>
      <c r="B260" s="22" t="s">
        <v>45</v>
      </c>
      <c r="C260" s="18" t="s">
        <v>72</v>
      </c>
      <c r="D260" s="18" t="s">
        <v>72</v>
      </c>
      <c r="E260" s="22" t="s">
        <v>47</v>
      </c>
      <c r="F260" s="18" t="s">
        <v>29</v>
      </c>
      <c r="G260" s="22">
        <v>0</v>
      </c>
      <c r="H260" s="18" t="s">
        <v>28</v>
      </c>
      <c r="I260" s="22">
        <v>3.01636952511</v>
      </c>
    </row>
    <row r="261" spans="1:9" x14ac:dyDescent="0.55000000000000004">
      <c r="A261" s="18" t="s">
        <v>18</v>
      </c>
      <c r="B261" s="22" t="s">
        <v>45</v>
      </c>
      <c r="C261" s="18" t="s">
        <v>72</v>
      </c>
      <c r="D261" s="18" t="s">
        <v>72</v>
      </c>
      <c r="E261" s="22" t="s">
        <v>47</v>
      </c>
      <c r="F261" s="18" t="s">
        <v>29</v>
      </c>
      <c r="G261" s="22">
        <v>0</v>
      </c>
      <c r="H261" s="18" t="s">
        <v>30</v>
      </c>
      <c r="I261" s="22">
        <v>1.3547034499899999</v>
      </c>
    </row>
    <row r="262" spans="1:9" x14ac:dyDescent="0.55000000000000004">
      <c r="A262" s="18" t="s">
        <v>18</v>
      </c>
      <c r="B262" s="22" t="s">
        <v>45</v>
      </c>
      <c r="C262" s="18" t="s">
        <v>74</v>
      </c>
      <c r="D262" s="18" t="s">
        <v>73</v>
      </c>
      <c r="E262" s="22" t="s">
        <v>47</v>
      </c>
      <c r="F262" s="18" t="s">
        <v>27</v>
      </c>
      <c r="G262" s="22">
        <v>0</v>
      </c>
      <c r="H262" s="18" t="s">
        <v>28</v>
      </c>
      <c r="I262" s="22">
        <v>0</v>
      </c>
    </row>
    <row r="263" spans="1:9" x14ac:dyDescent="0.55000000000000004">
      <c r="A263" s="18" t="s">
        <v>18</v>
      </c>
      <c r="B263" s="22" t="s">
        <v>45</v>
      </c>
      <c r="C263" s="18" t="s">
        <v>74</v>
      </c>
      <c r="D263" s="18" t="s">
        <v>73</v>
      </c>
      <c r="E263" s="22" t="s">
        <v>47</v>
      </c>
      <c r="F263" s="18" t="s">
        <v>27</v>
      </c>
      <c r="G263" s="22">
        <v>0</v>
      </c>
      <c r="H263" s="18" t="s">
        <v>30</v>
      </c>
      <c r="I263" s="22">
        <v>1.9257028861900001</v>
      </c>
    </row>
    <row r="264" spans="1:9" x14ac:dyDescent="0.55000000000000004">
      <c r="A264" s="18" t="s">
        <v>18</v>
      </c>
      <c r="B264" s="22" t="s">
        <v>45</v>
      </c>
      <c r="C264" s="18" t="s">
        <v>74</v>
      </c>
      <c r="D264" s="18" t="s">
        <v>73</v>
      </c>
      <c r="E264" s="22" t="s">
        <v>47</v>
      </c>
      <c r="F264" s="18" t="s">
        <v>29</v>
      </c>
      <c r="G264" s="22">
        <v>0</v>
      </c>
      <c r="H264" s="18" t="s">
        <v>28</v>
      </c>
      <c r="I264" s="22">
        <v>0</v>
      </c>
    </row>
    <row r="265" spans="1:9" x14ac:dyDescent="0.55000000000000004">
      <c r="A265" s="18" t="s">
        <v>18</v>
      </c>
      <c r="B265" s="22" t="s">
        <v>45</v>
      </c>
      <c r="C265" s="18" t="s">
        <v>74</v>
      </c>
      <c r="D265" s="18" t="s">
        <v>73</v>
      </c>
      <c r="E265" s="22" t="s">
        <v>47</v>
      </c>
      <c r="F265" s="18" t="s">
        <v>29</v>
      </c>
      <c r="G265" s="22">
        <v>0</v>
      </c>
      <c r="H265" s="18" t="s">
        <v>30</v>
      </c>
      <c r="I265" s="22">
        <v>1.9257028861900001</v>
      </c>
    </row>
    <row r="266" spans="1:9" x14ac:dyDescent="0.55000000000000004">
      <c r="A266" s="18" t="s">
        <v>18</v>
      </c>
      <c r="B266" s="22" t="s">
        <v>45</v>
      </c>
      <c r="C266" s="18" t="s">
        <v>73</v>
      </c>
      <c r="D266" s="18" t="s">
        <v>74</v>
      </c>
      <c r="E266" s="22" t="s">
        <v>47</v>
      </c>
      <c r="F266" s="18" t="s">
        <v>27</v>
      </c>
      <c r="G266" s="22">
        <v>1</v>
      </c>
      <c r="H266" s="18" t="s">
        <v>28</v>
      </c>
      <c r="I266" s="22">
        <v>1.3617515714099999</v>
      </c>
    </row>
    <row r="267" spans="1:9" x14ac:dyDescent="0.55000000000000004">
      <c r="A267" s="18" t="s">
        <v>18</v>
      </c>
      <c r="B267" s="22" t="s">
        <v>45</v>
      </c>
      <c r="C267" s="18" t="s">
        <v>73</v>
      </c>
      <c r="D267" s="18" t="s">
        <v>74</v>
      </c>
      <c r="E267" s="22" t="s">
        <v>47</v>
      </c>
      <c r="F267" s="18" t="s">
        <v>27</v>
      </c>
      <c r="G267" s="22">
        <v>1</v>
      </c>
      <c r="H267" s="18" t="s">
        <v>30</v>
      </c>
      <c r="I267" s="22">
        <v>1.9236356641600001</v>
      </c>
    </row>
    <row r="268" spans="1:9" x14ac:dyDescent="0.55000000000000004">
      <c r="A268" s="18" t="s">
        <v>18</v>
      </c>
      <c r="B268" s="22" t="s">
        <v>45</v>
      </c>
      <c r="C268" s="18" t="s">
        <v>73</v>
      </c>
      <c r="D268" s="18" t="s">
        <v>74</v>
      </c>
      <c r="E268" s="22" t="s">
        <v>47</v>
      </c>
      <c r="F268" s="18" t="s">
        <v>29</v>
      </c>
      <c r="G268" s="22">
        <v>1</v>
      </c>
      <c r="H268" s="18" t="s">
        <v>28</v>
      </c>
      <c r="I268" s="22">
        <v>1.3617515714099999</v>
      </c>
    </row>
    <row r="269" spans="1:9" x14ac:dyDescent="0.55000000000000004">
      <c r="A269" s="18" t="s">
        <v>18</v>
      </c>
      <c r="B269" s="22" t="s">
        <v>45</v>
      </c>
      <c r="C269" s="18" t="s">
        <v>73</v>
      </c>
      <c r="D269" s="18" t="s">
        <v>74</v>
      </c>
      <c r="E269" s="22" t="s">
        <v>47</v>
      </c>
      <c r="F269" s="18" t="s">
        <v>29</v>
      </c>
      <c r="G269" s="22">
        <v>1</v>
      </c>
      <c r="H269" s="18" t="s">
        <v>30</v>
      </c>
      <c r="I269" s="22">
        <v>1.9236356641600001</v>
      </c>
    </row>
    <row r="270" spans="1:9" x14ac:dyDescent="0.55000000000000004">
      <c r="A270" s="18" t="s">
        <v>18</v>
      </c>
      <c r="B270" s="22" t="s">
        <v>45</v>
      </c>
      <c r="C270" s="18" t="s">
        <v>72</v>
      </c>
      <c r="D270" s="18" t="s">
        <v>72</v>
      </c>
      <c r="E270" s="22" t="s">
        <v>47</v>
      </c>
      <c r="F270" s="18" t="s">
        <v>27</v>
      </c>
      <c r="G270" s="22">
        <v>1</v>
      </c>
      <c r="H270" s="18" t="s">
        <v>28</v>
      </c>
      <c r="I270" s="22">
        <v>2.85670757783</v>
      </c>
    </row>
    <row r="271" spans="1:9" x14ac:dyDescent="0.55000000000000004">
      <c r="A271" s="18" t="s">
        <v>18</v>
      </c>
      <c r="B271" s="22" t="s">
        <v>45</v>
      </c>
      <c r="C271" s="18" t="s">
        <v>72</v>
      </c>
      <c r="D271" s="18" t="s">
        <v>72</v>
      </c>
      <c r="E271" s="22" t="s">
        <v>47</v>
      </c>
      <c r="F271" s="18" t="s">
        <v>27</v>
      </c>
      <c r="G271" s="22">
        <v>1</v>
      </c>
      <c r="H271" s="18" t="s">
        <v>30</v>
      </c>
      <c r="I271" s="22">
        <v>0.75119465484699999</v>
      </c>
    </row>
    <row r="272" spans="1:9" x14ac:dyDescent="0.55000000000000004">
      <c r="A272" s="18" t="s">
        <v>18</v>
      </c>
      <c r="B272" s="22" t="s">
        <v>45</v>
      </c>
      <c r="C272" s="18" t="s">
        <v>72</v>
      </c>
      <c r="D272" s="18" t="s">
        <v>72</v>
      </c>
      <c r="E272" s="22" t="s">
        <v>47</v>
      </c>
      <c r="F272" s="18" t="s">
        <v>29</v>
      </c>
      <c r="G272" s="22">
        <v>0</v>
      </c>
      <c r="H272" s="18" t="s">
        <v>28</v>
      </c>
      <c r="I272" s="22">
        <v>2.85670757783</v>
      </c>
    </row>
    <row r="273" spans="1:9" x14ac:dyDescent="0.55000000000000004">
      <c r="A273" s="18" t="s">
        <v>18</v>
      </c>
      <c r="B273" s="22" t="s">
        <v>45</v>
      </c>
      <c r="C273" s="18" t="s">
        <v>72</v>
      </c>
      <c r="D273" s="18" t="s">
        <v>72</v>
      </c>
      <c r="E273" s="22" t="s">
        <v>47</v>
      </c>
      <c r="F273" s="18" t="s">
        <v>29</v>
      </c>
      <c r="G273" s="22">
        <v>0</v>
      </c>
      <c r="H273" s="18" t="s">
        <v>30</v>
      </c>
      <c r="I273" s="22">
        <v>0.75119465484699999</v>
      </c>
    </row>
    <row r="274" spans="1:9" x14ac:dyDescent="0.55000000000000004">
      <c r="A274" s="18" t="s">
        <v>18</v>
      </c>
      <c r="B274" s="22" t="s">
        <v>45</v>
      </c>
      <c r="C274" s="18" t="s">
        <v>74</v>
      </c>
      <c r="D274" s="18" t="s">
        <v>73</v>
      </c>
      <c r="E274" s="22" t="s">
        <v>47</v>
      </c>
      <c r="F274" s="18" t="s">
        <v>27</v>
      </c>
      <c r="G274" s="22">
        <v>1</v>
      </c>
      <c r="H274" s="18" t="s">
        <v>28</v>
      </c>
      <c r="I274" s="22">
        <v>2.1946794789999999</v>
      </c>
    </row>
    <row r="275" spans="1:9" x14ac:dyDescent="0.55000000000000004">
      <c r="A275" s="18" t="s">
        <v>18</v>
      </c>
      <c r="B275" s="22" t="s">
        <v>45</v>
      </c>
      <c r="C275" s="18" t="s">
        <v>74</v>
      </c>
      <c r="D275" s="18" t="s">
        <v>73</v>
      </c>
      <c r="E275" s="22" t="s">
        <v>47</v>
      </c>
      <c r="F275" s="18" t="s">
        <v>27</v>
      </c>
      <c r="G275" s="22">
        <v>1</v>
      </c>
      <c r="H275" s="18" t="s">
        <v>30</v>
      </c>
      <c r="I275" s="22">
        <v>1.0912257435299999</v>
      </c>
    </row>
    <row r="276" spans="1:9" x14ac:dyDescent="0.55000000000000004">
      <c r="A276" s="18" t="s">
        <v>18</v>
      </c>
      <c r="B276" s="22" t="s">
        <v>45</v>
      </c>
      <c r="C276" s="18" t="s">
        <v>74</v>
      </c>
      <c r="D276" s="18" t="s">
        <v>73</v>
      </c>
      <c r="E276" s="22" t="s">
        <v>47</v>
      </c>
      <c r="F276" s="18" t="s">
        <v>29</v>
      </c>
      <c r="G276" s="22">
        <v>1</v>
      </c>
      <c r="H276" s="18" t="s">
        <v>28</v>
      </c>
      <c r="I276" s="22">
        <v>2.1946794789999999</v>
      </c>
    </row>
    <row r="277" spans="1:9" x14ac:dyDescent="0.55000000000000004">
      <c r="A277" s="18" t="s">
        <v>18</v>
      </c>
      <c r="B277" s="22" t="s">
        <v>45</v>
      </c>
      <c r="C277" s="18" t="s">
        <v>74</v>
      </c>
      <c r="D277" s="18" t="s">
        <v>73</v>
      </c>
      <c r="E277" s="22" t="s">
        <v>47</v>
      </c>
      <c r="F277" s="18" t="s">
        <v>29</v>
      </c>
      <c r="G277" s="22">
        <v>1</v>
      </c>
      <c r="H277" s="18" t="s">
        <v>30</v>
      </c>
      <c r="I277" s="22">
        <v>1.0912257435299999</v>
      </c>
    </row>
    <row r="278" spans="1:9" x14ac:dyDescent="0.55000000000000004">
      <c r="A278" s="18" t="s">
        <v>18</v>
      </c>
      <c r="B278" s="22" t="s">
        <v>45</v>
      </c>
      <c r="C278" s="18" t="s">
        <v>72</v>
      </c>
      <c r="D278" s="18" t="s">
        <v>72</v>
      </c>
      <c r="E278" s="22" t="s">
        <v>47</v>
      </c>
      <c r="F278" s="18" t="s">
        <v>27</v>
      </c>
      <c r="G278" s="22">
        <v>1</v>
      </c>
      <c r="H278" s="18" t="s">
        <v>28</v>
      </c>
      <c r="I278" s="22">
        <v>1.57759715454</v>
      </c>
    </row>
    <row r="279" spans="1:9" x14ac:dyDescent="0.55000000000000004">
      <c r="A279" s="18" t="s">
        <v>18</v>
      </c>
      <c r="B279" s="22" t="s">
        <v>45</v>
      </c>
      <c r="C279" s="18" t="s">
        <v>72</v>
      </c>
      <c r="D279" s="18" t="s">
        <v>72</v>
      </c>
      <c r="E279" s="22" t="s">
        <v>47</v>
      </c>
      <c r="F279" s="18" t="s">
        <v>27</v>
      </c>
      <c r="G279" s="22">
        <v>1</v>
      </c>
      <c r="H279" s="18" t="s">
        <v>30</v>
      </c>
      <c r="I279" s="22">
        <v>1.63731123134</v>
      </c>
    </row>
    <row r="280" spans="1:9" x14ac:dyDescent="0.55000000000000004">
      <c r="A280" s="18" t="s">
        <v>18</v>
      </c>
      <c r="B280" s="22" t="s">
        <v>45</v>
      </c>
      <c r="C280" s="18" t="s">
        <v>72</v>
      </c>
      <c r="D280" s="18" t="s">
        <v>72</v>
      </c>
      <c r="E280" s="22" t="s">
        <v>47</v>
      </c>
      <c r="F280" s="18" t="s">
        <v>29</v>
      </c>
      <c r="G280" s="22">
        <v>0</v>
      </c>
      <c r="H280" s="18" t="s">
        <v>28</v>
      </c>
      <c r="I280" s="22">
        <v>1.57759715454</v>
      </c>
    </row>
    <row r="281" spans="1:9" x14ac:dyDescent="0.55000000000000004">
      <c r="A281" s="18" t="s">
        <v>18</v>
      </c>
      <c r="B281" s="22" t="s">
        <v>45</v>
      </c>
      <c r="C281" s="18" t="s">
        <v>72</v>
      </c>
      <c r="D281" s="18" t="s">
        <v>72</v>
      </c>
      <c r="E281" s="22" t="s">
        <v>47</v>
      </c>
      <c r="F281" s="18" t="s">
        <v>29</v>
      </c>
      <c r="G281" s="22">
        <v>0</v>
      </c>
      <c r="H281" s="18" t="s">
        <v>30</v>
      </c>
      <c r="I281" s="22">
        <v>1.63731123134</v>
      </c>
    </row>
    <row r="282" spans="1:9" x14ac:dyDescent="0.55000000000000004">
      <c r="A282" s="18" t="s">
        <v>18</v>
      </c>
      <c r="B282" s="22" t="s">
        <v>45</v>
      </c>
      <c r="C282" s="18" t="s">
        <v>73</v>
      </c>
      <c r="D282" s="18" t="s">
        <v>74</v>
      </c>
      <c r="E282" s="22" t="s">
        <v>47</v>
      </c>
      <c r="F282" s="18" t="s">
        <v>27</v>
      </c>
      <c r="G282" s="22">
        <v>0</v>
      </c>
      <c r="H282" s="18" t="s">
        <v>28</v>
      </c>
      <c r="I282" s="22">
        <v>3.7210365601299999</v>
      </c>
    </row>
    <row r="283" spans="1:9" x14ac:dyDescent="0.55000000000000004">
      <c r="A283" s="18" t="s">
        <v>18</v>
      </c>
      <c r="B283" s="22" t="s">
        <v>45</v>
      </c>
      <c r="C283" s="18" t="s">
        <v>73</v>
      </c>
      <c r="D283" s="18" t="s">
        <v>74</v>
      </c>
      <c r="E283" s="22" t="s">
        <v>47</v>
      </c>
      <c r="F283" s="18" t="s">
        <v>27</v>
      </c>
      <c r="G283" s="22">
        <v>0</v>
      </c>
      <c r="H283" s="18" t="s">
        <v>30</v>
      </c>
      <c r="I283" s="22">
        <v>1.0750972525</v>
      </c>
    </row>
    <row r="284" spans="1:9" x14ac:dyDescent="0.55000000000000004">
      <c r="A284" s="18" t="s">
        <v>18</v>
      </c>
      <c r="B284" s="22" t="s">
        <v>45</v>
      </c>
      <c r="C284" s="18" t="s">
        <v>73</v>
      </c>
      <c r="D284" s="18" t="s">
        <v>74</v>
      </c>
      <c r="E284" s="22" t="s">
        <v>47</v>
      </c>
      <c r="F284" s="18" t="s">
        <v>29</v>
      </c>
      <c r="G284" s="22">
        <v>0</v>
      </c>
      <c r="H284" s="18" t="s">
        <v>28</v>
      </c>
      <c r="I284" s="22">
        <v>3.7210365601299999</v>
      </c>
    </row>
    <row r="285" spans="1:9" x14ac:dyDescent="0.55000000000000004">
      <c r="A285" s="18" t="s">
        <v>18</v>
      </c>
      <c r="B285" s="22" t="s">
        <v>45</v>
      </c>
      <c r="C285" s="18" t="s">
        <v>73</v>
      </c>
      <c r="D285" s="18" t="s">
        <v>74</v>
      </c>
      <c r="E285" s="22" t="s">
        <v>47</v>
      </c>
      <c r="F285" s="18" t="s">
        <v>29</v>
      </c>
      <c r="G285" s="22">
        <v>0</v>
      </c>
      <c r="H285" s="18" t="s">
        <v>30</v>
      </c>
      <c r="I285" s="22">
        <v>1.0750972525</v>
      </c>
    </row>
    <row r="286" spans="1:9" x14ac:dyDescent="0.55000000000000004">
      <c r="A286" s="18" t="s">
        <v>18</v>
      </c>
      <c r="B286" s="22" t="s">
        <v>45</v>
      </c>
      <c r="C286" s="18" t="s">
        <v>74</v>
      </c>
      <c r="D286" s="18" t="s">
        <v>73</v>
      </c>
      <c r="E286" s="22" t="s">
        <v>47</v>
      </c>
      <c r="F286" s="18" t="s">
        <v>27</v>
      </c>
      <c r="G286" s="22">
        <v>1</v>
      </c>
      <c r="H286" s="18" t="s">
        <v>28</v>
      </c>
      <c r="I286" s="22">
        <v>2.88433906785</v>
      </c>
    </row>
    <row r="287" spans="1:9" x14ac:dyDescent="0.55000000000000004">
      <c r="A287" s="18" t="s">
        <v>18</v>
      </c>
      <c r="B287" s="22" t="s">
        <v>45</v>
      </c>
      <c r="C287" s="18" t="s">
        <v>74</v>
      </c>
      <c r="D287" s="18" t="s">
        <v>73</v>
      </c>
      <c r="E287" s="22" t="s">
        <v>47</v>
      </c>
      <c r="F287" s="18" t="s">
        <v>27</v>
      </c>
      <c r="G287" s="22">
        <v>1</v>
      </c>
      <c r="H287" s="18" t="s">
        <v>30</v>
      </c>
      <c r="I287" s="22">
        <v>1.3708125639199999</v>
      </c>
    </row>
    <row r="288" spans="1:9" x14ac:dyDescent="0.55000000000000004">
      <c r="A288" s="18" t="s">
        <v>18</v>
      </c>
      <c r="B288" s="22" t="s">
        <v>45</v>
      </c>
      <c r="C288" s="18" t="s">
        <v>74</v>
      </c>
      <c r="D288" s="18" t="s">
        <v>73</v>
      </c>
      <c r="E288" s="22" t="s">
        <v>47</v>
      </c>
      <c r="F288" s="18" t="s">
        <v>29</v>
      </c>
      <c r="G288" s="22">
        <v>1</v>
      </c>
      <c r="H288" s="18" t="s">
        <v>28</v>
      </c>
      <c r="I288" s="22">
        <v>2.88433906785</v>
      </c>
    </row>
    <row r="289" spans="1:9" x14ac:dyDescent="0.55000000000000004">
      <c r="A289" s="18" t="s">
        <v>18</v>
      </c>
      <c r="B289" s="22" t="s">
        <v>45</v>
      </c>
      <c r="C289" s="18" t="s">
        <v>74</v>
      </c>
      <c r="D289" s="18" t="s">
        <v>73</v>
      </c>
      <c r="E289" s="22" t="s">
        <v>47</v>
      </c>
      <c r="F289" s="18" t="s">
        <v>29</v>
      </c>
      <c r="G289" s="22">
        <v>1</v>
      </c>
      <c r="H289" s="18" t="s">
        <v>30</v>
      </c>
      <c r="I289" s="22">
        <v>1.3708125639199999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E637-6935-4B98-91E2-456318BCB799}">
  <dimension ref="A1:Q223"/>
  <sheetViews>
    <sheetView tabSelected="1" topLeftCell="A202" workbookViewId="0">
      <selection activeCell="A212" sqref="A212"/>
    </sheetView>
  </sheetViews>
  <sheetFormatPr baseColWidth="10" defaultRowHeight="14.4" x14ac:dyDescent="0.55000000000000004"/>
  <cols>
    <col min="1" max="1" width="9.41796875" bestFit="1" customWidth="1"/>
    <col min="2" max="2" width="7.578125" bestFit="1" customWidth="1"/>
    <col min="3" max="3" width="15.41796875" bestFit="1" customWidth="1"/>
    <col min="4" max="4" width="16" bestFit="1" customWidth="1"/>
    <col min="5" max="5" width="11" style="4" bestFit="1" customWidth="1"/>
    <col min="6" max="6" width="28.15625" style="4" bestFit="1" customWidth="1"/>
    <col min="7" max="7" width="5.578125" style="4" bestFit="1" customWidth="1"/>
    <col min="8" max="8" width="28" style="4" bestFit="1" customWidth="1"/>
    <col min="9" max="9" width="12" style="4" bestFit="1" customWidth="1"/>
    <col min="10" max="10" width="9.26171875" style="4" bestFit="1" customWidth="1"/>
    <col min="11" max="11" width="11.68359375" style="4" bestFit="1" customWidth="1"/>
    <col min="12" max="12" width="7" bestFit="1" customWidth="1"/>
    <col min="13" max="13" width="5.578125" style="4" bestFit="1" customWidth="1"/>
    <col min="14" max="14" width="28" style="4" bestFit="1" customWidth="1"/>
    <col min="15" max="15" width="12" style="4" bestFit="1" customWidth="1"/>
    <col min="16" max="16" width="11.83984375" style="4" bestFit="1" customWidth="1"/>
    <col min="17" max="17" width="5.578125" style="4" customWidth="1"/>
    <col min="18" max="18" width="28" bestFit="1" customWidth="1"/>
    <col min="19" max="19" width="12" bestFit="1" customWidth="1"/>
  </cols>
  <sheetData>
    <row r="1" spans="1:17" x14ac:dyDescent="0.55000000000000004">
      <c r="A1" t="s">
        <v>55</v>
      </c>
      <c r="B1" t="s">
        <v>69</v>
      </c>
      <c r="C1" t="s">
        <v>53</v>
      </c>
      <c r="D1" t="s">
        <v>54</v>
      </c>
      <c r="E1" t="s">
        <v>56</v>
      </c>
      <c r="F1" t="s">
        <v>57</v>
      </c>
      <c r="G1" t="s">
        <v>2</v>
      </c>
      <c r="H1" t="s">
        <v>58</v>
      </c>
      <c r="I1" t="s">
        <v>1</v>
      </c>
      <c r="J1" t="s">
        <v>67</v>
      </c>
      <c r="K1"/>
      <c r="M1"/>
      <c r="N1"/>
      <c r="O1"/>
      <c r="P1"/>
      <c r="Q1"/>
    </row>
    <row r="2" spans="1:17" x14ac:dyDescent="0.55000000000000004">
      <c r="A2" s="18" t="s">
        <v>18</v>
      </c>
      <c r="B2" t="s">
        <v>45</v>
      </c>
      <c r="C2" s="18" t="s">
        <v>72</v>
      </c>
      <c r="D2" s="18" t="s">
        <v>74</v>
      </c>
      <c r="E2" t="s">
        <v>46</v>
      </c>
      <c r="F2" s="18" t="s">
        <v>27</v>
      </c>
      <c r="G2" s="18">
        <v>1</v>
      </c>
      <c r="H2" s="18" t="s">
        <v>28</v>
      </c>
      <c r="I2">
        <v>2.00289855758</v>
      </c>
      <c r="J2" s="18" t="str">
        <f>+IF(DatosTR[[#This Row],[RC]]=1,"Acierto",IF(SUM(DatosTR[[#This Row],[RC]],DatosTR[[#This Row],[TR]])=0,"Omisión","Comisión"))</f>
        <v>Acierto</v>
      </c>
      <c r="K2"/>
      <c r="M2"/>
      <c r="N2"/>
      <c r="O2"/>
      <c r="P2"/>
      <c r="Q2"/>
    </row>
    <row r="3" spans="1:17" x14ac:dyDescent="0.55000000000000004">
      <c r="A3" s="18" t="s">
        <v>18</v>
      </c>
      <c r="B3" t="s">
        <v>45</v>
      </c>
      <c r="C3" s="18" t="s">
        <v>72</v>
      </c>
      <c r="D3" s="18" t="s">
        <v>74</v>
      </c>
      <c r="E3" t="s">
        <v>46</v>
      </c>
      <c r="F3" s="18" t="s">
        <v>27</v>
      </c>
      <c r="G3" s="18">
        <v>1</v>
      </c>
      <c r="H3" s="18" t="s">
        <v>30</v>
      </c>
      <c r="I3">
        <v>1.7543839914699999</v>
      </c>
      <c r="J3" s="18" t="str">
        <f>+IF(DatosTR[[#This Row],[RC]]=1,"Acierto",IF(SUM(DatosTR[[#This Row],[RC]],DatosTR[[#This Row],[TR]])=0,"Omisión","Comisión"))</f>
        <v>Acierto</v>
      </c>
      <c r="K3"/>
      <c r="M3"/>
      <c r="N3"/>
      <c r="O3"/>
      <c r="P3"/>
      <c r="Q3"/>
    </row>
    <row r="4" spans="1:17" x14ac:dyDescent="0.55000000000000004">
      <c r="A4" s="18" t="s">
        <v>18</v>
      </c>
      <c r="B4" t="s">
        <v>45</v>
      </c>
      <c r="C4" s="18" t="s">
        <v>72</v>
      </c>
      <c r="D4" s="18" t="s">
        <v>74</v>
      </c>
      <c r="E4" t="s">
        <v>46</v>
      </c>
      <c r="F4" s="18" t="s">
        <v>29</v>
      </c>
      <c r="G4" s="18">
        <v>1</v>
      </c>
      <c r="H4" s="18" t="s">
        <v>28</v>
      </c>
      <c r="I4">
        <v>2.00289855758</v>
      </c>
      <c r="J4" s="18" t="str">
        <f>+IF(DatosTR[[#This Row],[RC]]=1,"Acierto",IF(SUM(DatosTR[[#This Row],[RC]],DatosTR[[#This Row],[TR]])=0,"Omisión","Comisión"))</f>
        <v>Acierto</v>
      </c>
      <c r="K4"/>
      <c r="M4"/>
      <c r="N4"/>
      <c r="O4"/>
      <c r="P4"/>
      <c r="Q4"/>
    </row>
    <row r="5" spans="1:17" x14ac:dyDescent="0.55000000000000004">
      <c r="A5" s="18" t="s">
        <v>18</v>
      </c>
      <c r="B5" t="s">
        <v>45</v>
      </c>
      <c r="C5" s="18" t="s">
        <v>72</v>
      </c>
      <c r="D5" s="18" t="s">
        <v>74</v>
      </c>
      <c r="E5" t="s">
        <v>46</v>
      </c>
      <c r="F5" s="18" t="s">
        <v>29</v>
      </c>
      <c r="G5" s="18">
        <v>1</v>
      </c>
      <c r="H5" s="18" t="s">
        <v>30</v>
      </c>
      <c r="I5">
        <v>1.7543839914699999</v>
      </c>
      <c r="J5" s="18" t="str">
        <f>+IF(DatosTR[[#This Row],[RC]]=1,"Acierto",IF(SUM(DatosTR[[#This Row],[RC]],DatosTR[[#This Row],[TR]])=0,"Omisión","Comisión"))</f>
        <v>Acierto</v>
      </c>
      <c r="K5"/>
      <c r="M5"/>
      <c r="N5"/>
      <c r="O5"/>
      <c r="P5"/>
      <c r="Q5"/>
    </row>
    <row r="6" spans="1:17" x14ac:dyDescent="0.55000000000000004">
      <c r="A6" s="18" t="s">
        <v>18</v>
      </c>
      <c r="B6" t="s">
        <v>45</v>
      </c>
      <c r="C6" s="18" t="s">
        <v>74</v>
      </c>
      <c r="D6" s="18" t="s">
        <v>74</v>
      </c>
      <c r="E6" t="s">
        <v>46</v>
      </c>
      <c r="F6" s="18" t="s">
        <v>27</v>
      </c>
      <c r="G6" s="18">
        <v>0</v>
      </c>
      <c r="H6" s="18" t="s">
        <v>28</v>
      </c>
      <c r="I6">
        <v>2.7256871845999999</v>
      </c>
      <c r="J6" s="18" t="str">
        <f>+IF(DatosTR[[#This Row],[RC]]=1,"Acierto",IF(SUM(DatosTR[[#This Row],[RC]],DatosTR[[#This Row],[TR]])=0,"Omisión","Comisión"))</f>
        <v>Comisión</v>
      </c>
      <c r="K6"/>
      <c r="M6"/>
      <c r="N6"/>
      <c r="O6"/>
      <c r="P6"/>
      <c r="Q6"/>
    </row>
    <row r="7" spans="1:17" x14ac:dyDescent="0.55000000000000004">
      <c r="A7" s="18" t="s">
        <v>18</v>
      </c>
      <c r="B7" t="s">
        <v>45</v>
      </c>
      <c r="C7" s="18" t="s">
        <v>74</v>
      </c>
      <c r="D7" s="18" t="s">
        <v>74</v>
      </c>
      <c r="E7" t="s">
        <v>46</v>
      </c>
      <c r="F7" s="18" t="s">
        <v>27</v>
      </c>
      <c r="G7" s="18">
        <v>0</v>
      </c>
      <c r="H7" s="18" t="s">
        <v>30</v>
      </c>
      <c r="I7">
        <v>0.94833780755300001</v>
      </c>
      <c r="J7" s="18" t="str">
        <f>+IF(DatosTR[[#This Row],[RC]]=1,"Acierto",IF(SUM(DatosTR[[#This Row],[RC]],DatosTR[[#This Row],[TR]])=0,"Omisión","Comisión"))</f>
        <v>Comisión</v>
      </c>
      <c r="K7"/>
      <c r="M7"/>
      <c r="N7"/>
      <c r="O7"/>
      <c r="P7"/>
      <c r="Q7"/>
    </row>
    <row r="8" spans="1:17" x14ac:dyDescent="0.55000000000000004">
      <c r="A8" s="18" t="s">
        <v>18</v>
      </c>
      <c r="B8" t="s">
        <v>45</v>
      </c>
      <c r="C8" s="18" t="s">
        <v>74</v>
      </c>
      <c r="D8" s="18" t="s">
        <v>74</v>
      </c>
      <c r="E8" t="s">
        <v>46</v>
      </c>
      <c r="F8" s="18" t="s">
        <v>29</v>
      </c>
      <c r="G8" s="18">
        <v>1</v>
      </c>
      <c r="H8" s="18" t="s">
        <v>28</v>
      </c>
      <c r="I8">
        <v>2.7256871845999999</v>
      </c>
      <c r="J8" s="18" t="str">
        <f>+IF(DatosTR[[#This Row],[RC]]=1,"Acierto",IF(SUM(DatosTR[[#This Row],[RC]],DatosTR[[#This Row],[TR]])=0,"Omisión","Comisión"))</f>
        <v>Acierto</v>
      </c>
      <c r="K8"/>
      <c r="M8"/>
      <c r="N8"/>
      <c r="O8"/>
      <c r="P8"/>
      <c r="Q8"/>
    </row>
    <row r="9" spans="1:17" x14ac:dyDescent="0.55000000000000004">
      <c r="A9" s="18" t="s">
        <v>18</v>
      </c>
      <c r="B9" t="s">
        <v>45</v>
      </c>
      <c r="C9" s="18" t="s">
        <v>74</v>
      </c>
      <c r="D9" s="18" t="s">
        <v>74</v>
      </c>
      <c r="E9" t="s">
        <v>46</v>
      </c>
      <c r="F9" s="18" t="s">
        <v>29</v>
      </c>
      <c r="G9" s="18">
        <v>1</v>
      </c>
      <c r="H9" s="18" t="s">
        <v>30</v>
      </c>
      <c r="I9">
        <v>0.94833780755300001</v>
      </c>
      <c r="J9" s="18" t="str">
        <f>+IF(DatosTR[[#This Row],[RC]]=1,"Acierto",IF(SUM(DatosTR[[#This Row],[RC]],DatosTR[[#This Row],[TR]])=0,"Omisión","Comisión"))</f>
        <v>Acierto</v>
      </c>
      <c r="K9"/>
      <c r="M9"/>
      <c r="N9"/>
      <c r="O9"/>
      <c r="P9"/>
      <c r="Q9"/>
    </row>
    <row r="10" spans="1:17" x14ac:dyDescent="0.55000000000000004">
      <c r="A10" s="18" t="s">
        <v>18</v>
      </c>
      <c r="B10" t="s">
        <v>45</v>
      </c>
      <c r="C10" s="18" t="s">
        <v>73</v>
      </c>
      <c r="D10" s="18" t="s">
        <v>73</v>
      </c>
      <c r="E10" t="s">
        <v>46</v>
      </c>
      <c r="F10" s="18" t="s">
        <v>27</v>
      </c>
      <c r="G10" s="18">
        <v>0</v>
      </c>
      <c r="H10" s="18" t="s">
        <v>28</v>
      </c>
      <c r="I10">
        <v>1.3411129175200001</v>
      </c>
      <c r="J10" s="18" t="str">
        <f>+IF(DatosTR[[#This Row],[RC]]=1,"Acierto",IF(SUM(DatosTR[[#This Row],[RC]],DatosTR[[#This Row],[TR]])=0,"Omisión","Comisión"))</f>
        <v>Comisión</v>
      </c>
      <c r="K10"/>
      <c r="M10"/>
      <c r="N10"/>
      <c r="O10"/>
      <c r="P10"/>
      <c r="Q10"/>
    </row>
    <row r="11" spans="1:17" x14ac:dyDescent="0.55000000000000004">
      <c r="A11" s="18" t="s">
        <v>18</v>
      </c>
      <c r="B11" t="s">
        <v>45</v>
      </c>
      <c r="C11" s="18" t="s">
        <v>73</v>
      </c>
      <c r="D11" s="18" t="s">
        <v>73</v>
      </c>
      <c r="E11" t="s">
        <v>46</v>
      </c>
      <c r="F11" s="18" t="s">
        <v>29</v>
      </c>
      <c r="G11" s="18">
        <v>0</v>
      </c>
      <c r="H11" s="18" t="s">
        <v>28</v>
      </c>
      <c r="I11">
        <v>1.3411129175200001</v>
      </c>
      <c r="J11" s="18" t="str">
        <f>+IF(DatosTR[[#This Row],[RC]]=1,"Acierto",IF(SUM(DatosTR[[#This Row],[RC]],DatosTR[[#This Row],[TR]])=0,"Omisión","Comisión"))</f>
        <v>Comisión</v>
      </c>
      <c r="K11"/>
      <c r="M11"/>
      <c r="N11"/>
      <c r="O11"/>
      <c r="P11"/>
      <c r="Q11"/>
    </row>
    <row r="12" spans="1:17" x14ac:dyDescent="0.55000000000000004">
      <c r="A12" s="18" t="s">
        <v>18</v>
      </c>
      <c r="B12" t="s">
        <v>45</v>
      </c>
      <c r="C12" s="18" t="s">
        <v>72</v>
      </c>
      <c r="D12" s="18" t="s">
        <v>72</v>
      </c>
      <c r="E12" t="s">
        <v>46</v>
      </c>
      <c r="F12" s="18" t="s">
        <v>27</v>
      </c>
      <c r="G12" s="18">
        <v>1</v>
      </c>
      <c r="H12" s="18" t="s">
        <v>28</v>
      </c>
      <c r="I12">
        <v>1.7708008014600001</v>
      </c>
      <c r="J12" s="18" t="str">
        <f>+IF(DatosTR[[#This Row],[RC]]=1,"Acierto",IF(SUM(DatosTR[[#This Row],[RC]],DatosTR[[#This Row],[TR]])=0,"Omisión","Comisión"))</f>
        <v>Acierto</v>
      </c>
      <c r="K12"/>
      <c r="M12"/>
      <c r="N12"/>
      <c r="O12"/>
      <c r="P12"/>
      <c r="Q12"/>
    </row>
    <row r="13" spans="1:17" x14ac:dyDescent="0.55000000000000004">
      <c r="A13" s="18" t="s">
        <v>18</v>
      </c>
      <c r="B13" t="s">
        <v>45</v>
      </c>
      <c r="C13" s="18" t="s">
        <v>72</v>
      </c>
      <c r="D13" s="18" t="s">
        <v>72</v>
      </c>
      <c r="E13" t="s">
        <v>46</v>
      </c>
      <c r="F13" s="18" t="s">
        <v>27</v>
      </c>
      <c r="G13" s="18">
        <v>1</v>
      </c>
      <c r="H13" s="18" t="s">
        <v>30</v>
      </c>
      <c r="I13">
        <v>1.3179197306699999</v>
      </c>
      <c r="J13" s="18" t="str">
        <f>+IF(DatosTR[[#This Row],[RC]]=1,"Acierto",IF(SUM(DatosTR[[#This Row],[RC]],DatosTR[[#This Row],[TR]])=0,"Omisión","Comisión"))</f>
        <v>Acierto</v>
      </c>
      <c r="K13"/>
      <c r="M13"/>
      <c r="N13"/>
      <c r="O13"/>
      <c r="P13"/>
      <c r="Q13"/>
    </row>
    <row r="14" spans="1:17" x14ac:dyDescent="0.55000000000000004">
      <c r="A14" s="18" t="s">
        <v>18</v>
      </c>
      <c r="B14" t="s">
        <v>45</v>
      </c>
      <c r="C14" s="18" t="s">
        <v>72</v>
      </c>
      <c r="D14" s="18" t="s">
        <v>72</v>
      </c>
      <c r="E14" t="s">
        <v>46</v>
      </c>
      <c r="F14" s="18" t="s">
        <v>29</v>
      </c>
      <c r="G14" s="18">
        <v>1</v>
      </c>
      <c r="H14" s="18" t="s">
        <v>28</v>
      </c>
      <c r="I14">
        <v>1.7708008014600001</v>
      </c>
      <c r="J14" s="18" t="str">
        <f>+IF(DatosTR[[#This Row],[RC]]=1,"Acierto",IF(SUM(DatosTR[[#This Row],[RC]],DatosTR[[#This Row],[TR]])=0,"Omisión","Comisión"))</f>
        <v>Acierto</v>
      </c>
      <c r="K14"/>
      <c r="M14"/>
      <c r="N14"/>
      <c r="O14"/>
      <c r="P14"/>
      <c r="Q14"/>
    </row>
    <row r="15" spans="1:17" x14ac:dyDescent="0.55000000000000004">
      <c r="A15" s="18" t="s">
        <v>18</v>
      </c>
      <c r="B15" t="s">
        <v>45</v>
      </c>
      <c r="C15" s="18" t="s">
        <v>72</v>
      </c>
      <c r="D15" s="18" t="s">
        <v>72</v>
      </c>
      <c r="E15" t="s">
        <v>46</v>
      </c>
      <c r="F15" s="18" t="s">
        <v>29</v>
      </c>
      <c r="G15" s="18">
        <v>1</v>
      </c>
      <c r="H15" s="18" t="s">
        <v>30</v>
      </c>
      <c r="I15">
        <v>1.3179197306699999</v>
      </c>
      <c r="J15" s="18" t="str">
        <f>+IF(DatosTR[[#This Row],[RC]]=1,"Acierto",IF(SUM(DatosTR[[#This Row],[RC]],DatosTR[[#This Row],[TR]])=0,"Omisión","Comisión"))</f>
        <v>Acierto</v>
      </c>
      <c r="K15"/>
      <c r="M15"/>
      <c r="N15"/>
      <c r="O15"/>
      <c r="P15"/>
      <c r="Q15"/>
    </row>
    <row r="16" spans="1:17" x14ac:dyDescent="0.55000000000000004">
      <c r="A16" s="18" t="s">
        <v>18</v>
      </c>
      <c r="B16" t="s">
        <v>45</v>
      </c>
      <c r="C16" s="18" t="s">
        <v>74</v>
      </c>
      <c r="D16" s="18" t="s">
        <v>73</v>
      </c>
      <c r="E16" t="s">
        <v>46</v>
      </c>
      <c r="F16" s="18" t="s">
        <v>27</v>
      </c>
      <c r="G16" s="18">
        <v>1</v>
      </c>
      <c r="H16" s="18" t="s">
        <v>28</v>
      </c>
      <c r="I16">
        <v>1.17603077693</v>
      </c>
      <c r="J16" s="18" t="str">
        <f>+IF(DatosTR[[#This Row],[RC]]=1,"Acierto",IF(SUM(DatosTR[[#This Row],[RC]],DatosTR[[#This Row],[TR]])=0,"Omisión","Comisión"))</f>
        <v>Acierto</v>
      </c>
      <c r="K16"/>
      <c r="M16"/>
      <c r="N16"/>
      <c r="O16"/>
      <c r="P16"/>
      <c r="Q16"/>
    </row>
    <row r="17" spans="1:17" x14ac:dyDescent="0.55000000000000004">
      <c r="A17" s="18" t="s">
        <v>18</v>
      </c>
      <c r="B17" t="s">
        <v>45</v>
      </c>
      <c r="C17" s="18" t="s">
        <v>74</v>
      </c>
      <c r="D17" s="18" t="s">
        <v>73</v>
      </c>
      <c r="E17" t="s">
        <v>46</v>
      </c>
      <c r="F17" s="18" t="s">
        <v>27</v>
      </c>
      <c r="G17" s="18">
        <v>1</v>
      </c>
      <c r="H17" s="18" t="s">
        <v>30</v>
      </c>
      <c r="I17">
        <v>1.7110715163900001</v>
      </c>
      <c r="J17" s="18" t="str">
        <f>+IF(DatosTR[[#This Row],[RC]]=1,"Acierto",IF(SUM(DatosTR[[#This Row],[RC]],DatosTR[[#This Row],[TR]])=0,"Omisión","Comisión"))</f>
        <v>Acierto</v>
      </c>
      <c r="K17"/>
      <c r="M17"/>
      <c r="N17"/>
      <c r="O17"/>
      <c r="P17"/>
      <c r="Q17"/>
    </row>
    <row r="18" spans="1:17" x14ac:dyDescent="0.55000000000000004">
      <c r="A18" s="18" t="s">
        <v>18</v>
      </c>
      <c r="B18" t="s">
        <v>45</v>
      </c>
      <c r="C18" s="18" t="s">
        <v>74</v>
      </c>
      <c r="D18" s="18" t="s">
        <v>73</v>
      </c>
      <c r="E18" t="s">
        <v>46</v>
      </c>
      <c r="F18" s="18" t="s">
        <v>29</v>
      </c>
      <c r="G18" s="18">
        <v>0</v>
      </c>
      <c r="H18" s="18" t="s">
        <v>28</v>
      </c>
      <c r="I18">
        <v>1.17603077693</v>
      </c>
      <c r="J18" s="18" t="str">
        <f>+IF(DatosTR[[#This Row],[RC]]=1,"Acierto",IF(SUM(DatosTR[[#This Row],[RC]],DatosTR[[#This Row],[TR]])=0,"Omisión","Comisión"))</f>
        <v>Comisión</v>
      </c>
      <c r="K18"/>
      <c r="M18"/>
      <c r="N18"/>
      <c r="O18"/>
      <c r="P18"/>
      <c r="Q18"/>
    </row>
    <row r="19" spans="1:17" x14ac:dyDescent="0.55000000000000004">
      <c r="A19" s="18" t="s">
        <v>18</v>
      </c>
      <c r="B19" t="s">
        <v>45</v>
      </c>
      <c r="C19" s="18" t="s">
        <v>74</v>
      </c>
      <c r="D19" s="18" t="s">
        <v>73</v>
      </c>
      <c r="E19" t="s">
        <v>46</v>
      </c>
      <c r="F19" s="18" t="s">
        <v>29</v>
      </c>
      <c r="G19" s="18">
        <v>0</v>
      </c>
      <c r="H19" s="18" t="s">
        <v>30</v>
      </c>
      <c r="I19">
        <v>1.7110715163900001</v>
      </c>
      <c r="J19" s="18" t="str">
        <f>+IF(DatosTR[[#This Row],[RC]]=1,"Acierto",IF(SUM(DatosTR[[#This Row],[RC]],DatosTR[[#This Row],[TR]])=0,"Omisión","Comisión"))</f>
        <v>Comisión</v>
      </c>
      <c r="K19"/>
      <c r="M19"/>
      <c r="N19"/>
      <c r="O19"/>
      <c r="P19"/>
      <c r="Q19"/>
    </row>
    <row r="20" spans="1:17" x14ac:dyDescent="0.55000000000000004">
      <c r="A20" s="18" t="s">
        <v>18</v>
      </c>
      <c r="B20" t="s">
        <v>45</v>
      </c>
      <c r="C20" s="18" t="s">
        <v>73</v>
      </c>
      <c r="D20" s="18" t="s">
        <v>72</v>
      </c>
      <c r="E20" t="s">
        <v>46</v>
      </c>
      <c r="F20" s="18" t="s">
        <v>27</v>
      </c>
      <c r="G20" s="18">
        <v>0</v>
      </c>
      <c r="H20" s="18" t="s">
        <v>28</v>
      </c>
      <c r="I20">
        <v>1.8814838272500001</v>
      </c>
      <c r="J20" s="18" t="str">
        <f>+IF(DatosTR[[#This Row],[RC]]=1,"Acierto",IF(SUM(DatosTR[[#This Row],[RC]],DatosTR[[#This Row],[TR]])=0,"Omisión","Comisión"))</f>
        <v>Comisión</v>
      </c>
      <c r="K20"/>
      <c r="M20"/>
      <c r="N20"/>
      <c r="O20"/>
      <c r="P20"/>
      <c r="Q20"/>
    </row>
    <row r="21" spans="1:17" x14ac:dyDescent="0.55000000000000004">
      <c r="A21" s="18" t="s">
        <v>18</v>
      </c>
      <c r="B21" t="s">
        <v>45</v>
      </c>
      <c r="C21" s="18" t="s">
        <v>73</v>
      </c>
      <c r="D21" s="18" t="s">
        <v>72</v>
      </c>
      <c r="E21" t="s">
        <v>46</v>
      </c>
      <c r="F21" s="18" t="s">
        <v>27</v>
      </c>
      <c r="G21" s="18">
        <v>0</v>
      </c>
      <c r="H21" s="18" t="s">
        <v>30</v>
      </c>
      <c r="I21">
        <v>1.2559899427000001</v>
      </c>
      <c r="J21" s="18" t="str">
        <f>+IF(DatosTR[[#This Row],[RC]]=1,"Acierto",IF(SUM(DatosTR[[#This Row],[RC]],DatosTR[[#This Row],[TR]])=0,"Omisión","Comisión"))</f>
        <v>Comisión</v>
      </c>
      <c r="K21"/>
      <c r="M21"/>
      <c r="N21"/>
      <c r="O21"/>
      <c r="P21"/>
      <c r="Q21"/>
    </row>
    <row r="22" spans="1:17" x14ac:dyDescent="0.55000000000000004">
      <c r="A22" s="18" t="s">
        <v>18</v>
      </c>
      <c r="B22" t="s">
        <v>45</v>
      </c>
      <c r="C22" s="18" t="s">
        <v>73</v>
      </c>
      <c r="D22" s="18" t="s">
        <v>72</v>
      </c>
      <c r="E22" t="s">
        <v>46</v>
      </c>
      <c r="F22" s="18" t="s">
        <v>29</v>
      </c>
      <c r="G22" s="18">
        <v>1</v>
      </c>
      <c r="H22" s="18" t="s">
        <v>28</v>
      </c>
      <c r="I22">
        <v>1.8814838272500001</v>
      </c>
      <c r="J22" s="18" t="str">
        <f>+IF(DatosTR[[#This Row],[RC]]=1,"Acierto",IF(SUM(DatosTR[[#This Row],[RC]],DatosTR[[#This Row],[TR]])=0,"Omisión","Comisión"))</f>
        <v>Acierto</v>
      </c>
      <c r="K22"/>
      <c r="M22"/>
      <c r="N22"/>
      <c r="O22"/>
      <c r="P22"/>
      <c r="Q22"/>
    </row>
    <row r="23" spans="1:17" x14ac:dyDescent="0.55000000000000004">
      <c r="A23" s="18" t="s">
        <v>18</v>
      </c>
      <c r="B23" t="s">
        <v>45</v>
      </c>
      <c r="C23" s="18" t="s">
        <v>73</v>
      </c>
      <c r="D23" s="18" t="s">
        <v>72</v>
      </c>
      <c r="E23" t="s">
        <v>46</v>
      </c>
      <c r="F23" s="18" t="s">
        <v>29</v>
      </c>
      <c r="G23" s="18">
        <v>1</v>
      </c>
      <c r="H23" s="18" t="s">
        <v>30</v>
      </c>
      <c r="I23">
        <v>1.2559899427000001</v>
      </c>
      <c r="J23" s="18" t="str">
        <f>+IF(DatosTR[[#This Row],[RC]]=1,"Acierto",IF(SUM(DatosTR[[#This Row],[RC]],DatosTR[[#This Row],[TR]])=0,"Omisión","Comisión"))</f>
        <v>Acierto</v>
      </c>
      <c r="K23"/>
      <c r="M23"/>
      <c r="N23"/>
      <c r="O23"/>
      <c r="P23"/>
      <c r="Q23"/>
    </row>
    <row r="24" spans="1:17" x14ac:dyDescent="0.55000000000000004">
      <c r="A24" s="18" t="s">
        <v>18</v>
      </c>
      <c r="B24" t="s">
        <v>45</v>
      </c>
      <c r="C24" s="18" t="s">
        <v>74</v>
      </c>
      <c r="D24" s="18" t="s">
        <v>74</v>
      </c>
      <c r="E24" t="s">
        <v>46</v>
      </c>
      <c r="F24" s="18" t="s">
        <v>27</v>
      </c>
      <c r="G24" s="18">
        <v>1</v>
      </c>
      <c r="H24" s="18" t="s">
        <v>28</v>
      </c>
      <c r="I24">
        <v>1.8820604192999999</v>
      </c>
      <c r="J24" s="18" t="str">
        <f>+IF(DatosTR[[#This Row],[RC]]=1,"Acierto",IF(SUM(DatosTR[[#This Row],[RC]],DatosTR[[#This Row],[TR]])=0,"Omisión","Comisión"))</f>
        <v>Acierto</v>
      </c>
      <c r="K24"/>
      <c r="M24"/>
      <c r="N24"/>
      <c r="O24"/>
      <c r="P24"/>
      <c r="Q24"/>
    </row>
    <row r="25" spans="1:17" x14ac:dyDescent="0.55000000000000004">
      <c r="A25" s="18" t="s">
        <v>18</v>
      </c>
      <c r="B25" t="s">
        <v>45</v>
      </c>
      <c r="C25" s="18" t="s">
        <v>74</v>
      </c>
      <c r="D25" s="18" t="s">
        <v>74</v>
      </c>
      <c r="E25" t="s">
        <v>46</v>
      </c>
      <c r="F25" s="18" t="s">
        <v>27</v>
      </c>
      <c r="G25" s="18">
        <v>1</v>
      </c>
      <c r="H25" s="18" t="s">
        <v>30</v>
      </c>
      <c r="I25">
        <v>1.30210503424</v>
      </c>
      <c r="J25" s="18" t="str">
        <f>+IF(DatosTR[[#This Row],[RC]]=1,"Acierto",IF(SUM(DatosTR[[#This Row],[RC]],DatosTR[[#This Row],[TR]])=0,"Omisión","Comisión"))</f>
        <v>Acierto</v>
      </c>
      <c r="K25"/>
      <c r="M25"/>
      <c r="N25"/>
      <c r="O25"/>
      <c r="P25"/>
      <c r="Q25"/>
    </row>
    <row r="26" spans="1:17" x14ac:dyDescent="0.55000000000000004">
      <c r="A26" s="18" t="s">
        <v>18</v>
      </c>
      <c r="B26" t="s">
        <v>45</v>
      </c>
      <c r="C26" s="18" t="s">
        <v>74</v>
      </c>
      <c r="D26" s="18" t="s">
        <v>74</v>
      </c>
      <c r="E26" t="s">
        <v>46</v>
      </c>
      <c r="F26" s="18" t="s">
        <v>29</v>
      </c>
      <c r="G26" s="18">
        <v>1</v>
      </c>
      <c r="H26" s="18" t="s">
        <v>28</v>
      </c>
      <c r="I26">
        <v>1.8820604192999999</v>
      </c>
      <c r="J26" s="18" t="str">
        <f>+IF(DatosTR[[#This Row],[RC]]=1,"Acierto",IF(SUM(DatosTR[[#This Row],[RC]],DatosTR[[#This Row],[TR]])=0,"Omisión","Comisión"))</f>
        <v>Acierto</v>
      </c>
      <c r="K26"/>
      <c r="M26"/>
      <c r="N26"/>
      <c r="O26"/>
      <c r="P26"/>
      <c r="Q26"/>
    </row>
    <row r="27" spans="1:17" x14ac:dyDescent="0.55000000000000004">
      <c r="A27" s="18" t="s">
        <v>18</v>
      </c>
      <c r="B27" t="s">
        <v>45</v>
      </c>
      <c r="C27" s="18" t="s">
        <v>74</v>
      </c>
      <c r="D27" s="18" t="s">
        <v>74</v>
      </c>
      <c r="E27" t="s">
        <v>46</v>
      </c>
      <c r="F27" s="18" t="s">
        <v>29</v>
      </c>
      <c r="G27" s="18">
        <v>1</v>
      </c>
      <c r="H27" s="18" t="s">
        <v>30</v>
      </c>
      <c r="I27">
        <v>1.30210503424</v>
      </c>
      <c r="J27" s="18" t="str">
        <f>+IF(DatosTR[[#This Row],[RC]]=1,"Acierto",IF(SUM(DatosTR[[#This Row],[RC]],DatosTR[[#This Row],[TR]])=0,"Omisión","Comisión"))</f>
        <v>Acierto</v>
      </c>
      <c r="K27"/>
      <c r="M27"/>
      <c r="N27"/>
      <c r="O27"/>
      <c r="P27"/>
      <c r="Q27"/>
    </row>
    <row r="28" spans="1:17" x14ac:dyDescent="0.55000000000000004">
      <c r="A28" s="18" t="s">
        <v>18</v>
      </c>
      <c r="B28" t="s">
        <v>45</v>
      </c>
      <c r="C28" s="18" t="s">
        <v>72</v>
      </c>
      <c r="D28" s="18" t="s">
        <v>72</v>
      </c>
      <c r="E28" t="s">
        <v>46</v>
      </c>
      <c r="F28" s="18" t="s">
        <v>27</v>
      </c>
      <c r="G28" s="18">
        <v>0</v>
      </c>
      <c r="H28" s="18" t="s">
        <v>28</v>
      </c>
      <c r="I28">
        <v>2.4558202733800001</v>
      </c>
      <c r="J28" s="18" t="str">
        <f>+IF(DatosTR[[#This Row],[RC]]=1,"Acierto",IF(SUM(DatosTR[[#This Row],[RC]],DatosTR[[#This Row],[TR]])=0,"Omisión","Comisión"))</f>
        <v>Comisión</v>
      </c>
      <c r="K28"/>
      <c r="M28"/>
      <c r="N28"/>
      <c r="O28"/>
      <c r="P28"/>
      <c r="Q28"/>
    </row>
    <row r="29" spans="1:17" x14ac:dyDescent="0.55000000000000004">
      <c r="A29" s="18" t="s">
        <v>18</v>
      </c>
      <c r="B29" t="s">
        <v>45</v>
      </c>
      <c r="C29" s="18" t="s">
        <v>72</v>
      </c>
      <c r="D29" s="18" t="s">
        <v>72</v>
      </c>
      <c r="E29" t="s">
        <v>46</v>
      </c>
      <c r="F29" s="18" t="s">
        <v>27</v>
      </c>
      <c r="G29" s="18">
        <v>0</v>
      </c>
      <c r="H29" s="18" t="s">
        <v>30</v>
      </c>
      <c r="I29">
        <v>0.92171153379600002</v>
      </c>
      <c r="J29" s="18" t="str">
        <f>+IF(DatosTR[[#This Row],[RC]]=1,"Acierto",IF(SUM(DatosTR[[#This Row],[RC]],DatosTR[[#This Row],[TR]])=0,"Omisión","Comisión"))</f>
        <v>Comisión</v>
      </c>
      <c r="K29"/>
      <c r="M29"/>
      <c r="N29"/>
      <c r="O29"/>
      <c r="P29"/>
      <c r="Q29"/>
    </row>
    <row r="30" spans="1:17" x14ac:dyDescent="0.55000000000000004">
      <c r="A30" s="18" t="s">
        <v>18</v>
      </c>
      <c r="B30" t="s">
        <v>45</v>
      </c>
      <c r="C30" s="18" t="s">
        <v>72</v>
      </c>
      <c r="D30" s="18" t="s">
        <v>72</v>
      </c>
      <c r="E30" t="s">
        <v>46</v>
      </c>
      <c r="F30" s="18" t="s">
        <v>29</v>
      </c>
      <c r="G30" s="18">
        <v>1</v>
      </c>
      <c r="H30" s="18" t="s">
        <v>28</v>
      </c>
      <c r="I30">
        <v>2.4558202733800001</v>
      </c>
      <c r="J30" s="18" t="str">
        <f>+IF(DatosTR[[#This Row],[RC]]=1,"Acierto",IF(SUM(DatosTR[[#This Row],[RC]],DatosTR[[#This Row],[TR]])=0,"Omisión","Comisión"))</f>
        <v>Acierto</v>
      </c>
      <c r="K30"/>
      <c r="M30"/>
      <c r="N30"/>
      <c r="O30"/>
      <c r="P30"/>
      <c r="Q30"/>
    </row>
    <row r="31" spans="1:17" x14ac:dyDescent="0.55000000000000004">
      <c r="A31" s="18" t="s">
        <v>18</v>
      </c>
      <c r="B31" t="s">
        <v>45</v>
      </c>
      <c r="C31" s="18" t="s">
        <v>72</v>
      </c>
      <c r="D31" s="18" t="s">
        <v>72</v>
      </c>
      <c r="E31" t="s">
        <v>46</v>
      </c>
      <c r="F31" s="18" t="s">
        <v>29</v>
      </c>
      <c r="G31" s="18">
        <v>1</v>
      </c>
      <c r="H31" s="18" t="s">
        <v>30</v>
      </c>
      <c r="I31">
        <v>0.92171153379600002</v>
      </c>
      <c r="J31" s="18" t="str">
        <f>+IF(DatosTR[[#This Row],[RC]]=1,"Acierto",IF(SUM(DatosTR[[#This Row],[RC]],DatosTR[[#This Row],[TR]])=0,"Omisión","Comisión"))</f>
        <v>Acierto</v>
      </c>
      <c r="K31"/>
      <c r="M31"/>
      <c r="N31"/>
      <c r="O31"/>
      <c r="P31"/>
      <c r="Q31"/>
    </row>
    <row r="32" spans="1:17" x14ac:dyDescent="0.55000000000000004">
      <c r="A32" s="18" t="s">
        <v>18</v>
      </c>
      <c r="B32" t="s">
        <v>45</v>
      </c>
      <c r="C32" s="18" t="s">
        <v>73</v>
      </c>
      <c r="D32" s="18" t="s">
        <v>74</v>
      </c>
      <c r="E32" t="s">
        <v>46</v>
      </c>
      <c r="F32" s="18" t="s">
        <v>27</v>
      </c>
      <c r="G32" s="18">
        <v>1</v>
      </c>
      <c r="H32" s="18" t="s">
        <v>28</v>
      </c>
      <c r="I32">
        <v>2.7093838024900001</v>
      </c>
      <c r="J32" s="18" t="str">
        <f>+IF(DatosTR[[#This Row],[RC]]=1,"Acierto",IF(SUM(DatosTR[[#This Row],[RC]],DatosTR[[#This Row],[TR]])=0,"Omisión","Comisión"))</f>
        <v>Acierto</v>
      </c>
      <c r="K32"/>
      <c r="M32"/>
      <c r="N32"/>
      <c r="O32"/>
      <c r="P32"/>
      <c r="Q32"/>
    </row>
    <row r="33" spans="1:17" x14ac:dyDescent="0.55000000000000004">
      <c r="A33" s="18" t="s">
        <v>18</v>
      </c>
      <c r="B33" t="s">
        <v>45</v>
      </c>
      <c r="C33" s="18" t="s">
        <v>73</v>
      </c>
      <c r="D33" s="18" t="s">
        <v>74</v>
      </c>
      <c r="E33" t="s">
        <v>46</v>
      </c>
      <c r="F33" s="18" t="s">
        <v>27</v>
      </c>
      <c r="G33" s="18">
        <v>1</v>
      </c>
      <c r="H33" s="18" t="s">
        <v>30</v>
      </c>
      <c r="I33">
        <v>1.30175057193</v>
      </c>
      <c r="J33" s="18" t="str">
        <f>+IF(DatosTR[[#This Row],[RC]]=1,"Acierto",IF(SUM(DatosTR[[#This Row],[RC]],DatosTR[[#This Row],[TR]])=0,"Omisión","Comisión"))</f>
        <v>Acierto</v>
      </c>
      <c r="K33"/>
      <c r="M33"/>
      <c r="N33"/>
      <c r="O33"/>
      <c r="P33"/>
      <c r="Q33"/>
    </row>
    <row r="34" spans="1:17" x14ac:dyDescent="0.55000000000000004">
      <c r="A34" s="18" t="s">
        <v>18</v>
      </c>
      <c r="B34" t="s">
        <v>45</v>
      </c>
      <c r="C34" s="18" t="s">
        <v>73</v>
      </c>
      <c r="D34" s="18" t="s">
        <v>74</v>
      </c>
      <c r="E34" t="s">
        <v>46</v>
      </c>
      <c r="F34" s="18" t="s">
        <v>29</v>
      </c>
      <c r="G34" s="18">
        <v>0</v>
      </c>
      <c r="H34" s="18" t="s">
        <v>28</v>
      </c>
      <c r="I34">
        <v>2.7093838024900001</v>
      </c>
      <c r="J34" s="18" t="str">
        <f>+IF(DatosTR[[#This Row],[RC]]=1,"Acierto",IF(SUM(DatosTR[[#This Row],[RC]],DatosTR[[#This Row],[TR]])=0,"Omisión","Comisión"))</f>
        <v>Comisión</v>
      </c>
      <c r="K34"/>
      <c r="M34"/>
      <c r="N34"/>
      <c r="O34"/>
      <c r="P34"/>
      <c r="Q34"/>
    </row>
    <row r="35" spans="1:17" x14ac:dyDescent="0.55000000000000004">
      <c r="A35" s="18" t="s">
        <v>18</v>
      </c>
      <c r="B35" t="s">
        <v>45</v>
      </c>
      <c r="C35" s="18" t="s">
        <v>73</v>
      </c>
      <c r="D35" s="18" t="s">
        <v>74</v>
      </c>
      <c r="E35" t="s">
        <v>46</v>
      </c>
      <c r="F35" s="18" t="s">
        <v>29</v>
      </c>
      <c r="G35" s="18">
        <v>0</v>
      </c>
      <c r="H35" s="18" t="s">
        <v>30</v>
      </c>
      <c r="I35">
        <v>1.30175057193</v>
      </c>
      <c r="J35" s="18" t="str">
        <f>+IF(DatosTR[[#This Row],[RC]]=1,"Acierto",IF(SUM(DatosTR[[#This Row],[RC]],DatosTR[[#This Row],[TR]])=0,"Omisión","Comisión"))</f>
        <v>Comisión</v>
      </c>
      <c r="K35"/>
      <c r="M35"/>
      <c r="N35"/>
      <c r="O35"/>
      <c r="P35"/>
      <c r="Q35"/>
    </row>
    <row r="36" spans="1:17" x14ac:dyDescent="0.55000000000000004">
      <c r="A36" s="18" t="s">
        <v>18</v>
      </c>
      <c r="B36" t="s">
        <v>45</v>
      </c>
      <c r="C36" s="18" t="s">
        <v>72</v>
      </c>
      <c r="D36" s="18" t="s">
        <v>72</v>
      </c>
      <c r="E36" t="s">
        <v>46</v>
      </c>
      <c r="F36" s="18" t="s">
        <v>27</v>
      </c>
      <c r="G36" s="18">
        <v>0</v>
      </c>
      <c r="H36" s="18" t="s">
        <v>28</v>
      </c>
      <c r="I36">
        <v>3.00418596528</v>
      </c>
      <c r="J36" s="18" t="str">
        <f>+IF(DatosTR[[#This Row],[RC]]=1,"Acierto",IF(SUM(DatosTR[[#This Row],[RC]],DatosTR[[#This Row],[TR]])=0,"Omisión","Comisión"))</f>
        <v>Comisión</v>
      </c>
      <c r="K36"/>
      <c r="M36"/>
      <c r="N36"/>
      <c r="O36"/>
      <c r="P36"/>
      <c r="Q36"/>
    </row>
    <row r="37" spans="1:17" x14ac:dyDescent="0.55000000000000004">
      <c r="A37" s="18" t="s">
        <v>18</v>
      </c>
      <c r="B37" t="s">
        <v>45</v>
      </c>
      <c r="C37" s="18" t="s">
        <v>72</v>
      </c>
      <c r="D37" s="18" t="s">
        <v>72</v>
      </c>
      <c r="E37" s="4" t="s">
        <v>46</v>
      </c>
      <c r="F37" s="18" t="s">
        <v>27</v>
      </c>
      <c r="G37" s="18">
        <v>0</v>
      </c>
      <c r="H37" s="18" t="s">
        <v>30</v>
      </c>
      <c r="I37">
        <v>0.90652305423299995</v>
      </c>
      <c r="J37" s="18" t="str">
        <f>+IF(DatosTR[[#This Row],[RC]]=1,"Acierto",IF(SUM(DatosTR[[#This Row],[RC]],DatosTR[[#This Row],[TR]])=0,"Omisión","Comisión"))</f>
        <v>Comisión</v>
      </c>
      <c r="K37"/>
      <c r="M37"/>
      <c r="N37"/>
      <c r="O37"/>
      <c r="P37"/>
      <c r="Q37"/>
    </row>
    <row r="38" spans="1:17" x14ac:dyDescent="0.55000000000000004">
      <c r="A38" s="18" t="s">
        <v>18</v>
      </c>
      <c r="B38" t="s">
        <v>45</v>
      </c>
      <c r="C38" s="18" t="s">
        <v>72</v>
      </c>
      <c r="D38" s="18" t="s">
        <v>72</v>
      </c>
      <c r="E38" s="4" t="s">
        <v>46</v>
      </c>
      <c r="F38" s="18" t="s">
        <v>29</v>
      </c>
      <c r="G38" s="18">
        <v>1</v>
      </c>
      <c r="H38" s="18" t="s">
        <v>28</v>
      </c>
      <c r="I38">
        <v>3.00418596528</v>
      </c>
      <c r="J38" s="18" t="str">
        <f>+IF(DatosTR[[#This Row],[RC]]=1,"Acierto",IF(SUM(DatosTR[[#This Row],[RC]],DatosTR[[#This Row],[TR]])=0,"Omisión","Comisión"))</f>
        <v>Acierto</v>
      </c>
      <c r="M38"/>
      <c r="N38"/>
      <c r="O38"/>
      <c r="P38"/>
      <c r="Q38"/>
    </row>
    <row r="39" spans="1:17" x14ac:dyDescent="0.55000000000000004">
      <c r="A39" s="18" t="s">
        <v>18</v>
      </c>
      <c r="B39" t="s">
        <v>45</v>
      </c>
      <c r="C39" s="18" t="s">
        <v>72</v>
      </c>
      <c r="D39" s="18" t="s">
        <v>72</v>
      </c>
      <c r="E39" s="4" t="s">
        <v>46</v>
      </c>
      <c r="F39" s="18" t="s">
        <v>29</v>
      </c>
      <c r="G39" s="18">
        <v>1</v>
      </c>
      <c r="H39" s="18" t="s">
        <v>30</v>
      </c>
      <c r="I39">
        <v>0.90652305423299995</v>
      </c>
      <c r="J39" s="18" t="str">
        <f>+IF(DatosTR[[#This Row],[RC]]=1,"Acierto",IF(SUM(DatosTR[[#This Row],[RC]],DatosTR[[#This Row],[TR]])=0,"Omisión","Comisión"))</f>
        <v>Acierto</v>
      </c>
      <c r="M39"/>
      <c r="N39"/>
      <c r="O39"/>
      <c r="P39"/>
      <c r="Q39"/>
    </row>
    <row r="40" spans="1:17" x14ac:dyDescent="0.55000000000000004">
      <c r="A40" s="18" t="s">
        <v>18</v>
      </c>
      <c r="B40" t="s">
        <v>45</v>
      </c>
      <c r="C40" s="18" t="s">
        <v>74</v>
      </c>
      <c r="D40" s="18" t="s">
        <v>73</v>
      </c>
      <c r="E40" s="4" t="s">
        <v>46</v>
      </c>
      <c r="F40" s="18" t="s">
        <v>27</v>
      </c>
      <c r="G40" s="18">
        <v>0</v>
      </c>
      <c r="H40" s="18" t="s">
        <v>28</v>
      </c>
      <c r="I40">
        <v>2.7770421763400002</v>
      </c>
      <c r="J40" s="18" t="str">
        <f>+IF(DatosTR[[#This Row],[RC]]=1,"Acierto",IF(SUM(DatosTR[[#This Row],[RC]],DatosTR[[#This Row],[TR]])=0,"Omisión","Comisión"))</f>
        <v>Comisión</v>
      </c>
      <c r="M40"/>
      <c r="N40"/>
      <c r="O40"/>
      <c r="P40"/>
      <c r="Q40"/>
    </row>
    <row r="41" spans="1:17" x14ac:dyDescent="0.55000000000000004">
      <c r="A41" s="18" t="s">
        <v>18</v>
      </c>
      <c r="B41" t="s">
        <v>45</v>
      </c>
      <c r="C41" s="18" t="s">
        <v>74</v>
      </c>
      <c r="D41" s="18" t="s">
        <v>73</v>
      </c>
      <c r="E41" s="4" t="s">
        <v>46</v>
      </c>
      <c r="F41" s="18" t="s">
        <v>27</v>
      </c>
      <c r="G41" s="18">
        <v>0</v>
      </c>
      <c r="H41" s="18" t="s">
        <v>30</v>
      </c>
      <c r="I41">
        <v>1.54779949714</v>
      </c>
      <c r="J41" s="18" t="str">
        <f>+IF(DatosTR[[#This Row],[RC]]=1,"Acierto",IF(SUM(DatosTR[[#This Row],[RC]],DatosTR[[#This Row],[TR]])=0,"Omisión","Comisión"))</f>
        <v>Comisión</v>
      </c>
      <c r="M41"/>
      <c r="N41"/>
      <c r="O41"/>
      <c r="P41"/>
      <c r="Q41"/>
    </row>
    <row r="42" spans="1:17" x14ac:dyDescent="0.55000000000000004">
      <c r="A42" s="18" t="s">
        <v>18</v>
      </c>
      <c r="B42" t="s">
        <v>45</v>
      </c>
      <c r="C42" s="18" t="s">
        <v>74</v>
      </c>
      <c r="D42" s="18" t="s">
        <v>73</v>
      </c>
      <c r="E42" s="4" t="s">
        <v>46</v>
      </c>
      <c r="F42" s="18" t="s">
        <v>29</v>
      </c>
      <c r="G42" s="18">
        <v>0</v>
      </c>
      <c r="H42" s="18" t="s">
        <v>28</v>
      </c>
      <c r="I42">
        <v>2.7770421763400002</v>
      </c>
      <c r="J42" s="18" t="str">
        <f>+IF(DatosTR[[#This Row],[RC]]=1,"Acierto",IF(SUM(DatosTR[[#This Row],[RC]],DatosTR[[#This Row],[TR]])=0,"Omisión","Comisión"))</f>
        <v>Comisión</v>
      </c>
      <c r="M42"/>
      <c r="N42"/>
      <c r="O42"/>
      <c r="P42"/>
      <c r="Q42"/>
    </row>
    <row r="43" spans="1:17" x14ac:dyDescent="0.55000000000000004">
      <c r="A43" s="18" t="s">
        <v>18</v>
      </c>
      <c r="B43" t="s">
        <v>45</v>
      </c>
      <c r="C43" s="18" t="s">
        <v>74</v>
      </c>
      <c r="D43" s="18" t="s">
        <v>73</v>
      </c>
      <c r="E43" s="4" t="s">
        <v>46</v>
      </c>
      <c r="F43" s="18" t="s">
        <v>29</v>
      </c>
      <c r="G43" s="18">
        <v>0</v>
      </c>
      <c r="H43" s="18" t="s">
        <v>30</v>
      </c>
      <c r="I43">
        <v>1.54779949714</v>
      </c>
      <c r="J43" s="18" t="str">
        <f>+IF(DatosTR[[#This Row],[RC]]=1,"Acierto",IF(SUM(DatosTR[[#This Row],[RC]],DatosTR[[#This Row],[TR]])=0,"Omisión","Comisión"))</f>
        <v>Comisión</v>
      </c>
      <c r="M43"/>
      <c r="N43"/>
      <c r="O43"/>
      <c r="P43"/>
      <c r="Q43"/>
    </row>
    <row r="44" spans="1:17" x14ac:dyDescent="0.55000000000000004">
      <c r="A44" s="18" t="s">
        <v>18</v>
      </c>
      <c r="B44" t="s">
        <v>45</v>
      </c>
      <c r="C44" s="18" t="s">
        <v>73</v>
      </c>
      <c r="D44" s="18" t="s">
        <v>74</v>
      </c>
      <c r="E44" s="4" t="s">
        <v>46</v>
      </c>
      <c r="F44" s="18" t="s">
        <v>27</v>
      </c>
      <c r="G44" s="18">
        <v>1</v>
      </c>
      <c r="H44" s="18" t="s">
        <v>28</v>
      </c>
      <c r="I44">
        <v>1.25407820847</v>
      </c>
      <c r="J44" s="18" t="str">
        <f>+IF(DatosTR[[#This Row],[RC]]=1,"Acierto",IF(SUM(DatosTR[[#This Row],[RC]],DatosTR[[#This Row],[TR]])=0,"Omisión","Comisión"))</f>
        <v>Acierto</v>
      </c>
      <c r="M44"/>
      <c r="N44"/>
      <c r="O44"/>
      <c r="P44"/>
      <c r="Q44"/>
    </row>
    <row r="45" spans="1:17" x14ac:dyDescent="0.55000000000000004">
      <c r="A45" s="18" t="s">
        <v>18</v>
      </c>
      <c r="B45" t="s">
        <v>45</v>
      </c>
      <c r="C45" s="18" t="s">
        <v>73</v>
      </c>
      <c r="D45" s="18" t="s">
        <v>74</v>
      </c>
      <c r="E45" s="4" t="s">
        <v>46</v>
      </c>
      <c r="F45" s="18" t="s">
        <v>27</v>
      </c>
      <c r="G45" s="18">
        <v>1</v>
      </c>
      <c r="H45" s="18" t="s">
        <v>30</v>
      </c>
      <c r="I45">
        <v>1.0502452880599999</v>
      </c>
      <c r="J45" s="18" t="str">
        <f>+IF(DatosTR[[#This Row],[RC]]=1,"Acierto",IF(SUM(DatosTR[[#This Row],[RC]],DatosTR[[#This Row],[TR]])=0,"Omisión","Comisión"))</f>
        <v>Acierto</v>
      </c>
      <c r="M45"/>
      <c r="N45"/>
      <c r="O45"/>
      <c r="P45"/>
      <c r="Q45"/>
    </row>
    <row r="46" spans="1:17" x14ac:dyDescent="0.55000000000000004">
      <c r="A46" s="18" t="s">
        <v>18</v>
      </c>
      <c r="B46" t="s">
        <v>45</v>
      </c>
      <c r="C46" s="18" t="s">
        <v>73</v>
      </c>
      <c r="D46" s="18" t="s">
        <v>74</v>
      </c>
      <c r="E46" s="4" t="s">
        <v>46</v>
      </c>
      <c r="F46" s="18" t="s">
        <v>29</v>
      </c>
      <c r="G46" s="18">
        <v>0</v>
      </c>
      <c r="H46" s="18" t="s">
        <v>28</v>
      </c>
      <c r="I46">
        <v>1.25407820847</v>
      </c>
      <c r="J46" s="18" t="str">
        <f>+IF(DatosTR[[#This Row],[RC]]=1,"Acierto",IF(SUM(DatosTR[[#This Row],[RC]],DatosTR[[#This Row],[TR]])=0,"Omisión","Comisión"))</f>
        <v>Comisión</v>
      </c>
      <c r="M46"/>
      <c r="N46"/>
      <c r="O46"/>
      <c r="P46"/>
      <c r="Q46"/>
    </row>
    <row r="47" spans="1:17" x14ac:dyDescent="0.55000000000000004">
      <c r="A47" s="18" t="s">
        <v>18</v>
      </c>
      <c r="B47" t="s">
        <v>45</v>
      </c>
      <c r="C47" s="18" t="s">
        <v>73</v>
      </c>
      <c r="D47" s="18" t="s">
        <v>74</v>
      </c>
      <c r="E47" s="4" t="s">
        <v>46</v>
      </c>
      <c r="F47" s="18" t="s">
        <v>29</v>
      </c>
      <c r="G47" s="18">
        <v>0</v>
      </c>
      <c r="H47" s="18" t="s">
        <v>30</v>
      </c>
      <c r="I47">
        <v>1.0502452880599999</v>
      </c>
      <c r="J47" s="18" t="str">
        <f>+IF(DatosTR[[#This Row],[RC]]=1,"Acierto",IF(SUM(DatosTR[[#This Row],[RC]],DatosTR[[#This Row],[TR]])=0,"Omisión","Comisión"))</f>
        <v>Comisión</v>
      </c>
      <c r="M47"/>
      <c r="N47"/>
      <c r="O47"/>
      <c r="P47"/>
      <c r="Q47"/>
    </row>
    <row r="48" spans="1:17" x14ac:dyDescent="0.55000000000000004">
      <c r="A48" s="18" t="s">
        <v>18</v>
      </c>
      <c r="B48" t="s">
        <v>45</v>
      </c>
      <c r="C48" s="18" t="s">
        <v>72</v>
      </c>
      <c r="D48" s="18" t="s">
        <v>72</v>
      </c>
      <c r="E48" s="4" t="s">
        <v>46</v>
      </c>
      <c r="F48" s="18" t="s">
        <v>27</v>
      </c>
      <c r="G48" s="18">
        <v>1</v>
      </c>
      <c r="H48" s="18" t="s">
        <v>28</v>
      </c>
      <c r="I48">
        <v>1.4751413124599999</v>
      </c>
      <c r="J48" s="18" t="str">
        <f>+IF(DatosTR[[#This Row],[RC]]=1,"Acierto",IF(SUM(DatosTR[[#This Row],[RC]],DatosTR[[#This Row],[TR]])=0,"Omisión","Comisión"))</f>
        <v>Acierto</v>
      </c>
      <c r="M48"/>
      <c r="N48"/>
      <c r="O48"/>
      <c r="P48"/>
      <c r="Q48"/>
    </row>
    <row r="49" spans="1:17" x14ac:dyDescent="0.55000000000000004">
      <c r="A49" s="18" t="s">
        <v>18</v>
      </c>
      <c r="B49" t="s">
        <v>45</v>
      </c>
      <c r="C49" s="18" t="s">
        <v>72</v>
      </c>
      <c r="D49" s="18" t="s">
        <v>72</v>
      </c>
      <c r="E49" s="4" t="s">
        <v>46</v>
      </c>
      <c r="F49" s="18" t="s">
        <v>27</v>
      </c>
      <c r="G49" s="18">
        <v>1</v>
      </c>
      <c r="H49" s="18" t="s">
        <v>30</v>
      </c>
      <c r="I49">
        <v>1.0530143487300001</v>
      </c>
      <c r="J49" s="18" t="str">
        <f>+IF(DatosTR[[#This Row],[RC]]=1,"Acierto",IF(SUM(DatosTR[[#This Row],[RC]],DatosTR[[#This Row],[TR]])=0,"Omisión","Comisión"))</f>
        <v>Acierto</v>
      </c>
      <c r="M49"/>
      <c r="N49"/>
      <c r="O49"/>
      <c r="P49"/>
      <c r="Q49"/>
    </row>
    <row r="50" spans="1:17" x14ac:dyDescent="0.55000000000000004">
      <c r="A50" s="18" t="s">
        <v>18</v>
      </c>
      <c r="B50" t="s">
        <v>45</v>
      </c>
      <c r="C50" s="18" t="s">
        <v>72</v>
      </c>
      <c r="D50" s="18" t="s">
        <v>72</v>
      </c>
      <c r="E50" s="4" t="s">
        <v>46</v>
      </c>
      <c r="F50" s="18" t="s">
        <v>29</v>
      </c>
      <c r="G50" s="18">
        <v>1</v>
      </c>
      <c r="H50" s="18" t="s">
        <v>28</v>
      </c>
      <c r="I50">
        <v>1.4751413124599999</v>
      </c>
      <c r="J50" s="18" t="str">
        <f>+IF(DatosTR[[#This Row],[RC]]=1,"Acierto",IF(SUM(DatosTR[[#This Row],[RC]],DatosTR[[#This Row],[TR]])=0,"Omisión","Comisión"))</f>
        <v>Acierto</v>
      </c>
      <c r="M50"/>
      <c r="N50"/>
      <c r="O50"/>
      <c r="P50"/>
      <c r="Q50"/>
    </row>
    <row r="51" spans="1:17" x14ac:dyDescent="0.55000000000000004">
      <c r="A51" s="18" t="s">
        <v>18</v>
      </c>
      <c r="B51" t="s">
        <v>45</v>
      </c>
      <c r="C51" s="18" t="s">
        <v>72</v>
      </c>
      <c r="D51" s="18" t="s">
        <v>72</v>
      </c>
      <c r="E51" s="4" t="s">
        <v>46</v>
      </c>
      <c r="F51" s="18" t="s">
        <v>29</v>
      </c>
      <c r="G51" s="18">
        <v>1</v>
      </c>
      <c r="H51" s="18" t="s">
        <v>30</v>
      </c>
      <c r="I51">
        <v>1.0530143487300001</v>
      </c>
      <c r="J51" s="18" t="str">
        <f>+IF(DatosTR[[#This Row],[RC]]=1,"Acierto",IF(SUM(DatosTR[[#This Row],[RC]],DatosTR[[#This Row],[TR]])=0,"Omisión","Comisión"))</f>
        <v>Acierto</v>
      </c>
      <c r="M51"/>
      <c r="N51"/>
      <c r="O51"/>
      <c r="P51"/>
      <c r="Q51"/>
    </row>
    <row r="52" spans="1:17" x14ac:dyDescent="0.55000000000000004">
      <c r="A52" s="18" t="s">
        <v>18</v>
      </c>
      <c r="B52" t="s">
        <v>45</v>
      </c>
      <c r="C52" s="18" t="s">
        <v>74</v>
      </c>
      <c r="D52" s="18" t="s">
        <v>73</v>
      </c>
      <c r="E52" s="4" t="s">
        <v>46</v>
      </c>
      <c r="F52" s="18" t="s">
        <v>27</v>
      </c>
      <c r="G52" s="18">
        <v>0</v>
      </c>
      <c r="H52" s="18" t="s">
        <v>28</v>
      </c>
      <c r="I52">
        <v>1.99197355239</v>
      </c>
      <c r="J52" s="18" t="str">
        <f>+IF(DatosTR[[#This Row],[RC]]=1,"Acierto",IF(SUM(DatosTR[[#This Row],[RC]],DatosTR[[#This Row],[TR]])=0,"Omisión","Comisión"))</f>
        <v>Comisión</v>
      </c>
      <c r="M52"/>
      <c r="N52"/>
      <c r="O52"/>
      <c r="P52"/>
      <c r="Q52"/>
    </row>
    <row r="53" spans="1:17" x14ac:dyDescent="0.55000000000000004">
      <c r="A53" s="18" t="s">
        <v>18</v>
      </c>
      <c r="B53" t="s">
        <v>45</v>
      </c>
      <c r="C53" s="18" t="s">
        <v>74</v>
      </c>
      <c r="D53" s="18" t="s">
        <v>73</v>
      </c>
      <c r="E53" s="4" t="s">
        <v>46</v>
      </c>
      <c r="F53" s="18" t="s">
        <v>27</v>
      </c>
      <c r="G53" s="18">
        <v>0</v>
      </c>
      <c r="H53" s="18" t="s">
        <v>30</v>
      </c>
      <c r="I53">
        <v>1.4523309450599999</v>
      </c>
      <c r="J53" s="18" t="str">
        <f>+IF(DatosTR[[#This Row],[RC]]=1,"Acierto",IF(SUM(DatosTR[[#This Row],[RC]],DatosTR[[#This Row],[TR]])=0,"Omisión","Comisión"))</f>
        <v>Comisión</v>
      </c>
      <c r="M53"/>
      <c r="N53"/>
      <c r="O53"/>
      <c r="P53"/>
      <c r="Q53"/>
    </row>
    <row r="54" spans="1:17" x14ac:dyDescent="0.55000000000000004">
      <c r="A54" s="18" t="s">
        <v>18</v>
      </c>
      <c r="B54" t="s">
        <v>45</v>
      </c>
      <c r="C54" s="18" t="s">
        <v>74</v>
      </c>
      <c r="D54" s="18" t="s">
        <v>73</v>
      </c>
      <c r="E54" s="4" t="s">
        <v>46</v>
      </c>
      <c r="F54" s="18" t="s">
        <v>29</v>
      </c>
      <c r="G54" s="18">
        <v>0</v>
      </c>
      <c r="H54" s="18" t="s">
        <v>28</v>
      </c>
      <c r="I54">
        <v>1.99197355239</v>
      </c>
      <c r="J54" s="18" t="str">
        <f>+IF(DatosTR[[#This Row],[RC]]=1,"Acierto",IF(SUM(DatosTR[[#This Row],[RC]],DatosTR[[#This Row],[TR]])=0,"Omisión","Comisión"))</f>
        <v>Comisión</v>
      </c>
      <c r="M54"/>
      <c r="N54"/>
      <c r="O54"/>
      <c r="P54"/>
      <c r="Q54"/>
    </row>
    <row r="55" spans="1:17" x14ac:dyDescent="0.55000000000000004">
      <c r="A55" s="18" t="s">
        <v>18</v>
      </c>
      <c r="B55" t="s">
        <v>45</v>
      </c>
      <c r="C55" s="18" t="s">
        <v>74</v>
      </c>
      <c r="D55" s="18" t="s">
        <v>73</v>
      </c>
      <c r="E55" s="4" t="s">
        <v>46</v>
      </c>
      <c r="F55" s="18" t="s">
        <v>29</v>
      </c>
      <c r="G55" s="18">
        <v>0</v>
      </c>
      <c r="H55" s="18" t="s">
        <v>30</v>
      </c>
      <c r="I55">
        <v>1.4523309450599999</v>
      </c>
      <c r="J55" s="18" t="str">
        <f>+IF(DatosTR[[#This Row],[RC]]=1,"Acierto",IF(SUM(DatosTR[[#This Row],[RC]],DatosTR[[#This Row],[TR]])=0,"Omisión","Comisión"))</f>
        <v>Comisión</v>
      </c>
      <c r="M55"/>
      <c r="N55"/>
      <c r="O55"/>
      <c r="P55"/>
      <c r="Q55"/>
    </row>
    <row r="56" spans="1:17" x14ac:dyDescent="0.55000000000000004">
      <c r="A56" s="18" t="s">
        <v>18</v>
      </c>
      <c r="B56" t="s">
        <v>45</v>
      </c>
      <c r="C56" s="18" t="s">
        <v>72</v>
      </c>
      <c r="D56" s="18" t="s">
        <v>72</v>
      </c>
      <c r="E56" s="4" t="s">
        <v>46</v>
      </c>
      <c r="F56" s="18" t="s">
        <v>27</v>
      </c>
      <c r="G56" s="18">
        <v>0</v>
      </c>
      <c r="H56" s="18" t="s">
        <v>30</v>
      </c>
      <c r="I56">
        <v>0.95384568115699997</v>
      </c>
      <c r="J56" s="18" t="str">
        <f>+IF(DatosTR[[#This Row],[RC]]=1,"Acierto",IF(SUM(DatosTR[[#This Row],[RC]],DatosTR[[#This Row],[TR]])=0,"Omisión","Comisión"))</f>
        <v>Comisión</v>
      </c>
      <c r="M56"/>
      <c r="N56"/>
      <c r="O56"/>
      <c r="P56"/>
      <c r="Q56"/>
    </row>
    <row r="57" spans="1:17" x14ac:dyDescent="0.55000000000000004">
      <c r="A57" s="18" t="s">
        <v>18</v>
      </c>
      <c r="B57" t="s">
        <v>45</v>
      </c>
      <c r="C57" s="18" t="s">
        <v>72</v>
      </c>
      <c r="D57" s="18" t="s">
        <v>72</v>
      </c>
      <c r="E57" s="4" t="s">
        <v>46</v>
      </c>
      <c r="F57" s="18" t="s">
        <v>29</v>
      </c>
      <c r="G57" s="18">
        <v>1</v>
      </c>
      <c r="H57" s="18" t="s">
        <v>30</v>
      </c>
      <c r="I57">
        <v>0.95384568115699997</v>
      </c>
      <c r="J57" s="18" t="str">
        <f>+IF(DatosTR[[#This Row],[RC]]=1,"Acierto",IF(SUM(DatosTR[[#This Row],[RC]],DatosTR[[#This Row],[TR]])=0,"Omisión","Comisión"))</f>
        <v>Acierto</v>
      </c>
      <c r="M57"/>
      <c r="N57"/>
      <c r="O57"/>
      <c r="P57"/>
      <c r="Q57"/>
    </row>
    <row r="58" spans="1:17" x14ac:dyDescent="0.55000000000000004">
      <c r="A58" s="18" t="s">
        <v>18</v>
      </c>
      <c r="B58" t="s">
        <v>45</v>
      </c>
      <c r="C58" s="18" t="s">
        <v>73</v>
      </c>
      <c r="D58" s="18" t="s">
        <v>74</v>
      </c>
      <c r="E58" s="4" t="s">
        <v>46</v>
      </c>
      <c r="F58" s="18" t="s">
        <v>27</v>
      </c>
      <c r="G58" s="18">
        <v>0</v>
      </c>
      <c r="H58" s="18" t="s">
        <v>30</v>
      </c>
      <c r="I58">
        <v>1.5448617124899999</v>
      </c>
      <c r="J58" s="18" t="str">
        <f>+IF(DatosTR[[#This Row],[RC]]=1,"Acierto",IF(SUM(DatosTR[[#This Row],[RC]],DatosTR[[#This Row],[TR]])=0,"Omisión","Comisión"))</f>
        <v>Comisión</v>
      </c>
      <c r="M58"/>
      <c r="N58"/>
      <c r="O58"/>
      <c r="P58"/>
      <c r="Q58"/>
    </row>
    <row r="59" spans="1:17" x14ac:dyDescent="0.55000000000000004">
      <c r="A59" s="18" t="s">
        <v>18</v>
      </c>
      <c r="B59" t="s">
        <v>45</v>
      </c>
      <c r="C59" s="18" t="s">
        <v>73</v>
      </c>
      <c r="D59" s="18" t="s">
        <v>74</v>
      </c>
      <c r="E59" s="4" t="s">
        <v>46</v>
      </c>
      <c r="F59" s="18" t="s">
        <v>29</v>
      </c>
      <c r="G59" s="18">
        <v>1</v>
      </c>
      <c r="H59" s="18" t="s">
        <v>30</v>
      </c>
      <c r="I59">
        <v>1.5448617124899999</v>
      </c>
      <c r="J59" s="18" t="str">
        <f>+IF(DatosTR[[#This Row],[RC]]=1,"Acierto",IF(SUM(DatosTR[[#This Row],[RC]],DatosTR[[#This Row],[TR]])=0,"Omisión","Comisión"))</f>
        <v>Acierto</v>
      </c>
      <c r="M59"/>
      <c r="N59"/>
      <c r="O59"/>
      <c r="P59"/>
      <c r="Q59"/>
    </row>
    <row r="60" spans="1:17" x14ac:dyDescent="0.55000000000000004">
      <c r="A60" s="18" t="s">
        <v>18</v>
      </c>
      <c r="B60" t="s">
        <v>45</v>
      </c>
      <c r="C60" s="18" t="s">
        <v>74</v>
      </c>
      <c r="D60" s="18" t="s">
        <v>73</v>
      </c>
      <c r="E60" s="4" t="s">
        <v>46</v>
      </c>
      <c r="F60" s="18" t="s">
        <v>27</v>
      </c>
      <c r="G60" s="18">
        <v>0</v>
      </c>
      <c r="H60" s="18" t="s">
        <v>28</v>
      </c>
      <c r="I60">
        <v>1.75229833438</v>
      </c>
      <c r="J60" s="18" t="str">
        <f>+IF(DatosTR[[#This Row],[RC]]=1,"Acierto",IF(SUM(DatosTR[[#This Row],[RC]],DatosTR[[#This Row],[TR]])=0,"Omisión","Comisión"))</f>
        <v>Comisión</v>
      </c>
      <c r="M60"/>
      <c r="N60"/>
      <c r="O60"/>
      <c r="P60"/>
      <c r="Q60"/>
    </row>
    <row r="61" spans="1:17" x14ac:dyDescent="0.55000000000000004">
      <c r="A61" s="18" t="s">
        <v>18</v>
      </c>
      <c r="B61" t="s">
        <v>45</v>
      </c>
      <c r="C61" s="18" t="s">
        <v>74</v>
      </c>
      <c r="D61" s="18" t="s">
        <v>73</v>
      </c>
      <c r="E61" s="4" t="s">
        <v>46</v>
      </c>
      <c r="F61" s="18" t="s">
        <v>29</v>
      </c>
      <c r="G61" s="18">
        <v>0</v>
      </c>
      <c r="H61" s="18" t="s">
        <v>28</v>
      </c>
      <c r="I61">
        <v>1.75229833438</v>
      </c>
      <c r="J61" s="18" t="str">
        <f>+IF(DatosTR[[#This Row],[RC]]=1,"Acierto",IF(SUM(DatosTR[[#This Row],[RC]],DatosTR[[#This Row],[TR]])=0,"Omisión","Comisión"))</f>
        <v>Comisión</v>
      </c>
      <c r="M61"/>
      <c r="N61"/>
      <c r="O61"/>
      <c r="P61"/>
      <c r="Q61"/>
    </row>
    <row r="62" spans="1:17" x14ac:dyDescent="0.55000000000000004">
      <c r="A62" s="18" t="s">
        <v>0</v>
      </c>
      <c r="B62" t="s">
        <v>44</v>
      </c>
      <c r="C62" s="18" t="s">
        <v>72</v>
      </c>
      <c r="D62" s="18" t="s">
        <v>74</v>
      </c>
      <c r="E62" s="4" t="s">
        <v>46</v>
      </c>
      <c r="F62" s="18" t="s">
        <v>27</v>
      </c>
      <c r="G62" s="18">
        <v>1</v>
      </c>
      <c r="H62" s="18" t="s">
        <v>28</v>
      </c>
      <c r="I62">
        <v>1.8778546042699999</v>
      </c>
      <c r="J62" s="18" t="str">
        <f>+IF(DatosTR[[#This Row],[RC]]=1,"Acierto",IF(SUM(DatosTR[[#This Row],[RC]],DatosTR[[#This Row],[TR]])=0,"Omisión","Comisión"))</f>
        <v>Acierto</v>
      </c>
      <c r="M62"/>
      <c r="N62"/>
      <c r="O62"/>
      <c r="P62"/>
      <c r="Q62"/>
    </row>
    <row r="63" spans="1:17" x14ac:dyDescent="0.55000000000000004">
      <c r="A63" s="18" t="s">
        <v>0</v>
      </c>
      <c r="B63" t="s">
        <v>44</v>
      </c>
      <c r="C63" s="18" t="s">
        <v>72</v>
      </c>
      <c r="D63" s="18" t="s">
        <v>74</v>
      </c>
      <c r="E63" s="4" t="s">
        <v>46</v>
      </c>
      <c r="F63" s="18" t="s">
        <v>29</v>
      </c>
      <c r="G63" s="18">
        <v>0</v>
      </c>
      <c r="H63" s="18" t="s">
        <v>28</v>
      </c>
      <c r="I63">
        <v>1.8778546042699999</v>
      </c>
      <c r="J63" s="18" t="str">
        <f>+IF(DatosTR[[#This Row],[RC]]=1,"Acierto",IF(SUM(DatosTR[[#This Row],[RC]],DatosTR[[#This Row],[TR]])=0,"Omisión","Comisión"))</f>
        <v>Comisión</v>
      </c>
      <c r="M63"/>
      <c r="N63"/>
      <c r="O63"/>
      <c r="P63"/>
      <c r="Q63"/>
    </row>
    <row r="64" spans="1:17" x14ac:dyDescent="0.55000000000000004">
      <c r="A64" s="18" t="s">
        <v>0</v>
      </c>
      <c r="B64" t="s">
        <v>44</v>
      </c>
      <c r="C64" s="18" t="s">
        <v>73</v>
      </c>
      <c r="D64" s="18" t="s">
        <v>73</v>
      </c>
      <c r="E64" s="4" t="s">
        <v>46</v>
      </c>
      <c r="F64" s="18" t="s">
        <v>27</v>
      </c>
      <c r="G64" s="18">
        <v>0</v>
      </c>
      <c r="H64" s="18" t="s">
        <v>28</v>
      </c>
      <c r="I64">
        <v>2.5653950129599998</v>
      </c>
      <c r="J64" s="18" t="str">
        <f>+IF(DatosTR[[#This Row],[RC]]=1,"Acierto",IF(SUM(DatosTR[[#This Row],[RC]],DatosTR[[#This Row],[TR]])=0,"Omisión","Comisión"))</f>
        <v>Comisión</v>
      </c>
      <c r="M64"/>
      <c r="N64"/>
      <c r="O64"/>
      <c r="P64"/>
      <c r="Q64"/>
    </row>
    <row r="65" spans="1:17" x14ac:dyDescent="0.55000000000000004">
      <c r="A65" s="18" t="s">
        <v>0</v>
      </c>
      <c r="B65" t="s">
        <v>44</v>
      </c>
      <c r="C65" s="18" t="s">
        <v>73</v>
      </c>
      <c r="D65" s="18" t="s">
        <v>73</v>
      </c>
      <c r="E65" s="4" t="s">
        <v>46</v>
      </c>
      <c r="F65" s="18" t="s">
        <v>27</v>
      </c>
      <c r="G65" s="18">
        <v>0</v>
      </c>
      <c r="H65" s="18" t="s">
        <v>30</v>
      </c>
      <c r="I65">
        <v>1.6288513526099999</v>
      </c>
      <c r="J65" s="18" t="str">
        <f>+IF(DatosTR[[#This Row],[RC]]=1,"Acierto",IF(SUM(DatosTR[[#This Row],[RC]],DatosTR[[#This Row],[TR]])=0,"Omisión","Comisión"))</f>
        <v>Comisión</v>
      </c>
      <c r="M65"/>
      <c r="N65"/>
      <c r="O65"/>
      <c r="P65"/>
      <c r="Q65"/>
    </row>
    <row r="66" spans="1:17" x14ac:dyDescent="0.55000000000000004">
      <c r="A66" s="18" t="s">
        <v>0</v>
      </c>
      <c r="B66" t="s">
        <v>44</v>
      </c>
      <c r="C66" s="18" t="s">
        <v>73</v>
      </c>
      <c r="D66" s="18" t="s">
        <v>73</v>
      </c>
      <c r="E66" s="4" t="s">
        <v>46</v>
      </c>
      <c r="F66" s="18" t="s">
        <v>29</v>
      </c>
      <c r="G66" s="18">
        <v>1</v>
      </c>
      <c r="H66" s="18" t="s">
        <v>28</v>
      </c>
      <c r="I66">
        <v>2.5653950129599998</v>
      </c>
      <c r="J66" s="18" t="str">
        <f>+IF(DatosTR[[#This Row],[RC]]=1,"Acierto",IF(SUM(DatosTR[[#This Row],[RC]],DatosTR[[#This Row],[TR]])=0,"Omisión","Comisión"))</f>
        <v>Acierto</v>
      </c>
      <c r="M66"/>
      <c r="N66"/>
      <c r="O66"/>
      <c r="P66"/>
      <c r="Q66"/>
    </row>
    <row r="67" spans="1:17" x14ac:dyDescent="0.55000000000000004">
      <c r="A67" s="18" t="s">
        <v>0</v>
      </c>
      <c r="B67" t="s">
        <v>44</v>
      </c>
      <c r="C67" s="18" t="s">
        <v>73</v>
      </c>
      <c r="D67" s="18" t="s">
        <v>73</v>
      </c>
      <c r="E67" s="4" t="s">
        <v>46</v>
      </c>
      <c r="F67" s="18" t="s">
        <v>29</v>
      </c>
      <c r="G67" s="18">
        <v>1</v>
      </c>
      <c r="H67" s="18" t="s">
        <v>30</v>
      </c>
      <c r="I67">
        <v>1.6288513526099999</v>
      </c>
      <c r="J67" s="18" t="str">
        <f>+IF(DatosTR[[#This Row],[RC]]=1,"Acierto",IF(SUM(DatosTR[[#This Row],[RC]],DatosTR[[#This Row],[TR]])=0,"Omisión","Comisión"))</f>
        <v>Acierto</v>
      </c>
      <c r="M67"/>
      <c r="N67"/>
      <c r="O67"/>
      <c r="P67"/>
      <c r="Q67"/>
    </row>
    <row r="68" spans="1:17" x14ac:dyDescent="0.55000000000000004">
      <c r="A68" s="18" t="s">
        <v>0</v>
      </c>
      <c r="B68" t="s">
        <v>44</v>
      </c>
      <c r="C68" s="18" t="s">
        <v>74</v>
      </c>
      <c r="D68" s="18" t="s">
        <v>74</v>
      </c>
      <c r="E68" s="4" t="s">
        <v>46</v>
      </c>
      <c r="F68" s="18" t="s">
        <v>27</v>
      </c>
      <c r="G68" s="18">
        <v>0</v>
      </c>
      <c r="H68" s="18" t="s">
        <v>30</v>
      </c>
      <c r="I68">
        <v>1.5508029756599999</v>
      </c>
      <c r="J68" s="18" t="str">
        <f>+IF(DatosTR[[#This Row],[RC]]=1,"Acierto",IF(SUM(DatosTR[[#This Row],[RC]],DatosTR[[#This Row],[TR]])=0,"Omisión","Comisión"))</f>
        <v>Comisión</v>
      </c>
      <c r="M68"/>
      <c r="N68"/>
      <c r="O68"/>
      <c r="P68"/>
      <c r="Q68"/>
    </row>
    <row r="69" spans="1:17" x14ac:dyDescent="0.55000000000000004">
      <c r="A69" s="18" t="s">
        <v>0</v>
      </c>
      <c r="B69" t="s">
        <v>44</v>
      </c>
      <c r="C69" s="18" t="s">
        <v>74</v>
      </c>
      <c r="D69" s="18" t="s">
        <v>74</v>
      </c>
      <c r="E69" s="4" t="s">
        <v>46</v>
      </c>
      <c r="F69" s="18" t="s">
        <v>29</v>
      </c>
      <c r="G69" s="18">
        <v>1</v>
      </c>
      <c r="H69" s="18" t="s">
        <v>30</v>
      </c>
      <c r="I69">
        <v>1.5508029756599999</v>
      </c>
      <c r="J69" s="18" t="str">
        <f>+IF(DatosTR[[#This Row],[RC]]=1,"Acierto",IF(SUM(DatosTR[[#This Row],[RC]],DatosTR[[#This Row],[TR]])=0,"Omisión","Comisión"))</f>
        <v>Acierto</v>
      </c>
      <c r="M69"/>
      <c r="N69"/>
      <c r="O69"/>
      <c r="P69"/>
      <c r="Q69"/>
    </row>
    <row r="70" spans="1:17" x14ac:dyDescent="0.55000000000000004">
      <c r="A70" s="18" t="s">
        <v>0</v>
      </c>
      <c r="B70" t="s">
        <v>44</v>
      </c>
      <c r="C70" s="18" t="s">
        <v>73</v>
      </c>
      <c r="D70" s="18" t="s">
        <v>73</v>
      </c>
      <c r="E70" s="4" t="s">
        <v>46</v>
      </c>
      <c r="F70" s="18" t="s">
        <v>27</v>
      </c>
      <c r="G70" s="18">
        <v>0</v>
      </c>
      <c r="H70" s="18" t="s">
        <v>28</v>
      </c>
      <c r="I70">
        <v>2.2855648713900001</v>
      </c>
      <c r="J70" s="18" t="str">
        <f>+IF(DatosTR[[#This Row],[RC]]=1,"Acierto",IF(SUM(DatosTR[[#This Row],[RC]],DatosTR[[#This Row],[TR]])=0,"Omisión","Comisión"))</f>
        <v>Comisión</v>
      </c>
      <c r="M70"/>
      <c r="N70"/>
      <c r="O70"/>
      <c r="P70"/>
      <c r="Q70"/>
    </row>
    <row r="71" spans="1:17" x14ac:dyDescent="0.55000000000000004">
      <c r="A71" s="18" t="s">
        <v>0</v>
      </c>
      <c r="B71" t="s">
        <v>44</v>
      </c>
      <c r="C71" s="18" t="s">
        <v>73</v>
      </c>
      <c r="D71" s="18" t="s">
        <v>73</v>
      </c>
      <c r="E71" s="4" t="s">
        <v>46</v>
      </c>
      <c r="F71" s="18" t="s">
        <v>29</v>
      </c>
      <c r="G71" s="18">
        <v>0</v>
      </c>
      <c r="H71" s="18" t="s">
        <v>28</v>
      </c>
      <c r="I71">
        <v>2.2855648713900001</v>
      </c>
      <c r="J71" s="18" t="str">
        <f>+IF(DatosTR[[#This Row],[RC]]=1,"Acierto",IF(SUM(DatosTR[[#This Row],[RC]],DatosTR[[#This Row],[TR]])=0,"Omisión","Comisión"))</f>
        <v>Comisión</v>
      </c>
      <c r="M71"/>
      <c r="N71"/>
      <c r="O71"/>
      <c r="P71"/>
      <c r="Q71"/>
    </row>
    <row r="72" spans="1:17" x14ac:dyDescent="0.55000000000000004">
      <c r="A72" s="18" t="s">
        <v>0</v>
      </c>
      <c r="B72" t="s">
        <v>44</v>
      </c>
      <c r="C72" s="18" t="s">
        <v>72</v>
      </c>
      <c r="D72" s="18" t="s">
        <v>72</v>
      </c>
      <c r="E72" s="4" t="s">
        <v>46</v>
      </c>
      <c r="F72" s="18" t="s">
        <v>27</v>
      </c>
      <c r="G72" s="18">
        <v>0</v>
      </c>
      <c r="H72" s="18" t="s">
        <v>30</v>
      </c>
      <c r="I72">
        <v>1.76846843865</v>
      </c>
      <c r="J72" s="18" t="str">
        <f>+IF(DatosTR[[#This Row],[RC]]=1,"Acierto",IF(SUM(DatosTR[[#This Row],[RC]],DatosTR[[#This Row],[TR]])=0,"Omisión","Comisión"))</f>
        <v>Comisión</v>
      </c>
      <c r="M72"/>
      <c r="N72"/>
      <c r="O72"/>
      <c r="P72"/>
      <c r="Q72"/>
    </row>
    <row r="73" spans="1:17" x14ac:dyDescent="0.55000000000000004">
      <c r="A73" s="18" t="s">
        <v>0</v>
      </c>
      <c r="B73" t="s">
        <v>44</v>
      </c>
      <c r="C73" s="18" t="s">
        <v>72</v>
      </c>
      <c r="D73" s="18" t="s">
        <v>72</v>
      </c>
      <c r="E73" s="4" t="s">
        <v>46</v>
      </c>
      <c r="F73" s="18" t="s">
        <v>29</v>
      </c>
      <c r="G73" s="18">
        <v>1</v>
      </c>
      <c r="H73" s="18" t="s">
        <v>30</v>
      </c>
      <c r="I73" s="4">
        <v>1.76846843865</v>
      </c>
      <c r="J73" s="18" t="str">
        <f>+IF(DatosTR[[#This Row],[RC]]=1,"Acierto",IF(SUM(DatosTR[[#This Row],[RC]],DatosTR[[#This Row],[TR]])=0,"Omisión","Comisión"))</f>
        <v>Acierto</v>
      </c>
      <c r="M73"/>
      <c r="N73"/>
      <c r="O73"/>
      <c r="P73"/>
      <c r="Q73"/>
    </row>
    <row r="74" spans="1:17" x14ac:dyDescent="0.55000000000000004">
      <c r="A74" s="18" t="s">
        <v>0</v>
      </c>
      <c r="B74" t="s">
        <v>44</v>
      </c>
      <c r="C74" s="18" t="s">
        <v>74</v>
      </c>
      <c r="D74" s="18" t="s">
        <v>73</v>
      </c>
      <c r="E74" s="4" t="s">
        <v>46</v>
      </c>
      <c r="F74" s="18" t="s">
        <v>27</v>
      </c>
      <c r="G74" s="18">
        <v>0</v>
      </c>
      <c r="H74" s="18" t="s">
        <v>28</v>
      </c>
      <c r="I74" s="4">
        <v>1.4594140499799999</v>
      </c>
      <c r="J74" s="18" t="str">
        <f>+IF(DatosTR[[#This Row],[RC]]=1,"Acierto",IF(SUM(DatosTR[[#This Row],[RC]],DatosTR[[#This Row],[TR]])=0,"Omisión","Comisión"))</f>
        <v>Comisión</v>
      </c>
    </row>
    <row r="75" spans="1:17" x14ac:dyDescent="0.55000000000000004">
      <c r="A75" s="18" t="s">
        <v>0</v>
      </c>
      <c r="B75" t="s">
        <v>44</v>
      </c>
      <c r="C75" s="18" t="s">
        <v>74</v>
      </c>
      <c r="D75" s="18" t="s">
        <v>73</v>
      </c>
      <c r="E75" s="4" t="s">
        <v>46</v>
      </c>
      <c r="F75" s="18" t="s">
        <v>27</v>
      </c>
      <c r="G75" s="18">
        <v>0</v>
      </c>
      <c r="H75" s="18" t="s">
        <v>30</v>
      </c>
      <c r="I75" s="4">
        <v>1.4417041608800001</v>
      </c>
      <c r="J75" s="18" t="str">
        <f>+IF(DatosTR[[#This Row],[RC]]=1,"Acierto",IF(SUM(DatosTR[[#This Row],[RC]],DatosTR[[#This Row],[TR]])=0,"Omisión","Comisión"))</f>
        <v>Comisión</v>
      </c>
    </row>
    <row r="76" spans="1:17" x14ac:dyDescent="0.55000000000000004">
      <c r="A76" s="18" t="s">
        <v>0</v>
      </c>
      <c r="B76" t="s">
        <v>44</v>
      </c>
      <c r="C76" s="18" t="s">
        <v>74</v>
      </c>
      <c r="D76" s="18" t="s">
        <v>73</v>
      </c>
      <c r="E76" s="4" t="s">
        <v>46</v>
      </c>
      <c r="F76" s="18" t="s">
        <v>29</v>
      </c>
      <c r="G76" s="18">
        <v>0</v>
      </c>
      <c r="H76" s="18" t="s">
        <v>28</v>
      </c>
      <c r="I76" s="4">
        <v>1.4594140499799999</v>
      </c>
      <c r="J76" s="18" t="str">
        <f>+IF(DatosTR[[#This Row],[RC]]=1,"Acierto",IF(SUM(DatosTR[[#This Row],[RC]],DatosTR[[#This Row],[TR]])=0,"Omisión","Comisión"))</f>
        <v>Comisión</v>
      </c>
    </row>
    <row r="77" spans="1:17" x14ac:dyDescent="0.55000000000000004">
      <c r="A77" s="18" t="s">
        <v>0</v>
      </c>
      <c r="B77" t="s">
        <v>44</v>
      </c>
      <c r="C77" s="18" t="s">
        <v>74</v>
      </c>
      <c r="D77" s="18" t="s">
        <v>73</v>
      </c>
      <c r="E77" s="4" t="s">
        <v>46</v>
      </c>
      <c r="F77" s="18" t="s">
        <v>29</v>
      </c>
      <c r="G77" s="18">
        <v>0</v>
      </c>
      <c r="H77" s="18" t="s">
        <v>30</v>
      </c>
      <c r="I77" s="4">
        <v>1.4417041608800001</v>
      </c>
      <c r="J77" s="18" t="str">
        <f>+IF(DatosTR[[#This Row],[RC]]=1,"Acierto",IF(SUM(DatosTR[[#This Row],[RC]],DatosTR[[#This Row],[TR]])=0,"Omisión","Comisión"))</f>
        <v>Comisión</v>
      </c>
    </row>
    <row r="78" spans="1:17" x14ac:dyDescent="0.55000000000000004">
      <c r="A78" s="18" t="s">
        <v>0</v>
      </c>
      <c r="B78" t="s">
        <v>44</v>
      </c>
      <c r="C78" s="18" t="s">
        <v>73</v>
      </c>
      <c r="D78" s="18" t="s">
        <v>72</v>
      </c>
      <c r="E78" s="4" t="s">
        <v>46</v>
      </c>
      <c r="F78" s="18" t="s">
        <v>27</v>
      </c>
      <c r="G78" s="18">
        <v>0</v>
      </c>
      <c r="H78" s="18" t="s">
        <v>28</v>
      </c>
      <c r="I78" s="4">
        <v>2.0044922207</v>
      </c>
      <c r="J78" s="18" t="str">
        <f>+IF(DatosTR[[#This Row],[RC]]=1,"Acierto",IF(SUM(DatosTR[[#This Row],[RC]],DatosTR[[#This Row],[TR]])=0,"Omisión","Comisión"))</f>
        <v>Comisión</v>
      </c>
    </row>
    <row r="79" spans="1:17" x14ac:dyDescent="0.55000000000000004">
      <c r="A79" s="18" t="s">
        <v>0</v>
      </c>
      <c r="B79" t="s">
        <v>44</v>
      </c>
      <c r="C79" s="18" t="s">
        <v>73</v>
      </c>
      <c r="D79" s="18" t="s">
        <v>72</v>
      </c>
      <c r="E79" s="4" t="s">
        <v>46</v>
      </c>
      <c r="F79" s="18" t="s">
        <v>27</v>
      </c>
      <c r="G79" s="18">
        <v>0</v>
      </c>
      <c r="H79" s="18" t="s">
        <v>30</v>
      </c>
      <c r="I79" s="4">
        <v>1.3329432671899999</v>
      </c>
      <c r="J79" s="18" t="str">
        <f>+IF(DatosTR[[#This Row],[RC]]=1,"Acierto",IF(SUM(DatosTR[[#This Row],[RC]],DatosTR[[#This Row],[TR]])=0,"Omisión","Comisión"))</f>
        <v>Comisión</v>
      </c>
    </row>
    <row r="80" spans="1:17" x14ac:dyDescent="0.55000000000000004">
      <c r="A80" s="18" t="s">
        <v>0</v>
      </c>
      <c r="B80" t="s">
        <v>44</v>
      </c>
      <c r="C80" s="18" t="s">
        <v>73</v>
      </c>
      <c r="D80" s="18" t="s">
        <v>72</v>
      </c>
      <c r="E80" s="4" t="s">
        <v>46</v>
      </c>
      <c r="F80" s="18" t="s">
        <v>29</v>
      </c>
      <c r="G80" s="18">
        <v>1</v>
      </c>
      <c r="H80" s="18" t="s">
        <v>28</v>
      </c>
      <c r="I80" s="4">
        <v>2.0044922207</v>
      </c>
      <c r="J80" s="18" t="str">
        <f>+IF(DatosTR[[#This Row],[RC]]=1,"Acierto",IF(SUM(DatosTR[[#This Row],[RC]],DatosTR[[#This Row],[TR]])=0,"Omisión","Comisión"))</f>
        <v>Acierto</v>
      </c>
    </row>
    <row r="81" spans="1:10" x14ac:dyDescent="0.55000000000000004">
      <c r="A81" s="18" t="s">
        <v>0</v>
      </c>
      <c r="B81" t="s">
        <v>44</v>
      </c>
      <c r="C81" s="18" t="s">
        <v>73</v>
      </c>
      <c r="D81" s="18" t="s">
        <v>72</v>
      </c>
      <c r="E81" s="4" t="s">
        <v>46</v>
      </c>
      <c r="F81" s="18" t="s">
        <v>29</v>
      </c>
      <c r="G81" s="18">
        <v>1</v>
      </c>
      <c r="H81" s="18" t="s">
        <v>30</v>
      </c>
      <c r="I81" s="4">
        <v>1.3329432671899999</v>
      </c>
      <c r="J81" s="18" t="str">
        <f>+IF(DatosTR[[#This Row],[RC]]=1,"Acierto",IF(SUM(DatosTR[[#This Row],[RC]],DatosTR[[#This Row],[TR]])=0,"Omisión","Comisión"))</f>
        <v>Acierto</v>
      </c>
    </row>
    <row r="82" spans="1:10" x14ac:dyDescent="0.55000000000000004">
      <c r="A82" s="18" t="s">
        <v>0</v>
      </c>
      <c r="B82" t="s">
        <v>44</v>
      </c>
      <c r="C82" s="18" t="s">
        <v>74</v>
      </c>
      <c r="D82" s="18" t="s">
        <v>74</v>
      </c>
      <c r="E82" s="4" t="s">
        <v>46</v>
      </c>
      <c r="F82" s="18" t="s">
        <v>27</v>
      </c>
      <c r="G82" s="18">
        <v>0</v>
      </c>
      <c r="H82" s="18" t="s">
        <v>28</v>
      </c>
      <c r="I82" s="4">
        <v>2.5658870068100001</v>
      </c>
      <c r="J82" s="18" t="str">
        <f>+IF(DatosTR[[#This Row],[RC]]=1,"Acierto",IF(SUM(DatosTR[[#This Row],[RC]],DatosTR[[#This Row],[TR]])=0,"Omisión","Comisión"))</f>
        <v>Comisión</v>
      </c>
    </row>
    <row r="83" spans="1:10" x14ac:dyDescent="0.55000000000000004">
      <c r="A83" s="18" t="s">
        <v>0</v>
      </c>
      <c r="B83" t="s">
        <v>44</v>
      </c>
      <c r="C83" s="18" t="s">
        <v>74</v>
      </c>
      <c r="D83" s="18" t="s">
        <v>74</v>
      </c>
      <c r="E83" s="4" t="s">
        <v>46</v>
      </c>
      <c r="F83" s="18" t="s">
        <v>27</v>
      </c>
      <c r="G83" s="18">
        <v>0</v>
      </c>
      <c r="H83" s="18" t="s">
        <v>30</v>
      </c>
      <c r="I83" s="4">
        <v>1.3785058698799999</v>
      </c>
      <c r="J83" s="18" t="str">
        <f>+IF(DatosTR[[#This Row],[RC]]=1,"Acierto",IF(SUM(DatosTR[[#This Row],[RC]],DatosTR[[#This Row],[TR]])=0,"Omisión","Comisión"))</f>
        <v>Comisión</v>
      </c>
    </row>
    <row r="84" spans="1:10" x14ac:dyDescent="0.55000000000000004">
      <c r="A84" s="18" t="s">
        <v>0</v>
      </c>
      <c r="B84" t="s">
        <v>44</v>
      </c>
      <c r="C84" s="18" t="s">
        <v>74</v>
      </c>
      <c r="D84" s="18" t="s">
        <v>74</v>
      </c>
      <c r="E84" s="4" t="s">
        <v>46</v>
      </c>
      <c r="F84" s="18" t="s">
        <v>29</v>
      </c>
      <c r="G84" s="18">
        <v>1</v>
      </c>
      <c r="H84" s="18" t="s">
        <v>28</v>
      </c>
      <c r="I84" s="4">
        <v>2.5658870068100001</v>
      </c>
      <c r="J84" s="18" t="str">
        <f>+IF(DatosTR[[#This Row],[RC]]=1,"Acierto",IF(SUM(DatosTR[[#This Row],[RC]],DatosTR[[#This Row],[TR]])=0,"Omisión","Comisión"))</f>
        <v>Acierto</v>
      </c>
    </row>
    <row r="85" spans="1:10" x14ac:dyDescent="0.55000000000000004">
      <c r="A85" s="18" t="s">
        <v>0</v>
      </c>
      <c r="B85" t="s">
        <v>44</v>
      </c>
      <c r="C85" s="18" t="s">
        <v>74</v>
      </c>
      <c r="D85" s="18" t="s">
        <v>74</v>
      </c>
      <c r="E85" s="4" t="s">
        <v>46</v>
      </c>
      <c r="F85" s="18" t="s">
        <v>29</v>
      </c>
      <c r="G85" s="18">
        <v>1</v>
      </c>
      <c r="H85" s="18" t="s">
        <v>30</v>
      </c>
      <c r="I85" s="4">
        <v>1.3785058698799999</v>
      </c>
      <c r="J85" s="18" t="str">
        <f>+IF(DatosTR[[#This Row],[RC]]=1,"Acierto",IF(SUM(DatosTR[[#This Row],[RC]],DatosTR[[#This Row],[TR]])=0,"Omisión","Comisión"))</f>
        <v>Acierto</v>
      </c>
    </row>
    <row r="86" spans="1:10" x14ac:dyDescent="0.55000000000000004">
      <c r="A86" s="18" t="s">
        <v>0</v>
      </c>
      <c r="B86" t="s">
        <v>44</v>
      </c>
      <c r="C86" s="18" t="s">
        <v>72</v>
      </c>
      <c r="D86" s="18" t="s">
        <v>72</v>
      </c>
      <c r="E86" s="4" t="s">
        <v>46</v>
      </c>
      <c r="F86" s="18" t="s">
        <v>27</v>
      </c>
      <c r="G86" s="18">
        <v>1</v>
      </c>
      <c r="H86" s="18" t="s">
        <v>28</v>
      </c>
      <c r="I86" s="4">
        <v>3.3632847799499999</v>
      </c>
      <c r="J86" s="18" t="str">
        <f>+IF(DatosTR[[#This Row],[RC]]=1,"Acierto",IF(SUM(DatosTR[[#This Row],[RC]],DatosTR[[#This Row],[TR]])=0,"Omisión","Comisión"))</f>
        <v>Acierto</v>
      </c>
    </row>
    <row r="87" spans="1:10" x14ac:dyDescent="0.55000000000000004">
      <c r="A87" s="18" t="s">
        <v>0</v>
      </c>
      <c r="B87" t="s">
        <v>44</v>
      </c>
      <c r="C87" s="18" t="s">
        <v>72</v>
      </c>
      <c r="D87" s="18" t="s">
        <v>72</v>
      </c>
      <c r="E87" s="4" t="s">
        <v>46</v>
      </c>
      <c r="F87" s="18" t="s">
        <v>27</v>
      </c>
      <c r="G87" s="18">
        <v>1</v>
      </c>
      <c r="H87" s="18" t="s">
        <v>30</v>
      </c>
      <c r="I87" s="4">
        <v>1.55000708927</v>
      </c>
      <c r="J87" s="18" t="str">
        <f>+IF(DatosTR[[#This Row],[RC]]=1,"Acierto",IF(SUM(DatosTR[[#This Row],[RC]],DatosTR[[#This Row],[TR]])=0,"Omisión","Comisión"))</f>
        <v>Acierto</v>
      </c>
    </row>
    <row r="88" spans="1:10" x14ac:dyDescent="0.55000000000000004">
      <c r="A88" s="18" t="s">
        <v>0</v>
      </c>
      <c r="B88" t="s">
        <v>44</v>
      </c>
      <c r="C88" s="18" t="s">
        <v>72</v>
      </c>
      <c r="D88" s="18" t="s">
        <v>72</v>
      </c>
      <c r="E88" s="4" t="s">
        <v>46</v>
      </c>
      <c r="F88" s="18" t="s">
        <v>29</v>
      </c>
      <c r="G88" s="18">
        <v>1</v>
      </c>
      <c r="H88" s="18" t="s">
        <v>28</v>
      </c>
      <c r="I88" s="4">
        <v>3.3632847799499999</v>
      </c>
      <c r="J88" s="18" t="str">
        <f>+IF(DatosTR[[#This Row],[RC]]=1,"Acierto",IF(SUM(DatosTR[[#This Row],[RC]],DatosTR[[#This Row],[TR]])=0,"Omisión","Comisión"))</f>
        <v>Acierto</v>
      </c>
    </row>
    <row r="89" spans="1:10" x14ac:dyDescent="0.55000000000000004">
      <c r="A89" s="18" t="s">
        <v>0</v>
      </c>
      <c r="B89" t="s">
        <v>44</v>
      </c>
      <c r="C89" s="18" t="s">
        <v>72</v>
      </c>
      <c r="D89" s="18" t="s">
        <v>72</v>
      </c>
      <c r="E89" s="4" t="s">
        <v>46</v>
      </c>
      <c r="F89" s="18" t="s">
        <v>29</v>
      </c>
      <c r="G89" s="18">
        <v>1</v>
      </c>
      <c r="H89" s="18" t="s">
        <v>30</v>
      </c>
      <c r="I89" s="4">
        <v>1.55000708927</v>
      </c>
      <c r="J89" s="18" t="str">
        <f>+IF(DatosTR[[#This Row],[RC]]=1,"Acierto",IF(SUM(DatosTR[[#This Row],[RC]],DatosTR[[#This Row],[TR]])=0,"Omisión","Comisión"))</f>
        <v>Acierto</v>
      </c>
    </row>
    <row r="90" spans="1:10" x14ac:dyDescent="0.55000000000000004">
      <c r="A90" s="18" t="s">
        <v>0</v>
      </c>
      <c r="B90" t="s">
        <v>44</v>
      </c>
      <c r="C90" s="18" t="s">
        <v>72</v>
      </c>
      <c r="D90" s="18" t="s">
        <v>72</v>
      </c>
      <c r="E90" s="4" t="s">
        <v>46</v>
      </c>
      <c r="F90" s="18" t="s">
        <v>27</v>
      </c>
      <c r="G90" s="18">
        <v>0</v>
      </c>
      <c r="H90" s="18" t="s">
        <v>30</v>
      </c>
      <c r="I90" s="4">
        <v>0.94017335586200002</v>
      </c>
      <c r="J90" s="18" t="str">
        <f>+IF(DatosTR[[#This Row],[RC]]=1,"Acierto",IF(SUM(DatosTR[[#This Row],[RC]],DatosTR[[#This Row],[TR]])=0,"Omisión","Comisión"))</f>
        <v>Comisión</v>
      </c>
    </row>
    <row r="91" spans="1:10" x14ac:dyDescent="0.55000000000000004">
      <c r="A91" s="18" t="s">
        <v>0</v>
      </c>
      <c r="B91" t="s">
        <v>44</v>
      </c>
      <c r="C91" s="18" t="s">
        <v>72</v>
      </c>
      <c r="D91" s="18" t="s">
        <v>72</v>
      </c>
      <c r="E91" s="4" t="s">
        <v>46</v>
      </c>
      <c r="F91" s="18" t="s">
        <v>29</v>
      </c>
      <c r="G91" s="18">
        <v>1</v>
      </c>
      <c r="H91" s="18" t="s">
        <v>30</v>
      </c>
      <c r="I91" s="4">
        <v>0.94017335586200002</v>
      </c>
      <c r="J91" s="18" t="str">
        <f>+IF(DatosTR[[#This Row],[RC]]=1,"Acierto",IF(SUM(DatosTR[[#This Row],[RC]],DatosTR[[#This Row],[TR]])=0,"Omisión","Comisión"))</f>
        <v>Acierto</v>
      </c>
    </row>
    <row r="92" spans="1:10" x14ac:dyDescent="0.55000000000000004">
      <c r="A92" s="18" t="s">
        <v>0</v>
      </c>
      <c r="B92" t="s">
        <v>44</v>
      </c>
      <c r="C92" s="18" t="s">
        <v>74</v>
      </c>
      <c r="D92" s="18" t="s">
        <v>73</v>
      </c>
      <c r="E92" s="4" t="s">
        <v>46</v>
      </c>
      <c r="F92" s="18" t="s">
        <v>27</v>
      </c>
      <c r="G92" s="18">
        <v>0</v>
      </c>
      <c r="H92" s="18" t="s">
        <v>30</v>
      </c>
      <c r="I92" s="4">
        <v>1.80140508909</v>
      </c>
      <c r="J92" s="18" t="str">
        <f>+IF(DatosTR[[#This Row],[RC]]=1,"Acierto",IF(SUM(DatosTR[[#This Row],[RC]],DatosTR[[#This Row],[TR]])=0,"Omisión","Comisión"))</f>
        <v>Comisión</v>
      </c>
    </row>
    <row r="93" spans="1:10" x14ac:dyDescent="0.55000000000000004">
      <c r="A93" s="18" t="s">
        <v>0</v>
      </c>
      <c r="B93" t="s">
        <v>44</v>
      </c>
      <c r="C93" s="18" t="s">
        <v>74</v>
      </c>
      <c r="D93" s="18" t="s">
        <v>73</v>
      </c>
      <c r="E93" s="4" t="s">
        <v>46</v>
      </c>
      <c r="F93" s="18" t="s">
        <v>29</v>
      </c>
      <c r="G93" s="18">
        <v>1</v>
      </c>
      <c r="H93" s="18" t="s">
        <v>30</v>
      </c>
      <c r="I93" s="4">
        <v>1.80140508909</v>
      </c>
      <c r="J93" s="18" t="str">
        <f>+IF(DatosTR[[#This Row],[RC]]=1,"Acierto",IF(SUM(DatosTR[[#This Row],[RC]],DatosTR[[#This Row],[TR]])=0,"Omisión","Comisión"))</f>
        <v>Acierto</v>
      </c>
    </row>
    <row r="94" spans="1:10" x14ac:dyDescent="0.55000000000000004">
      <c r="A94" s="18" t="s">
        <v>0</v>
      </c>
      <c r="B94" t="s">
        <v>44</v>
      </c>
      <c r="C94" s="18" t="s">
        <v>73</v>
      </c>
      <c r="D94" s="18" t="s">
        <v>74</v>
      </c>
      <c r="E94" s="4" t="s">
        <v>46</v>
      </c>
      <c r="F94" s="18" t="s">
        <v>27</v>
      </c>
      <c r="G94" s="18">
        <v>1</v>
      </c>
      <c r="H94" s="18" t="s">
        <v>28</v>
      </c>
      <c r="I94" s="4">
        <v>2.1904295140399999</v>
      </c>
      <c r="J94" s="18" t="str">
        <f>+IF(DatosTR[[#This Row],[RC]]=1,"Acierto",IF(SUM(DatosTR[[#This Row],[RC]],DatosTR[[#This Row],[TR]])=0,"Omisión","Comisión"))</f>
        <v>Acierto</v>
      </c>
    </row>
    <row r="95" spans="1:10" x14ac:dyDescent="0.55000000000000004">
      <c r="A95" s="18" t="s">
        <v>0</v>
      </c>
      <c r="B95" t="s">
        <v>44</v>
      </c>
      <c r="C95" s="18" t="s">
        <v>73</v>
      </c>
      <c r="D95" s="18" t="s">
        <v>74</v>
      </c>
      <c r="E95" s="4" t="s">
        <v>46</v>
      </c>
      <c r="F95" s="18" t="s">
        <v>27</v>
      </c>
      <c r="G95" s="18">
        <v>1</v>
      </c>
      <c r="H95" s="18" t="s">
        <v>30</v>
      </c>
      <c r="I95" s="4">
        <v>1.19994517649</v>
      </c>
      <c r="J95" s="18" t="str">
        <f>+IF(DatosTR[[#This Row],[RC]]=1,"Acierto",IF(SUM(DatosTR[[#This Row],[RC]],DatosTR[[#This Row],[TR]])=0,"Omisión","Comisión"))</f>
        <v>Acierto</v>
      </c>
    </row>
    <row r="96" spans="1:10" x14ac:dyDescent="0.55000000000000004">
      <c r="A96" s="18" t="s">
        <v>0</v>
      </c>
      <c r="B96" t="s">
        <v>44</v>
      </c>
      <c r="C96" s="18" t="s">
        <v>73</v>
      </c>
      <c r="D96" s="18" t="s">
        <v>74</v>
      </c>
      <c r="E96" s="4" t="s">
        <v>46</v>
      </c>
      <c r="F96" s="18" t="s">
        <v>29</v>
      </c>
      <c r="G96" s="18">
        <v>0</v>
      </c>
      <c r="H96" s="18" t="s">
        <v>28</v>
      </c>
      <c r="I96" s="4">
        <v>2.1904295140399999</v>
      </c>
      <c r="J96" s="18" t="str">
        <f>+IF(DatosTR[[#This Row],[RC]]=1,"Acierto",IF(SUM(DatosTR[[#This Row],[RC]],DatosTR[[#This Row],[TR]])=0,"Omisión","Comisión"))</f>
        <v>Comisión</v>
      </c>
    </row>
    <row r="97" spans="1:10" x14ac:dyDescent="0.55000000000000004">
      <c r="A97" s="18" t="s">
        <v>0</v>
      </c>
      <c r="B97" t="s">
        <v>44</v>
      </c>
      <c r="C97" s="18" t="s">
        <v>73</v>
      </c>
      <c r="D97" s="18" t="s">
        <v>74</v>
      </c>
      <c r="E97" s="4" t="s">
        <v>46</v>
      </c>
      <c r="F97" s="18" t="s">
        <v>29</v>
      </c>
      <c r="G97" s="18">
        <v>0</v>
      </c>
      <c r="H97" s="18" t="s">
        <v>30</v>
      </c>
      <c r="I97" s="4">
        <v>1.19994517649</v>
      </c>
      <c r="J97" s="18" t="str">
        <f>+IF(DatosTR[[#This Row],[RC]]=1,"Acierto",IF(SUM(DatosTR[[#This Row],[RC]],DatosTR[[#This Row],[TR]])=0,"Omisión","Comisión"))</f>
        <v>Comisión</v>
      </c>
    </row>
    <row r="98" spans="1:10" x14ac:dyDescent="0.55000000000000004">
      <c r="A98" s="18" t="s">
        <v>0</v>
      </c>
      <c r="B98" t="s">
        <v>44</v>
      </c>
      <c r="C98" s="18" t="s">
        <v>72</v>
      </c>
      <c r="D98" s="18" t="s">
        <v>72</v>
      </c>
      <c r="E98" s="4" t="s">
        <v>46</v>
      </c>
      <c r="F98" s="18" t="s">
        <v>27</v>
      </c>
      <c r="G98" s="18">
        <v>0</v>
      </c>
      <c r="H98" s="18" t="s">
        <v>28</v>
      </c>
      <c r="I98" s="4">
        <v>2.59830188856</v>
      </c>
      <c r="J98" s="18" t="str">
        <f>+IF(DatosTR[[#This Row],[RC]]=1,"Acierto",IF(SUM(DatosTR[[#This Row],[RC]],DatosTR[[#This Row],[TR]])=0,"Omisión","Comisión"))</f>
        <v>Comisión</v>
      </c>
    </row>
    <row r="99" spans="1:10" x14ac:dyDescent="0.55000000000000004">
      <c r="A99" s="18" t="s">
        <v>0</v>
      </c>
      <c r="B99" t="s">
        <v>44</v>
      </c>
      <c r="C99" s="18" t="s">
        <v>72</v>
      </c>
      <c r="D99" s="18" t="s">
        <v>72</v>
      </c>
      <c r="E99" s="4" t="s">
        <v>46</v>
      </c>
      <c r="F99" s="18" t="s">
        <v>27</v>
      </c>
      <c r="G99" s="18">
        <v>0</v>
      </c>
      <c r="H99" s="18" t="s">
        <v>30</v>
      </c>
      <c r="I99" s="4">
        <v>1.3931673818700001</v>
      </c>
      <c r="J99" s="18" t="str">
        <f>+IF(DatosTR[[#This Row],[RC]]=1,"Acierto",IF(SUM(DatosTR[[#This Row],[RC]],DatosTR[[#This Row],[TR]])=0,"Omisión","Comisión"))</f>
        <v>Comisión</v>
      </c>
    </row>
    <row r="100" spans="1:10" x14ac:dyDescent="0.55000000000000004">
      <c r="A100" s="18" t="s">
        <v>0</v>
      </c>
      <c r="B100" t="s">
        <v>44</v>
      </c>
      <c r="C100" s="18" t="s">
        <v>72</v>
      </c>
      <c r="D100" s="18" t="s">
        <v>72</v>
      </c>
      <c r="E100" s="4" t="s">
        <v>46</v>
      </c>
      <c r="F100" s="18" t="s">
        <v>29</v>
      </c>
      <c r="G100" s="18">
        <v>1</v>
      </c>
      <c r="H100" s="18" t="s">
        <v>28</v>
      </c>
      <c r="I100" s="4">
        <v>2.59830188856</v>
      </c>
      <c r="J100" s="18" t="str">
        <f>+IF(DatosTR[[#This Row],[RC]]=1,"Acierto",IF(SUM(DatosTR[[#This Row],[RC]],DatosTR[[#This Row],[TR]])=0,"Omisión","Comisión"))</f>
        <v>Acierto</v>
      </c>
    </row>
    <row r="101" spans="1:10" x14ac:dyDescent="0.55000000000000004">
      <c r="A101" s="18" t="s">
        <v>0</v>
      </c>
      <c r="B101" t="s">
        <v>44</v>
      </c>
      <c r="C101" s="18" t="s">
        <v>72</v>
      </c>
      <c r="D101" s="18" t="s">
        <v>72</v>
      </c>
      <c r="E101" s="4" t="s">
        <v>46</v>
      </c>
      <c r="F101" s="18" t="s">
        <v>29</v>
      </c>
      <c r="G101" s="18">
        <v>1</v>
      </c>
      <c r="H101" s="18" t="s">
        <v>30</v>
      </c>
      <c r="I101" s="4">
        <v>1.3931673818700001</v>
      </c>
      <c r="J101" s="18" t="str">
        <f>+IF(DatosTR[[#This Row],[RC]]=1,"Acierto",IF(SUM(DatosTR[[#This Row],[RC]],DatosTR[[#This Row],[TR]])=0,"Omisión","Comisión"))</f>
        <v>Acierto</v>
      </c>
    </row>
    <row r="102" spans="1:10" x14ac:dyDescent="0.55000000000000004">
      <c r="A102" s="18" t="s">
        <v>0</v>
      </c>
      <c r="B102" t="s">
        <v>44</v>
      </c>
      <c r="C102" s="18" t="s">
        <v>72</v>
      </c>
      <c r="D102" s="18" t="s">
        <v>72</v>
      </c>
      <c r="E102" s="4" t="s">
        <v>46</v>
      </c>
      <c r="F102" s="18" t="s">
        <v>27</v>
      </c>
      <c r="G102" s="18">
        <v>1</v>
      </c>
      <c r="H102" s="18" t="s">
        <v>28</v>
      </c>
      <c r="I102" s="4">
        <v>2.1764575495599998</v>
      </c>
      <c r="J102" s="18" t="str">
        <f>+IF(DatosTR[[#This Row],[RC]]=1,"Acierto",IF(SUM(DatosTR[[#This Row],[RC]],DatosTR[[#This Row],[TR]])=0,"Omisión","Comisión"))</f>
        <v>Acierto</v>
      </c>
    </row>
    <row r="103" spans="1:10" x14ac:dyDescent="0.55000000000000004">
      <c r="A103" s="18" t="s">
        <v>0</v>
      </c>
      <c r="B103" t="s">
        <v>44</v>
      </c>
      <c r="C103" s="18" t="s">
        <v>72</v>
      </c>
      <c r="D103" s="18" t="s">
        <v>72</v>
      </c>
      <c r="E103" s="4" t="s">
        <v>46</v>
      </c>
      <c r="F103" s="18" t="s">
        <v>27</v>
      </c>
      <c r="G103" s="18">
        <v>1</v>
      </c>
      <c r="H103" s="18" t="s">
        <v>30</v>
      </c>
      <c r="I103" s="4">
        <v>1.0976652739299999</v>
      </c>
      <c r="J103" s="18" t="str">
        <f>+IF(DatosTR[[#This Row],[RC]]=1,"Acierto",IF(SUM(DatosTR[[#This Row],[RC]],DatosTR[[#This Row],[TR]])=0,"Omisión","Comisión"))</f>
        <v>Acierto</v>
      </c>
    </row>
    <row r="104" spans="1:10" x14ac:dyDescent="0.55000000000000004">
      <c r="A104" s="18" t="s">
        <v>0</v>
      </c>
      <c r="B104" t="s">
        <v>44</v>
      </c>
      <c r="C104" s="18" t="s">
        <v>72</v>
      </c>
      <c r="D104" s="18" t="s">
        <v>72</v>
      </c>
      <c r="E104" s="4" t="s">
        <v>46</v>
      </c>
      <c r="F104" s="18" t="s">
        <v>29</v>
      </c>
      <c r="G104" s="18">
        <v>1</v>
      </c>
      <c r="H104" s="18" t="s">
        <v>28</v>
      </c>
      <c r="I104" s="4">
        <v>2.1764575495599998</v>
      </c>
      <c r="J104" s="18" t="str">
        <f>+IF(DatosTR[[#This Row],[RC]]=1,"Acierto",IF(SUM(DatosTR[[#This Row],[RC]],DatosTR[[#This Row],[TR]])=0,"Omisión","Comisión"))</f>
        <v>Acierto</v>
      </c>
    </row>
    <row r="105" spans="1:10" x14ac:dyDescent="0.55000000000000004">
      <c r="A105" s="18" t="s">
        <v>0</v>
      </c>
      <c r="B105" t="s">
        <v>44</v>
      </c>
      <c r="C105" s="18" t="s">
        <v>72</v>
      </c>
      <c r="D105" s="18" t="s">
        <v>72</v>
      </c>
      <c r="E105" s="4" t="s">
        <v>46</v>
      </c>
      <c r="F105" s="18" t="s">
        <v>29</v>
      </c>
      <c r="G105" s="18">
        <v>1</v>
      </c>
      <c r="H105" s="18" t="s">
        <v>30</v>
      </c>
      <c r="I105" s="4">
        <v>1.0976652739299999</v>
      </c>
      <c r="J105" s="18" t="str">
        <f>+IF(DatosTR[[#This Row],[RC]]=1,"Acierto",IF(SUM(DatosTR[[#This Row],[RC]],DatosTR[[#This Row],[TR]])=0,"Omisión","Comisión"))</f>
        <v>Acierto</v>
      </c>
    </row>
    <row r="106" spans="1:10" x14ac:dyDescent="0.55000000000000004">
      <c r="A106" s="18" t="s">
        <v>0</v>
      </c>
      <c r="B106" t="s">
        <v>44</v>
      </c>
      <c r="C106" s="18" t="s">
        <v>73</v>
      </c>
      <c r="D106" s="18" t="s">
        <v>74</v>
      </c>
      <c r="E106" s="4" t="s">
        <v>46</v>
      </c>
      <c r="F106" s="18" t="s">
        <v>27</v>
      </c>
      <c r="G106" s="18">
        <v>1</v>
      </c>
      <c r="H106" s="18" t="s">
        <v>28</v>
      </c>
      <c r="I106" s="4">
        <v>2.4401142786999999</v>
      </c>
      <c r="J106" s="18" t="str">
        <f>+IF(DatosTR[[#This Row],[RC]]=1,"Acierto",IF(SUM(DatosTR[[#This Row],[RC]],DatosTR[[#This Row],[TR]])=0,"Omisión","Comisión"))</f>
        <v>Acierto</v>
      </c>
    </row>
    <row r="107" spans="1:10" x14ac:dyDescent="0.55000000000000004">
      <c r="A107" s="18" t="s">
        <v>0</v>
      </c>
      <c r="B107" t="s">
        <v>44</v>
      </c>
      <c r="C107" s="18" t="s">
        <v>73</v>
      </c>
      <c r="D107" s="18" t="s">
        <v>74</v>
      </c>
      <c r="E107" s="4" t="s">
        <v>46</v>
      </c>
      <c r="F107" s="18" t="s">
        <v>27</v>
      </c>
      <c r="G107" s="18">
        <v>1</v>
      </c>
      <c r="H107" s="18" t="s">
        <v>30</v>
      </c>
      <c r="I107" s="4">
        <v>1.78844452428</v>
      </c>
      <c r="J107" s="18" t="str">
        <f>+IF(DatosTR[[#This Row],[RC]]=1,"Acierto",IF(SUM(DatosTR[[#This Row],[RC]],DatosTR[[#This Row],[TR]])=0,"Omisión","Comisión"))</f>
        <v>Acierto</v>
      </c>
    </row>
    <row r="108" spans="1:10" x14ac:dyDescent="0.55000000000000004">
      <c r="A108" s="18" t="s">
        <v>0</v>
      </c>
      <c r="B108" t="s">
        <v>44</v>
      </c>
      <c r="C108" s="18" t="s">
        <v>73</v>
      </c>
      <c r="D108" s="18" t="s">
        <v>74</v>
      </c>
      <c r="E108" s="4" t="s">
        <v>46</v>
      </c>
      <c r="F108" s="18" t="s">
        <v>29</v>
      </c>
      <c r="G108" s="18">
        <v>1</v>
      </c>
      <c r="H108" s="18" t="s">
        <v>28</v>
      </c>
      <c r="I108" s="4">
        <v>2.4401142786999999</v>
      </c>
      <c r="J108" s="18" t="str">
        <f>+IF(DatosTR[[#This Row],[RC]]=1,"Acierto",IF(SUM(DatosTR[[#This Row],[RC]],DatosTR[[#This Row],[TR]])=0,"Omisión","Comisión"))</f>
        <v>Acierto</v>
      </c>
    </row>
    <row r="109" spans="1:10" x14ac:dyDescent="0.55000000000000004">
      <c r="A109" s="18" t="s">
        <v>0</v>
      </c>
      <c r="B109" t="s">
        <v>44</v>
      </c>
      <c r="C109" s="18" t="s">
        <v>73</v>
      </c>
      <c r="D109" s="18" t="s">
        <v>74</v>
      </c>
      <c r="E109" s="4" t="s">
        <v>46</v>
      </c>
      <c r="F109" s="18" t="s">
        <v>29</v>
      </c>
      <c r="G109" s="18">
        <v>1</v>
      </c>
      <c r="H109" s="18" t="s">
        <v>30</v>
      </c>
      <c r="I109" s="4">
        <v>1.78844452428</v>
      </c>
      <c r="J109" s="18" t="str">
        <f>+IF(DatosTR[[#This Row],[RC]]=1,"Acierto",IF(SUM(DatosTR[[#This Row],[RC]],DatosTR[[#This Row],[TR]])=0,"Omisión","Comisión"))</f>
        <v>Acierto</v>
      </c>
    </row>
    <row r="110" spans="1:10" x14ac:dyDescent="0.55000000000000004">
      <c r="A110" s="18" t="s">
        <v>0</v>
      </c>
      <c r="B110" t="s">
        <v>44</v>
      </c>
      <c r="C110" s="18" t="s">
        <v>74</v>
      </c>
      <c r="D110" s="18" t="s">
        <v>73</v>
      </c>
      <c r="E110" s="4" t="s">
        <v>46</v>
      </c>
      <c r="F110" s="18" t="s">
        <v>27</v>
      </c>
      <c r="G110" s="18">
        <v>0</v>
      </c>
      <c r="H110" s="18" t="s">
        <v>30</v>
      </c>
      <c r="I110" s="4">
        <v>1.7025639449700001</v>
      </c>
      <c r="J110" s="18" t="str">
        <f>+IF(DatosTR[[#This Row],[RC]]=1,"Acierto",IF(SUM(DatosTR[[#This Row],[RC]],DatosTR[[#This Row],[TR]])=0,"Omisión","Comisión"))</f>
        <v>Comisión</v>
      </c>
    </row>
    <row r="111" spans="1:10" x14ac:dyDescent="0.55000000000000004">
      <c r="A111" s="18" t="s">
        <v>0</v>
      </c>
      <c r="B111" t="s">
        <v>44</v>
      </c>
      <c r="C111" s="18" t="s">
        <v>74</v>
      </c>
      <c r="D111" s="18" t="s">
        <v>73</v>
      </c>
      <c r="E111" s="4" t="s">
        <v>46</v>
      </c>
      <c r="F111" s="18" t="s">
        <v>29</v>
      </c>
      <c r="G111" s="18">
        <v>0</v>
      </c>
      <c r="H111" s="18" t="s">
        <v>30</v>
      </c>
      <c r="I111" s="4">
        <v>1.7025639449700001</v>
      </c>
      <c r="J111" s="18" t="str">
        <f>+IF(DatosTR[[#This Row],[RC]]=1,"Acierto",IF(SUM(DatosTR[[#This Row],[RC]],DatosTR[[#This Row],[TR]])=0,"Omisión","Comisión"))</f>
        <v>Comisión</v>
      </c>
    </row>
    <row r="112" spans="1:10" x14ac:dyDescent="0.55000000000000004">
      <c r="A112" s="18" t="s">
        <v>0</v>
      </c>
      <c r="B112" t="s">
        <v>44</v>
      </c>
      <c r="C112" s="18" t="s">
        <v>72</v>
      </c>
      <c r="D112" s="18" t="s">
        <v>74</v>
      </c>
      <c r="E112" s="4" t="s">
        <v>47</v>
      </c>
      <c r="F112" s="18" t="s">
        <v>27</v>
      </c>
      <c r="G112" s="18">
        <v>1</v>
      </c>
      <c r="H112" s="18" t="s">
        <v>28</v>
      </c>
      <c r="I112" s="4">
        <v>2.3364628384600001</v>
      </c>
      <c r="J112" s="18" t="str">
        <f>+IF(DatosTR[[#This Row],[RC]]=1,"Acierto",IF(SUM(DatosTR[[#This Row],[RC]],DatosTR[[#This Row],[TR]])=0,"Omisión","Comisión"))</f>
        <v>Acierto</v>
      </c>
    </row>
    <row r="113" spans="1:10" x14ac:dyDescent="0.55000000000000004">
      <c r="A113" s="18" t="s">
        <v>0</v>
      </c>
      <c r="B113" t="s">
        <v>44</v>
      </c>
      <c r="C113" s="18" t="s">
        <v>72</v>
      </c>
      <c r="D113" s="18" t="s">
        <v>74</v>
      </c>
      <c r="E113" s="4" t="s">
        <v>47</v>
      </c>
      <c r="F113" s="18" t="s">
        <v>27</v>
      </c>
      <c r="G113" s="18">
        <v>1</v>
      </c>
      <c r="H113" s="18" t="s">
        <v>30</v>
      </c>
      <c r="I113" s="4">
        <v>1.78106870747</v>
      </c>
      <c r="J113" s="18" t="str">
        <f>+IF(DatosTR[[#This Row],[RC]]=1,"Acierto",IF(SUM(DatosTR[[#This Row],[RC]],DatosTR[[#This Row],[TR]])=0,"Omisión","Comisión"))</f>
        <v>Acierto</v>
      </c>
    </row>
    <row r="114" spans="1:10" x14ac:dyDescent="0.55000000000000004">
      <c r="A114" s="18" t="s">
        <v>0</v>
      </c>
      <c r="B114" t="s">
        <v>44</v>
      </c>
      <c r="C114" s="18" t="s">
        <v>72</v>
      </c>
      <c r="D114" s="18" t="s">
        <v>74</v>
      </c>
      <c r="E114" s="4" t="s">
        <v>47</v>
      </c>
      <c r="F114" s="18" t="s">
        <v>29</v>
      </c>
      <c r="G114" s="18">
        <v>1</v>
      </c>
      <c r="H114" s="18" t="s">
        <v>28</v>
      </c>
      <c r="I114" s="4">
        <v>2.3364628384600001</v>
      </c>
      <c r="J114" s="18" t="str">
        <f>+IF(DatosTR[[#This Row],[RC]]=1,"Acierto",IF(SUM(DatosTR[[#This Row],[RC]],DatosTR[[#This Row],[TR]])=0,"Omisión","Comisión"))</f>
        <v>Acierto</v>
      </c>
    </row>
    <row r="115" spans="1:10" x14ac:dyDescent="0.55000000000000004">
      <c r="A115" s="18" t="s">
        <v>0</v>
      </c>
      <c r="B115" t="s">
        <v>44</v>
      </c>
      <c r="C115" s="18" t="s">
        <v>72</v>
      </c>
      <c r="D115" s="18" t="s">
        <v>74</v>
      </c>
      <c r="E115" s="4" t="s">
        <v>47</v>
      </c>
      <c r="F115" s="18" t="s">
        <v>29</v>
      </c>
      <c r="G115" s="18">
        <v>1</v>
      </c>
      <c r="H115" s="18" t="s">
        <v>30</v>
      </c>
      <c r="I115" s="4">
        <v>1.78106870747</v>
      </c>
      <c r="J115" s="18" t="str">
        <f>+IF(DatosTR[[#This Row],[RC]]=1,"Acierto",IF(SUM(DatosTR[[#This Row],[RC]],DatosTR[[#This Row],[TR]])=0,"Omisión","Comisión"))</f>
        <v>Acierto</v>
      </c>
    </row>
    <row r="116" spans="1:10" x14ac:dyDescent="0.55000000000000004">
      <c r="A116" s="18" t="s">
        <v>0</v>
      </c>
      <c r="B116" t="s">
        <v>44</v>
      </c>
      <c r="C116" s="18" t="s">
        <v>74</v>
      </c>
      <c r="D116" s="18" t="s">
        <v>74</v>
      </c>
      <c r="E116" s="4" t="s">
        <v>47</v>
      </c>
      <c r="F116" s="18" t="s">
        <v>27</v>
      </c>
      <c r="G116" s="18">
        <v>1</v>
      </c>
      <c r="H116" s="18" t="s">
        <v>28</v>
      </c>
      <c r="I116" s="4">
        <v>2.92401375691</v>
      </c>
      <c r="J116" s="18" t="str">
        <f>+IF(DatosTR[[#This Row],[RC]]=1,"Acierto",IF(SUM(DatosTR[[#This Row],[RC]],DatosTR[[#This Row],[TR]])=0,"Omisión","Comisión"))</f>
        <v>Acierto</v>
      </c>
    </row>
    <row r="117" spans="1:10" x14ac:dyDescent="0.55000000000000004">
      <c r="A117" s="18" t="s">
        <v>0</v>
      </c>
      <c r="B117" t="s">
        <v>44</v>
      </c>
      <c r="C117" s="18" t="s">
        <v>74</v>
      </c>
      <c r="D117" s="18" t="s">
        <v>74</v>
      </c>
      <c r="E117" s="4" t="s">
        <v>47</v>
      </c>
      <c r="F117" s="18" t="s">
        <v>27</v>
      </c>
      <c r="G117" s="18">
        <v>1</v>
      </c>
      <c r="H117" s="18" t="s">
        <v>30</v>
      </c>
      <c r="I117" s="4">
        <v>0.98661835282099997</v>
      </c>
      <c r="J117" s="18" t="str">
        <f>+IF(DatosTR[[#This Row],[RC]]=1,"Acierto",IF(SUM(DatosTR[[#This Row],[RC]],DatosTR[[#This Row],[TR]])=0,"Omisión","Comisión"))</f>
        <v>Acierto</v>
      </c>
    </row>
    <row r="118" spans="1:10" x14ac:dyDescent="0.55000000000000004">
      <c r="A118" s="18" t="s">
        <v>0</v>
      </c>
      <c r="B118" t="s">
        <v>44</v>
      </c>
      <c r="C118" s="18" t="s">
        <v>74</v>
      </c>
      <c r="D118" s="18" t="s">
        <v>74</v>
      </c>
      <c r="E118" s="4" t="s">
        <v>47</v>
      </c>
      <c r="F118" s="18" t="s">
        <v>29</v>
      </c>
      <c r="G118" s="18">
        <v>1</v>
      </c>
      <c r="H118" s="18" t="s">
        <v>28</v>
      </c>
      <c r="I118" s="4">
        <v>2.92401375691</v>
      </c>
      <c r="J118" s="18" t="str">
        <f>+IF(DatosTR[[#This Row],[RC]]=1,"Acierto",IF(SUM(DatosTR[[#This Row],[RC]],DatosTR[[#This Row],[TR]])=0,"Omisión","Comisión"))</f>
        <v>Acierto</v>
      </c>
    </row>
    <row r="119" spans="1:10" x14ac:dyDescent="0.55000000000000004">
      <c r="A119" s="18" t="s">
        <v>0</v>
      </c>
      <c r="B119" t="s">
        <v>44</v>
      </c>
      <c r="C119" s="18" t="s">
        <v>74</v>
      </c>
      <c r="D119" s="18" t="s">
        <v>74</v>
      </c>
      <c r="E119" s="4" t="s">
        <v>47</v>
      </c>
      <c r="F119" s="18" t="s">
        <v>29</v>
      </c>
      <c r="G119" s="18">
        <v>1</v>
      </c>
      <c r="H119" s="18" t="s">
        <v>30</v>
      </c>
      <c r="I119" s="4">
        <v>0.98661835282099997</v>
      </c>
      <c r="J119" s="18" t="str">
        <f>+IF(DatosTR[[#This Row],[RC]]=1,"Acierto",IF(SUM(DatosTR[[#This Row],[RC]],DatosTR[[#This Row],[TR]])=0,"Omisión","Comisión"))</f>
        <v>Acierto</v>
      </c>
    </row>
    <row r="120" spans="1:10" x14ac:dyDescent="0.55000000000000004">
      <c r="A120" s="18" t="s">
        <v>0</v>
      </c>
      <c r="B120" t="s">
        <v>44</v>
      </c>
      <c r="C120" s="18" t="s">
        <v>73</v>
      </c>
      <c r="D120" s="18" t="s">
        <v>73</v>
      </c>
      <c r="E120" s="4" t="s">
        <v>47</v>
      </c>
      <c r="F120" s="18" t="s">
        <v>27</v>
      </c>
      <c r="G120" s="18">
        <v>0</v>
      </c>
      <c r="H120" s="18" t="s">
        <v>30</v>
      </c>
      <c r="I120" s="4">
        <v>1.7277245480800001</v>
      </c>
      <c r="J120" s="18" t="str">
        <f>+IF(DatosTR[[#This Row],[RC]]=1,"Acierto",IF(SUM(DatosTR[[#This Row],[RC]],DatosTR[[#This Row],[TR]])=0,"Omisión","Comisión"))</f>
        <v>Comisión</v>
      </c>
    </row>
    <row r="121" spans="1:10" x14ac:dyDescent="0.55000000000000004">
      <c r="A121" s="18" t="s">
        <v>0</v>
      </c>
      <c r="B121" t="s">
        <v>44</v>
      </c>
      <c r="C121" s="18" t="s">
        <v>73</v>
      </c>
      <c r="D121" s="18" t="s">
        <v>73</v>
      </c>
      <c r="E121" s="4" t="s">
        <v>47</v>
      </c>
      <c r="F121" s="18" t="s">
        <v>29</v>
      </c>
      <c r="G121" s="18">
        <v>1</v>
      </c>
      <c r="H121" s="18" t="s">
        <v>30</v>
      </c>
      <c r="I121" s="4">
        <v>1.7277245480800001</v>
      </c>
      <c r="J121" s="18" t="str">
        <f>+IF(DatosTR[[#This Row],[RC]]=1,"Acierto",IF(SUM(DatosTR[[#This Row],[RC]],DatosTR[[#This Row],[TR]])=0,"Omisión","Comisión"))</f>
        <v>Acierto</v>
      </c>
    </row>
    <row r="122" spans="1:10" x14ac:dyDescent="0.55000000000000004">
      <c r="A122" s="18" t="s">
        <v>0</v>
      </c>
      <c r="B122" t="s">
        <v>44</v>
      </c>
      <c r="C122" s="18" t="s">
        <v>72</v>
      </c>
      <c r="D122" s="18" t="s">
        <v>72</v>
      </c>
      <c r="E122" s="4" t="s">
        <v>47</v>
      </c>
      <c r="F122" s="18" t="s">
        <v>27</v>
      </c>
      <c r="G122" s="18">
        <v>1</v>
      </c>
      <c r="H122" s="18" t="s">
        <v>28</v>
      </c>
      <c r="I122" s="4">
        <v>3.0806159887</v>
      </c>
      <c r="J122" s="18" t="str">
        <f>+IF(DatosTR[[#This Row],[RC]]=1,"Acierto",IF(SUM(DatosTR[[#This Row],[RC]],DatosTR[[#This Row],[TR]])=0,"Omisión","Comisión"))</f>
        <v>Acierto</v>
      </c>
    </row>
    <row r="123" spans="1:10" x14ac:dyDescent="0.55000000000000004">
      <c r="A123" s="18" t="s">
        <v>0</v>
      </c>
      <c r="B123" t="s">
        <v>44</v>
      </c>
      <c r="C123" s="18" t="s">
        <v>72</v>
      </c>
      <c r="D123" s="18" t="s">
        <v>72</v>
      </c>
      <c r="E123" s="4" t="s">
        <v>47</v>
      </c>
      <c r="F123" s="18" t="s">
        <v>27</v>
      </c>
      <c r="G123" s="18">
        <v>1</v>
      </c>
      <c r="H123" s="18" t="s">
        <v>30</v>
      </c>
      <c r="I123" s="4">
        <v>1.03155562002</v>
      </c>
      <c r="J123" s="18" t="str">
        <f>+IF(DatosTR[[#This Row],[RC]]=1,"Acierto",IF(SUM(DatosTR[[#This Row],[RC]],DatosTR[[#This Row],[TR]])=0,"Omisión","Comisión"))</f>
        <v>Acierto</v>
      </c>
    </row>
    <row r="124" spans="1:10" x14ac:dyDescent="0.55000000000000004">
      <c r="A124" s="18" t="s">
        <v>0</v>
      </c>
      <c r="B124" t="s">
        <v>44</v>
      </c>
      <c r="C124" s="18" t="s">
        <v>72</v>
      </c>
      <c r="D124" s="18" t="s">
        <v>72</v>
      </c>
      <c r="E124" s="4" t="s">
        <v>47</v>
      </c>
      <c r="F124" s="18" t="s">
        <v>29</v>
      </c>
      <c r="G124" s="18">
        <v>1</v>
      </c>
      <c r="H124" s="18" t="s">
        <v>28</v>
      </c>
      <c r="I124" s="4">
        <v>3.0806159887</v>
      </c>
      <c r="J124" s="18" t="str">
        <f>+IF(DatosTR[[#This Row],[RC]]=1,"Acierto",IF(SUM(DatosTR[[#This Row],[RC]],DatosTR[[#This Row],[TR]])=0,"Omisión","Comisión"))</f>
        <v>Acierto</v>
      </c>
    </row>
    <row r="125" spans="1:10" x14ac:dyDescent="0.55000000000000004">
      <c r="A125" s="18" t="s">
        <v>0</v>
      </c>
      <c r="B125" t="s">
        <v>44</v>
      </c>
      <c r="C125" s="18" t="s">
        <v>72</v>
      </c>
      <c r="D125" s="18" t="s">
        <v>72</v>
      </c>
      <c r="E125" s="4" t="s">
        <v>47</v>
      </c>
      <c r="F125" s="18" t="s">
        <v>29</v>
      </c>
      <c r="G125" s="18">
        <v>1</v>
      </c>
      <c r="H125" s="18" t="s">
        <v>30</v>
      </c>
      <c r="I125" s="4">
        <v>1.03155562002</v>
      </c>
      <c r="J125" s="18" t="str">
        <f>+IF(DatosTR[[#This Row],[RC]]=1,"Acierto",IF(SUM(DatosTR[[#This Row],[RC]],DatosTR[[#This Row],[TR]])=0,"Omisión","Comisión"))</f>
        <v>Acierto</v>
      </c>
    </row>
    <row r="126" spans="1:10" x14ac:dyDescent="0.55000000000000004">
      <c r="A126" s="18" t="s">
        <v>0</v>
      </c>
      <c r="B126" t="s">
        <v>44</v>
      </c>
      <c r="C126" s="18" t="s">
        <v>74</v>
      </c>
      <c r="D126" s="18" t="s">
        <v>73</v>
      </c>
      <c r="E126" s="4" t="s">
        <v>47</v>
      </c>
      <c r="F126" s="18" t="s">
        <v>27</v>
      </c>
      <c r="G126" s="18">
        <v>1</v>
      </c>
      <c r="H126" s="18" t="s">
        <v>28</v>
      </c>
      <c r="I126" s="4">
        <v>3.5353831001599998</v>
      </c>
      <c r="J126" s="18" t="str">
        <f>+IF(DatosTR[[#This Row],[RC]]=1,"Acierto",IF(SUM(DatosTR[[#This Row],[RC]],DatosTR[[#This Row],[TR]])=0,"Omisión","Comisión"))</f>
        <v>Acierto</v>
      </c>
    </row>
    <row r="127" spans="1:10" x14ac:dyDescent="0.55000000000000004">
      <c r="A127" s="18" t="s">
        <v>0</v>
      </c>
      <c r="B127" t="s">
        <v>44</v>
      </c>
      <c r="C127" s="18" t="s">
        <v>74</v>
      </c>
      <c r="D127" s="18" t="s">
        <v>73</v>
      </c>
      <c r="E127" s="4" t="s">
        <v>47</v>
      </c>
      <c r="F127" s="18" t="s">
        <v>29</v>
      </c>
      <c r="G127" s="18">
        <v>0</v>
      </c>
      <c r="H127" s="18" t="s">
        <v>28</v>
      </c>
      <c r="I127" s="4">
        <v>3.5353831001599998</v>
      </c>
      <c r="J127" s="18" t="str">
        <f>+IF(DatosTR[[#This Row],[RC]]=1,"Acierto",IF(SUM(DatosTR[[#This Row],[RC]],DatosTR[[#This Row],[TR]])=0,"Omisión","Comisión"))</f>
        <v>Comisión</v>
      </c>
    </row>
    <row r="128" spans="1:10" x14ac:dyDescent="0.55000000000000004">
      <c r="A128" s="18" t="s">
        <v>0</v>
      </c>
      <c r="B128" t="s">
        <v>44</v>
      </c>
      <c r="C128" s="18" t="s">
        <v>73</v>
      </c>
      <c r="D128" s="18" t="s">
        <v>72</v>
      </c>
      <c r="E128" s="4" t="s">
        <v>47</v>
      </c>
      <c r="F128" s="18" t="s">
        <v>27</v>
      </c>
      <c r="G128" s="18">
        <v>1</v>
      </c>
      <c r="H128" s="18" t="s">
        <v>28</v>
      </c>
      <c r="I128" s="4">
        <v>3.5647396382399998</v>
      </c>
      <c r="J128" s="18" t="str">
        <f>+IF(DatosTR[[#This Row],[RC]]=1,"Acierto",IF(SUM(DatosTR[[#This Row],[RC]],DatosTR[[#This Row],[TR]])=0,"Omisión","Comisión"))</f>
        <v>Acierto</v>
      </c>
    </row>
    <row r="129" spans="1:10" x14ac:dyDescent="0.55000000000000004">
      <c r="A129" s="18" t="s">
        <v>0</v>
      </c>
      <c r="B129" t="s">
        <v>44</v>
      </c>
      <c r="C129" s="18" t="s">
        <v>73</v>
      </c>
      <c r="D129" s="18" t="s">
        <v>72</v>
      </c>
      <c r="E129" s="4" t="s">
        <v>47</v>
      </c>
      <c r="F129" s="18" t="s">
        <v>29</v>
      </c>
      <c r="G129" s="18">
        <v>0</v>
      </c>
      <c r="H129" s="18" t="s">
        <v>28</v>
      </c>
      <c r="I129" s="4">
        <v>3.5647396382399998</v>
      </c>
      <c r="J129" s="18" t="str">
        <f>+IF(DatosTR[[#This Row],[RC]]=1,"Acierto",IF(SUM(DatosTR[[#This Row],[RC]],DatosTR[[#This Row],[TR]])=0,"Omisión","Comisión"))</f>
        <v>Comisión</v>
      </c>
    </row>
    <row r="130" spans="1:10" x14ac:dyDescent="0.55000000000000004">
      <c r="A130" s="18" t="s">
        <v>0</v>
      </c>
      <c r="B130" t="s">
        <v>44</v>
      </c>
      <c r="C130" s="18" t="s">
        <v>74</v>
      </c>
      <c r="D130" s="18" t="s">
        <v>74</v>
      </c>
      <c r="E130" s="4" t="s">
        <v>47</v>
      </c>
      <c r="F130" s="18" t="s">
        <v>27</v>
      </c>
      <c r="G130" s="18">
        <v>1</v>
      </c>
      <c r="H130" s="18" t="s">
        <v>28</v>
      </c>
      <c r="I130" s="4">
        <v>3.1020051675200002</v>
      </c>
      <c r="J130" s="18" t="str">
        <f>+IF(DatosTR[[#This Row],[RC]]=1,"Acierto",IF(SUM(DatosTR[[#This Row],[RC]],DatosTR[[#This Row],[TR]])=0,"Omisión","Comisión"))</f>
        <v>Acierto</v>
      </c>
    </row>
    <row r="131" spans="1:10" x14ac:dyDescent="0.55000000000000004">
      <c r="A131" s="18" t="s">
        <v>0</v>
      </c>
      <c r="B131" t="s">
        <v>44</v>
      </c>
      <c r="C131" s="18" t="s">
        <v>74</v>
      </c>
      <c r="D131" s="18" t="s">
        <v>74</v>
      </c>
      <c r="E131" s="4" t="s">
        <v>47</v>
      </c>
      <c r="F131" s="18" t="s">
        <v>27</v>
      </c>
      <c r="G131" s="18">
        <v>1</v>
      </c>
      <c r="H131" s="18" t="s">
        <v>30</v>
      </c>
      <c r="I131" s="4">
        <v>1.28785145492</v>
      </c>
      <c r="J131" s="18" t="str">
        <f>+IF(DatosTR[[#This Row],[RC]]=1,"Acierto",IF(SUM(DatosTR[[#This Row],[RC]],DatosTR[[#This Row],[TR]])=0,"Omisión","Comisión"))</f>
        <v>Acierto</v>
      </c>
    </row>
    <row r="132" spans="1:10" x14ac:dyDescent="0.55000000000000004">
      <c r="A132" s="18" t="s">
        <v>0</v>
      </c>
      <c r="B132" t="s">
        <v>44</v>
      </c>
      <c r="C132" s="18" t="s">
        <v>74</v>
      </c>
      <c r="D132" s="18" t="s">
        <v>74</v>
      </c>
      <c r="E132" s="4" t="s">
        <v>47</v>
      </c>
      <c r="F132" s="18" t="s">
        <v>29</v>
      </c>
      <c r="G132" s="18">
        <v>1</v>
      </c>
      <c r="H132" s="18" t="s">
        <v>28</v>
      </c>
      <c r="I132" s="4">
        <v>3.1020051675200002</v>
      </c>
      <c r="J132" s="18" t="str">
        <f>+IF(DatosTR[[#This Row],[RC]]=1,"Acierto",IF(SUM(DatosTR[[#This Row],[RC]],DatosTR[[#This Row],[TR]])=0,"Omisión","Comisión"))</f>
        <v>Acierto</v>
      </c>
    </row>
    <row r="133" spans="1:10" x14ac:dyDescent="0.55000000000000004">
      <c r="A133" s="18" t="s">
        <v>0</v>
      </c>
      <c r="B133" t="s">
        <v>44</v>
      </c>
      <c r="C133" s="18" t="s">
        <v>74</v>
      </c>
      <c r="D133" s="18" t="s">
        <v>74</v>
      </c>
      <c r="E133" s="4" t="s">
        <v>47</v>
      </c>
      <c r="F133" s="18" t="s">
        <v>29</v>
      </c>
      <c r="G133" s="18">
        <v>1</v>
      </c>
      <c r="H133" s="18" t="s">
        <v>30</v>
      </c>
      <c r="I133" s="4">
        <v>1.28785145492</v>
      </c>
      <c r="J133" s="18" t="str">
        <f>+IF(DatosTR[[#This Row],[RC]]=1,"Acierto",IF(SUM(DatosTR[[#This Row],[RC]],DatosTR[[#This Row],[TR]])=0,"Omisión","Comisión"))</f>
        <v>Acierto</v>
      </c>
    </row>
    <row r="134" spans="1:10" x14ac:dyDescent="0.55000000000000004">
      <c r="A134" s="18" t="s">
        <v>0</v>
      </c>
      <c r="B134" t="s">
        <v>44</v>
      </c>
      <c r="C134" s="18" t="s">
        <v>72</v>
      </c>
      <c r="D134" s="18" t="s">
        <v>72</v>
      </c>
      <c r="E134" s="4" t="s">
        <v>47</v>
      </c>
      <c r="F134" s="18" t="s">
        <v>27</v>
      </c>
      <c r="G134" s="18">
        <v>1</v>
      </c>
      <c r="H134" s="18" t="s">
        <v>28</v>
      </c>
      <c r="I134" s="4">
        <v>2.4414922753299999</v>
      </c>
      <c r="J134" s="18" t="str">
        <f>+IF(DatosTR[[#This Row],[RC]]=1,"Acierto",IF(SUM(DatosTR[[#This Row],[RC]],DatosTR[[#This Row],[TR]])=0,"Omisión","Comisión"))</f>
        <v>Acierto</v>
      </c>
    </row>
    <row r="135" spans="1:10" x14ac:dyDescent="0.55000000000000004">
      <c r="A135" s="18" t="s">
        <v>0</v>
      </c>
      <c r="B135" t="s">
        <v>44</v>
      </c>
      <c r="C135" s="18" t="s">
        <v>72</v>
      </c>
      <c r="D135" s="18" t="s">
        <v>72</v>
      </c>
      <c r="E135" s="4" t="s">
        <v>47</v>
      </c>
      <c r="F135" s="18" t="s">
        <v>27</v>
      </c>
      <c r="G135" s="18">
        <v>1</v>
      </c>
      <c r="H135" s="18" t="s">
        <v>30</v>
      </c>
      <c r="I135" s="4">
        <v>1.1001666915799999</v>
      </c>
      <c r="J135" s="18" t="str">
        <f>+IF(DatosTR[[#This Row],[RC]]=1,"Acierto",IF(SUM(DatosTR[[#This Row],[RC]],DatosTR[[#This Row],[TR]])=0,"Omisión","Comisión"))</f>
        <v>Acierto</v>
      </c>
    </row>
    <row r="136" spans="1:10" x14ac:dyDescent="0.55000000000000004">
      <c r="A136" s="18" t="s">
        <v>0</v>
      </c>
      <c r="B136" t="s">
        <v>44</v>
      </c>
      <c r="C136" s="18" t="s">
        <v>72</v>
      </c>
      <c r="D136" s="18" t="s">
        <v>72</v>
      </c>
      <c r="E136" s="4" t="s">
        <v>47</v>
      </c>
      <c r="F136" s="18" t="s">
        <v>29</v>
      </c>
      <c r="G136" s="18">
        <v>1</v>
      </c>
      <c r="H136" s="18" t="s">
        <v>28</v>
      </c>
      <c r="I136" s="4">
        <v>2.4414922753299999</v>
      </c>
      <c r="J136" s="18" t="str">
        <f>+IF(DatosTR[[#This Row],[RC]]=1,"Acierto",IF(SUM(DatosTR[[#This Row],[RC]],DatosTR[[#This Row],[TR]])=0,"Omisión","Comisión"))</f>
        <v>Acierto</v>
      </c>
    </row>
    <row r="137" spans="1:10" x14ac:dyDescent="0.55000000000000004">
      <c r="A137" s="18" t="s">
        <v>0</v>
      </c>
      <c r="B137" t="s">
        <v>44</v>
      </c>
      <c r="C137" s="18" t="s">
        <v>72</v>
      </c>
      <c r="D137" s="18" t="s">
        <v>72</v>
      </c>
      <c r="E137" s="4" t="s">
        <v>47</v>
      </c>
      <c r="F137" s="18" t="s">
        <v>29</v>
      </c>
      <c r="G137" s="18">
        <v>1</v>
      </c>
      <c r="H137" s="18" t="s">
        <v>30</v>
      </c>
      <c r="I137" s="4">
        <v>1.1001666915799999</v>
      </c>
      <c r="J137" s="18" t="str">
        <f>+IF(DatosTR[[#This Row],[RC]]=1,"Acierto",IF(SUM(DatosTR[[#This Row],[RC]],DatosTR[[#This Row],[TR]])=0,"Omisión","Comisión"))</f>
        <v>Acierto</v>
      </c>
    </row>
    <row r="138" spans="1:10" x14ac:dyDescent="0.55000000000000004">
      <c r="A138" s="18" t="s">
        <v>0</v>
      </c>
      <c r="B138" t="s">
        <v>44</v>
      </c>
      <c r="C138" s="18" t="s">
        <v>73</v>
      </c>
      <c r="D138" s="18" t="s">
        <v>74</v>
      </c>
      <c r="E138" s="4" t="s">
        <v>47</v>
      </c>
      <c r="F138" s="18" t="s">
        <v>27</v>
      </c>
      <c r="G138" s="18">
        <v>0</v>
      </c>
      <c r="H138" s="18" t="s">
        <v>30</v>
      </c>
      <c r="I138" s="4">
        <v>1.3788304929599999</v>
      </c>
      <c r="J138" s="18" t="str">
        <f>+IF(DatosTR[[#This Row],[RC]]=1,"Acierto",IF(SUM(DatosTR[[#This Row],[RC]],DatosTR[[#This Row],[TR]])=0,"Omisión","Comisión"))</f>
        <v>Comisión</v>
      </c>
    </row>
    <row r="139" spans="1:10" x14ac:dyDescent="0.55000000000000004">
      <c r="A139" s="18" t="s">
        <v>0</v>
      </c>
      <c r="B139" t="s">
        <v>44</v>
      </c>
      <c r="C139" s="18" t="s">
        <v>73</v>
      </c>
      <c r="D139" s="18" t="s">
        <v>74</v>
      </c>
      <c r="E139" s="4" t="s">
        <v>47</v>
      </c>
      <c r="F139" s="18" t="s">
        <v>29</v>
      </c>
      <c r="G139" s="18">
        <v>1</v>
      </c>
      <c r="H139" s="18" t="s">
        <v>30</v>
      </c>
      <c r="I139" s="4">
        <v>1.3788304929599999</v>
      </c>
      <c r="J139" s="18" t="str">
        <f>+IF(DatosTR[[#This Row],[RC]]=1,"Acierto",IF(SUM(DatosTR[[#This Row],[RC]],DatosTR[[#This Row],[TR]])=0,"Omisión","Comisión"))</f>
        <v>Acierto</v>
      </c>
    </row>
    <row r="140" spans="1:10" x14ac:dyDescent="0.55000000000000004">
      <c r="A140" s="18" t="s">
        <v>0</v>
      </c>
      <c r="B140" t="s">
        <v>44</v>
      </c>
      <c r="C140" s="18" t="s">
        <v>72</v>
      </c>
      <c r="D140" s="18" t="s">
        <v>72</v>
      </c>
      <c r="E140" s="4" t="s">
        <v>47</v>
      </c>
      <c r="F140" s="18" t="s">
        <v>27</v>
      </c>
      <c r="G140" s="18">
        <v>1</v>
      </c>
      <c r="H140" s="18" t="s">
        <v>28</v>
      </c>
      <c r="I140" s="4">
        <v>2.0707524943900002</v>
      </c>
      <c r="J140" s="18" t="str">
        <f>+IF(DatosTR[[#This Row],[RC]]=1,"Acierto",IF(SUM(DatosTR[[#This Row],[RC]],DatosTR[[#This Row],[TR]])=0,"Omisión","Comisión"))</f>
        <v>Acierto</v>
      </c>
    </row>
    <row r="141" spans="1:10" x14ac:dyDescent="0.55000000000000004">
      <c r="A141" s="18" t="s">
        <v>0</v>
      </c>
      <c r="B141" t="s">
        <v>44</v>
      </c>
      <c r="C141" s="18" t="s">
        <v>72</v>
      </c>
      <c r="D141" s="18" t="s">
        <v>72</v>
      </c>
      <c r="E141" s="4" t="s">
        <v>47</v>
      </c>
      <c r="F141" s="18" t="s">
        <v>27</v>
      </c>
      <c r="G141" s="18">
        <v>1</v>
      </c>
      <c r="H141" s="18" t="s">
        <v>30</v>
      </c>
      <c r="I141" s="4">
        <v>1.11150947388</v>
      </c>
      <c r="J141" s="18" t="str">
        <f>+IF(DatosTR[[#This Row],[RC]]=1,"Acierto",IF(SUM(DatosTR[[#This Row],[RC]],DatosTR[[#This Row],[TR]])=0,"Omisión","Comisión"))</f>
        <v>Acierto</v>
      </c>
    </row>
    <row r="142" spans="1:10" x14ac:dyDescent="0.55000000000000004">
      <c r="A142" s="18" t="s">
        <v>0</v>
      </c>
      <c r="B142" t="s">
        <v>44</v>
      </c>
      <c r="C142" s="18" t="s">
        <v>72</v>
      </c>
      <c r="D142" s="18" t="s">
        <v>72</v>
      </c>
      <c r="E142" s="4" t="s">
        <v>47</v>
      </c>
      <c r="F142" s="18" t="s">
        <v>29</v>
      </c>
      <c r="G142" s="18">
        <v>1</v>
      </c>
      <c r="H142" s="18" t="s">
        <v>28</v>
      </c>
      <c r="I142" s="4">
        <v>2.0707524943900002</v>
      </c>
      <c r="J142" s="18" t="str">
        <f>+IF(DatosTR[[#This Row],[RC]]=1,"Acierto",IF(SUM(DatosTR[[#This Row],[RC]],DatosTR[[#This Row],[TR]])=0,"Omisión","Comisión"))</f>
        <v>Acierto</v>
      </c>
    </row>
    <row r="143" spans="1:10" x14ac:dyDescent="0.55000000000000004">
      <c r="A143" s="18" t="s">
        <v>0</v>
      </c>
      <c r="B143" t="s">
        <v>44</v>
      </c>
      <c r="C143" s="18" t="s">
        <v>72</v>
      </c>
      <c r="D143" s="18" t="s">
        <v>72</v>
      </c>
      <c r="E143" s="4" t="s">
        <v>47</v>
      </c>
      <c r="F143" s="18" t="s">
        <v>29</v>
      </c>
      <c r="G143" s="18">
        <v>1</v>
      </c>
      <c r="H143" s="18" t="s">
        <v>30</v>
      </c>
      <c r="I143" s="4">
        <v>1.11150947388</v>
      </c>
      <c r="J143" s="18" t="str">
        <f>+IF(DatosTR[[#This Row],[RC]]=1,"Acierto",IF(SUM(DatosTR[[#This Row],[RC]],DatosTR[[#This Row],[TR]])=0,"Omisión","Comisión"))</f>
        <v>Acierto</v>
      </c>
    </row>
    <row r="144" spans="1:10" x14ac:dyDescent="0.55000000000000004">
      <c r="A144" s="18" t="s">
        <v>0</v>
      </c>
      <c r="B144" t="s">
        <v>44</v>
      </c>
      <c r="C144" s="18" t="s">
        <v>74</v>
      </c>
      <c r="D144" s="18" t="s">
        <v>73</v>
      </c>
      <c r="E144" s="4" t="s">
        <v>47</v>
      </c>
      <c r="F144" s="18" t="s">
        <v>27</v>
      </c>
      <c r="G144" s="18">
        <v>1</v>
      </c>
      <c r="H144" s="18" t="s">
        <v>28</v>
      </c>
      <c r="I144" s="4">
        <v>2.96238260809</v>
      </c>
      <c r="J144" s="18" t="str">
        <f>+IF(DatosTR[[#This Row],[RC]]=1,"Acierto",IF(SUM(DatosTR[[#This Row],[RC]],DatosTR[[#This Row],[TR]])=0,"Omisión","Comisión"))</f>
        <v>Acierto</v>
      </c>
    </row>
    <row r="145" spans="1:10" x14ac:dyDescent="0.55000000000000004">
      <c r="A145" s="18" t="s">
        <v>0</v>
      </c>
      <c r="B145" t="s">
        <v>44</v>
      </c>
      <c r="C145" s="18" t="s">
        <v>74</v>
      </c>
      <c r="D145" s="18" t="s">
        <v>73</v>
      </c>
      <c r="E145" s="4" t="s">
        <v>47</v>
      </c>
      <c r="F145" s="18" t="s">
        <v>29</v>
      </c>
      <c r="G145" s="18">
        <v>0</v>
      </c>
      <c r="H145" s="18" t="s">
        <v>28</v>
      </c>
      <c r="I145" s="4">
        <v>2.96238260809</v>
      </c>
      <c r="J145" s="18" t="str">
        <f>+IF(DatosTR[[#This Row],[RC]]=1,"Acierto",IF(SUM(DatosTR[[#This Row],[RC]],DatosTR[[#This Row],[TR]])=0,"Omisión","Comisión"))</f>
        <v>Comisión</v>
      </c>
    </row>
    <row r="146" spans="1:10" x14ac:dyDescent="0.55000000000000004">
      <c r="A146" s="18" t="s">
        <v>0</v>
      </c>
      <c r="B146" t="s">
        <v>44</v>
      </c>
      <c r="C146" s="18" t="s">
        <v>73</v>
      </c>
      <c r="D146" s="18" t="s">
        <v>74</v>
      </c>
      <c r="E146" s="4" t="s">
        <v>47</v>
      </c>
      <c r="F146" s="18" t="s">
        <v>27</v>
      </c>
      <c r="G146" s="18">
        <v>1</v>
      </c>
      <c r="H146" s="18" t="s">
        <v>28</v>
      </c>
      <c r="I146" s="4">
        <v>2.5050302875499999</v>
      </c>
      <c r="J146" s="18" t="str">
        <f>+IF(DatosTR[[#This Row],[RC]]=1,"Acierto",IF(SUM(DatosTR[[#This Row],[RC]],DatosTR[[#This Row],[TR]])=0,"Omisión","Comisión"))</f>
        <v>Acierto</v>
      </c>
    </row>
    <row r="147" spans="1:10" x14ac:dyDescent="0.55000000000000004">
      <c r="A147" s="18" t="s">
        <v>0</v>
      </c>
      <c r="B147" t="s">
        <v>44</v>
      </c>
      <c r="C147" s="18" t="s">
        <v>73</v>
      </c>
      <c r="D147" s="18" t="s">
        <v>74</v>
      </c>
      <c r="E147" s="4" t="s">
        <v>47</v>
      </c>
      <c r="F147" s="18" t="s">
        <v>27</v>
      </c>
      <c r="G147" s="18">
        <v>1</v>
      </c>
      <c r="H147" s="18" t="s">
        <v>30</v>
      </c>
      <c r="I147" s="4">
        <v>1.1737076198900001</v>
      </c>
      <c r="J147" s="18" t="str">
        <f>+IF(DatosTR[[#This Row],[RC]]=1,"Acierto",IF(SUM(DatosTR[[#This Row],[RC]],DatosTR[[#This Row],[TR]])=0,"Omisión","Comisión"))</f>
        <v>Acierto</v>
      </c>
    </row>
    <row r="148" spans="1:10" x14ac:dyDescent="0.55000000000000004">
      <c r="A148" s="18" t="s">
        <v>0</v>
      </c>
      <c r="B148" t="s">
        <v>44</v>
      </c>
      <c r="C148" s="18" t="s">
        <v>73</v>
      </c>
      <c r="D148" s="18" t="s">
        <v>74</v>
      </c>
      <c r="E148" s="4" t="s">
        <v>47</v>
      </c>
      <c r="F148" s="18" t="s">
        <v>29</v>
      </c>
      <c r="G148" s="18">
        <v>0</v>
      </c>
      <c r="H148" s="18" t="s">
        <v>28</v>
      </c>
      <c r="I148" s="4">
        <v>2.5050302875499999</v>
      </c>
      <c r="J148" s="18" t="str">
        <f>+IF(DatosTR[[#This Row],[RC]]=1,"Acierto",IF(SUM(DatosTR[[#This Row],[RC]],DatosTR[[#This Row],[TR]])=0,"Omisión","Comisión"))</f>
        <v>Comisión</v>
      </c>
    </row>
    <row r="149" spans="1:10" x14ac:dyDescent="0.55000000000000004">
      <c r="A149" s="18" t="s">
        <v>0</v>
      </c>
      <c r="B149" t="s">
        <v>44</v>
      </c>
      <c r="C149" s="18" t="s">
        <v>73</v>
      </c>
      <c r="D149" s="18" t="s">
        <v>74</v>
      </c>
      <c r="E149" s="4" t="s">
        <v>47</v>
      </c>
      <c r="F149" s="18" t="s">
        <v>29</v>
      </c>
      <c r="G149" s="18">
        <v>0</v>
      </c>
      <c r="H149" s="18" t="s">
        <v>30</v>
      </c>
      <c r="I149" s="4">
        <v>1.1737076198900001</v>
      </c>
      <c r="J149" s="18" t="str">
        <f>+IF(DatosTR[[#This Row],[RC]]=1,"Acierto",IF(SUM(DatosTR[[#This Row],[RC]],DatosTR[[#This Row],[TR]])=0,"Omisión","Comisión"))</f>
        <v>Comisión</v>
      </c>
    </row>
    <row r="150" spans="1:10" x14ac:dyDescent="0.55000000000000004">
      <c r="A150" s="18" t="s">
        <v>0</v>
      </c>
      <c r="B150" t="s">
        <v>44</v>
      </c>
      <c r="C150" s="18" t="s">
        <v>72</v>
      </c>
      <c r="D150" s="18" t="s">
        <v>72</v>
      </c>
      <c r="E150" s="4" t="s">
        <v>47</v>
      </c>
      <c r="F150" s="18" t="s">
        <v>27</v>
      </c>
      <c r="G150" s="18">
        <v>1</v>
      </c>
      <c r="H150" s="18" t="s">
        <v>28</v>
      </c>
      <c r="I150" s="4">
        <v>3.1457821627799998</v>
      </c>
      <c r="J150" s="18" t="str">
        <f>+IF(DatosTR[[#This Row],[RC]]=1,"Acierto",IF(SUM(DatosTR[[#This Row],[RC]],DatosTR[[#This Row],[TR]])=0,"Omisión","Comisión"))</f>
        <v>Acierto</v>
      </c>
    </row>
    <row r="151" spans="1:10" x14ac:dyDescent="0.55000000000000004">
      <c r="A151" s="18" t="s">
        <v>0</v>
      </c>
      <c r="B151" t="s">
        <v>44</v>
      </c>
      <c r="C151" s="18" t="s">
        <v>72</v>
      </c>
      <c r="D151" s="18" t="s">
        <v>72</v>
      </c>
      <c r="E151" s="4" t="s">
        <v>47</v>
      </c>
      <c r="F151" s="18" t="s">
        <v>27</v>
      </c>
      <c r="G151" s="18">
        <v>1</v>
      </c>
      <c r="H151" s="18" t="s">
        <v>30</v>
      </c>
      <c r="I151" s="4">
        <v>1.01392184722</v>
      </c>
      <c r="J151" s="18" t="str">
        <f>+IF(DatosTR[[#This Row],[RC]]=1,"Acierto",IF(SUM(DatosTR[[#This Row],[RC]],DatosTR[[#This Row],[TR]])=0,"Omisión","Comisión"))</f>
        <v>Acierto</v>
      </c>
    </row>
    <row r="152" spans="1:10" x14ac:dyDescent="0.55000000000000004">
      <c r="A152" s="18" t="s">
        <v>0</v>
      </c>
      <c r="B152" t="s">
        <v>44</v>
      </c>
      <c r="C152" s="18" t="s">
        <v>72</v>
      </c>
      <c r="D152" s="18" t="s">
        <v>72</v>
      </c>
      <c r="E152" s="4" t="s">
        <v>47</v>
      </c>
      <c r="F152" s="18" t="s">
        <v>29</v>
      </c>
      <c r="G152" s="18">
        <v>1</v>
      </c>
      <c r="H152" s="18" t="s">
        <v>28</v>
      </c>
      <c r="I152" s="4">
        <v>3.1457821627799998</v>
      </c>
      <c r="J152" s="18" t="str">
        <f>+IF(DatosTR[[#This Row],[RC]]=1,"Acierto",IF(SUM(DatosTR[[#This Row],[RC]],DatosTR[[#This Row],[TR]])=0,"Omisión","Comisión"))</f>
        <v>Acierto</v>
      </c>
    </row>
    <row r="153" spans="1:10" x14ac:dyDescent="0.55000000000000004">
      <c r="A153" s="18" t="s">
        <v>0</v>
      </c>
      <c r="B153" t="s">
        <v>44</v>
      </c>
      <c r="C153" s="18" t="s">
        <v>72</v>
      </c>
      <c r="D153" s="18" t="s">
        <v>72</v>
      </c>
      <c r="E153" s="4" t="s">
        <v>47</v>
      </c>
      <c r="F153" s="18" t="s">
        <v>29</v>
      </c>
      <c r="G153" s="18">
        <v>1</v>
      </c>
      <c r="H153" s="18" t="s">
        <v>30</v>
      </c>
      <c r="I153" s="4">
        <v>1.01392184722</v>
      </c>
      <c r="J153" s="18" t="str">
        <f>+IF(DatosTR[[#This Row],[RC]]=1,"Acierto",IF(SUM(DatosTR[[#This Row],[RC]],DatosTR[[#This Row],[TR]])=0,"Omisión","Comisión"))</f>
        <v>Acierto</v>
      </c>
    </row>
    <row r="154" spans="1:10" x14ac:dyDescent="0.55000000000000004">
      <c r="A154" s="18" t="s">
        <v>0</v>
      </c>
      <c r="B154" t="s">
        <v>44</v>
      </c>
      <c r="C154" s="18" t="s">
        <v>74</v>
      </c>
      <c r="D154" s="18" t="s">
        <v>73</v>
      </c>
      <c r="E154" s="4" t="s">
        <v>47</v>
      </c>
      <c r="F154" s="18" t="s">
        <v>27</v>
      </c>
      <c r="G154" s="18">
        <v>1</v>
      </c>
      <c r="H154" s="18" t="s">
        <v>28</v>
      </c>
      <c r="I154" s="4">
        <v>3.4277774337700002</v>
      </c>
      <c r="J154" s="18" t="str">
        <f>+IF(DatosTR[[#This Row],[RC]]=1,"Acierto",IF(SUM(DatosTR[[#This Row],[RC]],DatosTR[[#This Row],[TR]])=0,"Omisión","Comisión"))</f>
        <v>Acierto</v>
      </c>
    </row>
    <row r="155" spans="1:10" x14ac:dyDescent="0.55000000000000004">
      <c r="A155" s="18" t="s">
        <v>0</v>
      </c>
      <c r="B155" t="s">
        <v>44</v>
      </c>
      <c r="C155" s="18" t="s">
        <v>74</v>
      </c>
      <c r="D155" s="18" t="s">
        <v>73</v>
      </c>
      <c r="E155" s="4" t="s">
        <v>47</v>
      </c>
      <c r="F155" s="18" t="s">
        <v>29</v>
      </c>
      <c r="G155" s="18">
        <v>0</v>
      </c>
      <c r="H155" s="18" t="s">
        <v>28</v>
      </c>
      <c r="I155" s="4">
        <v>3.4277774337700002</v>
      </c>
      <c r="J155" s="18" t="str">
        <f>+IF(DatosTR[[#This Row],[RC]]=1,"Acierto",IF(SUM(DatosTR[[#This Row],[RC]],DatosTR[[#This Row],[TR]])=0,"Omisión","Comisión"))</f>
        <v>Comisión</v>
      </c>
    </row>
    <row r="156" spans="1:10" x14ac:dyDescent="0.55000000000000004">
      <c r="A156" s="18" t="s">
        <v>0</v>
      </c>
      <c r="B156" t="s">
        <v>44</v>
      </c>
      <c r="C156" s="18" t="s">
        <v>72</v>
      </c>
      <c r="D156" s="18" t="s">
        <v>72</v>
      </c>
      <c r="E156" s="4" t="s">
        <v>47</v>
      </c>
      <c r="F156" s="18" t="s">
        <v>27</v>
      </c>
      <c r="G156" s="18">
        <v>1</v>
      </c>
      <c r="H156" s="18" t="s">
        <v>28</v>
      </c>
      <c r="I156" s="4">
        <v>2.2827438946099998</v>
      </c>
      <c r="J156" s="18" t="str">
        <f>+IF(DatosTR[[#This Row],[RC]]=1,"Acierto",IF(SUM(DatosTR[[#This Row],[RC]],DatosTR[[#This Row],[TR]])=0,"Omisión","Comisión"))</f>
        <v>Acierto</v>
      </c>
    </row>
    <row r="157" spans="1:10" x14ac:dyDescent="0.55000000000000004">
      <c r="A157" s="18" t="s">
        <v>0</v>
      </c>
      <c r="B157" t="s">
        <v>44</v>
      </c>
      <c r="C157" s="18" t="s">
        <v>72</v>
      </c>
      <c r="D157" s="18" t="s">
        <v>72</v>
      </c>
      <c r="E157" s="4" t="s">
        <v>47</v>
      </c>
      <c r="F157" s="18" t="s">
        <v>29</v>
      </c>
      <c r="G157" s="18">
        <v>0</v>
      </c>
      <c r="H157" s="18" t="s">
        <v>28</v>
      </c>
      <c r="I157" s="4">
        <v>2.2827438946099998</v>
      </c>
      <c r="J157" s="18" t="str">
        <f>+IF(DatosTR[[#This Row],[RC]]=1,"Acierto",IF(SUM(DatosTR[[#This Row],[RC]],DatosTR[[#This Row],[TR]])=0,"Omisión","Comisión"))</f>
        <v>Comisión</v>
      </c>
    </row>
    <row r="158" spans="1:10" x14ac:dyDescent="0.55000000000000004">
      <c r="A158" s="18" t="s">
        <v>0</v>
      </c>
      <c r="B158" t="s">
        <v>44</v>
      </c>
      <c r="C158" s="18" t="s">
        <v>74</v>
      </c>
      <c r="D158" s="18" t="s">
        <v>73</v>
      </c>
      <c r="E158" s="4" t="s">
        <v>47</v>
      </c>
      <c r="F158" s="18" t="s">
        <v>27</v>
      </c>
      <c r="G158" s="18">
        <v>1</v>
      </c>
      <c r="H158" s="18" t="s">
        <v>28</v>
      </c>
      <c r="I158" s="4">
        <v>3.4133456340100001</v>
      </c>
      <c r="J158" s="18" t="str">
        <f>+IF(DatosTR[[#This Row],[RC]]=1,"Acierto",IF(SUM(DatosTR[[#This Row],[RC]],DatosTR[[#This Row],[TR]])=0,"Omisión","Comisión"))</f>
        <v>Acierto</v>
      </c>
    </row>
    <row r="159" spans="1:10" x14ac:dyDescent="0.55000000000000004">
      <c r="A159" s="18" t="s">
        <v>0</v>
      </c>
      <c r="B159" t="s">
        <v>44</v>
      </c>
      <c r="C159" s="18" t="s">
        <v>74</v>
      </c>
      <c r="D159" s="18" t="s">
        <v>73</v>
      </c>
      <c r="E159" s="4" t="s">
        <v>47</v>
      </c>
      <c r="F159" s="18" t="s">
        <v>27</v>
      </c>
      <c r="G159" s="18">
        <v>1</v>
      </c>
      <c r="H159" s="18" t="s">
        <v>30</v>
      </c>
      <c r="I159" s="4">
        <v>0.93995603721099996</v>
      </c>
      <c r="J159" s="18" t="str">
        <f>+IF(DatosTR[[#This Row],[RC]]=1,"Acierto",IF(SUM(DatosTR[[#This Row],[RC]],DatosTR[[#This Row],[TR]])=0,"Omisión","Comisión"))</f>
        <v>Acierto</v>
      </c>
    </row>
    <row r="160" spans="1:10" x14ac:dyDescent="0.55000000000000004">
      <c r="A160" s="18" t="s">
        <v>0</v>
      </c>
      <c r="B160" t="s">
        <v>44</v>
      </c>
      <c r="C160" s="18" t="s">
        <v>74</v>
      </c>
      <c r="D160" s="18" t="s">
        <v>73</v>
      </c>
      <c r="E160" s="4" t="s">
        <v>47</v>
      </c>
      <c r="F160" s="18" t="s">
        <v>29</v>
      </c>
      <c r="G160" s="18">
        <v>1</v>
      </c>
      <c r="H160" s="18" t="s">
        <v>28</v>
      </c>
      <c r="I160" s="4">
        <v>3.4133456340100001</v>
      </c>
      <c r="J160" s="18" t="str">
        <f>+IF(DatosTR[[#This Row],[RC]]=1,"Acierto",IF(SUM(DatosTR[[#This Row],[RC]],DatosTR[[#This Row],[TR]])=0,"Omisión","Comisión"))</f>
        <v>Acierto</v>
      </c>
    </row>
    <row r="161" spans="1:10" x14ac:dyDescent="0.55000000000000004">
      <c r="A161" s="18" t="s">
        <v>0</v>
      </c>
      <c r="B161" s="22" t="s">
        <v>44</v>
      </c>
      <c r="C161" s="18" t="s">
        <v>74</v>
      </c>
      <c r="D161" s="18" t="s">
        <v>73</v>
      </c>
      <c r="E161" s="22" t="s">
        <v>47</v>
      </c>
      <c r="F161" s="18" t="s">
        <v>29</v>
      </c>
      <c r="G161" s="18">
        <v>1</v>
      </c>
      <c r="H161" s="18" t="s">
        <v>30</v>
      </c>
      <c r="I161" s="22">
        <v>0.93995603721099996</v>
      </c>
      <c r="J161" s="18" t="str">
        <f>+IF(DatosTR[[#This Row],[RC]]=1,"Acierto",IF(SUM(DatosTR[[#This Row],[RC]],DatosTR[[#This Row],[TR]])=0,"Omisión","Comisión"))</f>
        <v>Acierto</v>
      </c>
    </row>
    <row r="162" spans="1:10" x14ac:dyDescent="0.55000000000000004">
      <c r="A162" s="18" t="s">
        <v>18</v>
      </c>
      <c r="B162" s="22" t="s">
        <v>45</v>
      </c>
      <c r="C162" s="18" t="s">
        <v>72</v>
      </c>
      <c r="D162" s="18" t="s">
        <v>74</v>
      </c>
      <c r="E162" s="22" t="s">
        <v>47</v>
      </c>
      <c r="F162" s="18" t="s">
        <v>27</v>
      </c>
      <c r="G162" s="18">
        <v>1</v>
      </c>
      <c r="H162" s="18" t="s">
        <v>28</v>
      </c>
      <c r="I162" s="22">
        <v>1.91175362724</v>
      </c>
      <c r="J162" s="18" t="str">
        <f>+IF(DatosTR[[#This Row],[RC]]=1,"Acierto",IF(SUM(DatosTR[[#This Row],[RC]],DatosTR[[#This Row],[TR]])=0,"Omisión","Comisión"))</f>
        <v>Acierto</v>
      </c>
    </row>
    <row r="163" spans="1:10" x14ac:dyDescent="0.55000000000000004">
      <c r="A163" s="18" t="s">
        <v>18</v>
      </c>
      <c r="B163" s="22" t="s">
        <v>45</v>
      </c>
      <c r="C163" s="18" t="s">
        <v>72</v>
      </c>
      <c r="D163" s="18" t="s">
        <v>74</v>
      </c>
      <c r="E163" s="22" t="s">
        <v>47</v>
      </c>
      <c r="F163" s="18" t="s">
        <v>27</v>
      </c>
      <c r="G163" s="18">
        <v>1</v>
      </c>
      <c r="H163" s="18" t="s">
        <v>30</v>
      </c>
      <c r="I163" s="22">
        <v>1.41026417806</v>
      </c>
      <c r="J163" s="18" t="str">
        <f>+IF(DatosTR[[#This Row],[RC]]=1,"Acierto",IF(SUM(DatosTR[[#This Row],[RC]],DatosTR[[#This Row],[TR]])=0,"Omisión","Comisión"))</f>
        <v>Acierto</v>
      </c>
    </row>
    <row r="164" spans="1:10" x14ac:dyDescent="0.55000000000000004">
      <c r="A164" s="18" t="s">
        <v>18</v>
      </c>
      <c r="B164" s="22" t="s">
        <v>45</v>
      </c>
      <c r="C164" s="18" t="s">
        <v>72</v>
      </c>
      <c r="D164" s="18" t="s">
        <v>74</v>
      </c>
      <c r="E164" s="22" t="s">
        <v>47</v>
      </c>
      <c r="F164" s="18" t="s">
        <v>29</v>
      </c>
      <c r="G164" s="18">
        <v>1</v>
      </c>
      <c r="H164" s="18" t="s">
        <v>28</v>
      </c>
      <c r="I164" s="22">
        <v>1.91175362724</v>
      </c>
      <c r="J164" s="18" t="str">
        <f>+IF(DatosTR[[#This Row],[RC]]=1,"Acierto",IF(SUM(DatosTR[[#This Row],[RC]],DatosTR[[#This Row],[TR]])=0,"Omisión","Comisión"))</f>
        <v>Acierto</v>
      </c>
    </row>
    <row r="165" spans="1:10" x14ac:dyDescent="0.55000000000000004">
      <c r="A165" s="18" t="s">
        <v>18</v>
      </c>
      <c r="B165" s="22" t="s">
        <v>45</v>
      </c>
      <c r="C165" s="18" t="s">
        <v>72</v>
      </c>
      <c r="D165" s="18" t="s">
        <v>74</v>
      </c>
      <c r="E165" s="22" t="s">
        <v>47</v>
      </c>
      <c r="F165" s="18" t="s">
        <v>29</v>
      </c>
      <c r="G165" s="18">
        <v>1</v>
      </c>
      <c r="H165" s="18" t="s">
        <v>30</v>
      </c>
      <c r="I165" s="22">
        <v>1.41026417806</v>
      </c>
      <c r="J165" s="18" t="str">
        <f>+IF(DatosTR[[#This Row],[RC]]=1,"Acierto",IF(SUM(DatosTR[[#This Row],[RC]],DatosTR[[#This Row],[TR]])=0,"Omisión","Comisión"))</f>
        <v>Acierto</v>
      </c>
    </row>
    <row r="166" spans="1:10" x14ac:dyDescent="0.55000000000000004">
      <c r="A166" s="18" t="s">
        <v>18</v>
      </c>
      <c r="B166" s="22" t="s">
        <v>45</v>
      </c>
      <c r="C166" s="18" t="s">
        <v>73</v>
      </c>
      <c r="D166" s="18" t="s">
        <v>73</v>
      </c>
      <c r="E166" s="22" t="s">
        <v>47</v>
      </c>
      <c r="F166" s="18" t="s">
        <v>27</v>
      </c>
      <c r="G166" s="18">
        <v>0</v>
      </c>
      <c r="H166" s="18" t="s">
        <v>30</v>
      </c>
      <c r="I166" s="22">
        <v>1.3734951318499999</v>
      </c>
      <c r="J166" s="18" t="str">
        <f>+IF(DatosTR[[#This Row],[RC]]=1,"Acierto",IF(SUM(DatosTR[[#This Row],[RC]],DatosTR[[#This Row],[TR]])=0,"Omisión","Comisión"))</f>
        <v>Comisión</v>
      </c>
    </row>
    <row r="167" spans="1:10" x14ac:dyDescent="0.55000000000000004">
      <c r="A167" s="18" t="s">
        <v>18</v>
      </c>
      <c r="B167" s="22" t="s">
        <v>45</v>
      </c>
      <c r="C167" s="18" t="s">
        <v>73</v>
      </c>
      <c r="D167" s="18" t="s">
        <v>73</v>
      </c>
      <c r="E167" s="22" t="s">
        <v>47</v>
      </c>
      <c r="F167" s="18" t="s">
        <v>29</v>
      </c>
      <c r="G167" s="18">
        <v>0</v>
      </c>
      <c r="H167" s="18" t="s">
        <v>30</v>
      </c>
      <c r="I167" s="22">
        <v>1.3734951318499999</v>
      </c>
      <c r="J167" s="18" t="str">
        <f>+IF(DatosTR[[#This Row],[RC]]=1,"Acierto",IF(SUM(DatosTR[[#This Row],[RC]],DatosTR[[#This Row],[TR]])=0,"Omisión","Comisión"))</f>
        <v>Comisión</v>
      </c>
    </row>
    <row r="168" spans="1:10" x14ac:dyDescent="0.55000000000000004">
      <c r="A168" s="18" t="s">
        <v>18</v>
      </c>
      <c r="B168" s="22" t="s">
        <v>45</v>
      </c>
      <c r="C168" s="18" t="s">
        <v>74</v>
      </c>
      <c r="D168" s="18" t="s">
        <v>74</v>
      </c>
      <c r="E168" s="22" t="s">
        <v>47</v>
      </c>
      <c r="F168" s="18" t="s">
        <v>27</v>
      </c>
      <c r="G168" s="18">
        <v>0</v>
      </c>
      <c r="H168" s="18" t="s">
        <v>30</v>
      </c>
      <c r="I168" s="22">
        <v>1.4679167043700001</v>
      </c>
      <c r="J168" s="18" t="str">
        <f>+IF(DatosTR[[#This Row],[RC]]=1,"Acierto",IF(SUM(DatosTR[[#This Row],[RC]],DatosTR[[#This Row],[TR]])=0,"Omisión","Comisión"))</f>
        <v>Comisión</v>
      </c>
    </row>
    <row r="169" spans="1:10" x14ac:dyDescent="0.55000000000000004">
      <c r="A169" s="18" t="s">
        <v>18</v>
      </c>
      <c r="B169" s="22" t="s">
        <v>45</v>
      </c>
      <c r="C169" s="18" t="s">
        <v>74</v>
      </c>
      <c r="D169" s="18" t="s">
        <v>74</v>
      </c>
      <c r="E169" s="22" t="s">
        <v>47</v>
      </c>
      <c r="F169" s="18" t="s">
        <v>29</v>
      </c>
      <c r="G169" s="18">
        <v>1</v>
      </c>
      <c r="H169" s="18" t="s">
        <v>30</v>
      </c>
      <c r="I169" s="22">
        <v>1.4679167043700001</v>
      </c>
      <c r="J169" s="18" t="str">
        <f>+IF(DatosTR[[#This Row],[RC]]=1,"Acierto",IF(SUM(DatosTR[[#This Row],[RC]],DatosTR[[#This Row],[TR]])=0,"Omisión","Comisión"))</f>
        <v>Acierto</v>
      </c>
    </row>
    <row r="170" spans="1:10" x14ac:dyDescent="0.55000000000000004">
      <c r="A170" s="18" t="s">
        <v>18</v>
      </c>
      <c r="B170" s="22" t="s">
        <v>45</v>
      </c>
      <c r="C170" s="18" t="s">
        <v>72</v>
      </c>
      <c r="D170" s="18" t="s">
        <v>72</v>
      </c>
      <c r="E170" s="22" t="s">
        <v>47</v>
      </c>
      <c r="F170" s="18" t="s">
        <v>27</v>
      </c>
      <c r="G170" s="18">
        <v>0</v>
      </c>
      <c r="H170" s="18" t="s">
        <v>28</v>
      </c>
      <c r="I170" s="22">
        <v>1.8679676522699999</v>
      </c>
      <c r="J170" s="18" t="str">
        <f>+IF(DatosTR[[#This Row],[RC]]=1,"Acierto",IF(SUM(DatosTR[[#This Row],[RC]],DatosTR[[#This Row],[TR]])=0,"Omisión","Comisión"))</f>
        <v>Comisión</v>
      </c>
    </row>
    <row r="171" spans="1:10" x14ac:dyDescent="0.55000000000000004">
      <c r="A171" s="18" t="s">
        <v>18</v>
      </c>
      <c r="B171" s="22" t="s">
        <v>45</v>
      </c>
      <c r="C171" s="18" t="s">
        <v>72</v>
      </c>
      <c r="D171" s="18" t="s">
        <v>72</v>
      </c>
      <c r="E171" s="22" t="s">
        <v>47</v>
      </c>
      <c r="F171" s="18" t="s">
        <v>27</v>
      </c>
      <c r="G171" s="18">
        <v>0</v>
      </c>
      <c r="H171" s="18" t="s">
        <v>30</v>
      </c>
      <c r="I171" s="22">
        <v>0.76903779641699999</v>
      </c>
      <c r="J171" s="18" t="str">
        <f>+IF(DatosTR[[#This Row],[RC]]=1,"Acierto",IF(SUM(DatosTR[[#This Row],[RC]],DatosTR[[#This Row],[TR]])=0,"Omisión","Comisión"))</f>
        <v>Comisión</v>
      </c>
    </row>
    <row r="172" spans="1:10" x14ac:dyDescent="0.55000000000000004">
      <c r="A172" s="18" t="s">
        <v>18</v>
      </c>
      <c r="B172" s="22" t="s">
        <v>45</v>
      </c>
      <c r="C172" s="18" t="s">
        <v>72</v>
      </c>
      <c r="D172" s="18" t="s">
        <v>72</v>
      </c>
      <c r="E172" s="22" t="s">
        <v>47</v>
      </c>
      <c r="F172" s="18" t="s">
        <v>29</v>
      </c>
      <c r="G172" s="18">
        <v>1</v>
      </c>
      <c r="H172" s="18" t="s">
        <v>28</v>
      </c>
      <c r="I172" s="22">
        <v>1.8679676522699999</v>
      </c>
      <c r="J172" s="18" t="str">
        <f>+IF(DatosTR[[#This Row],[RC]]=1,"Acierto",IF(SUM(DatosTR[[#This Row],[RC]],DatosTR[[#This Row],[TR]])=0,"Omisión","Comisión"))</f>
        <v>Acierto</v>
      </c>
    </row>
    <row r="173" spans="1:10" x14ac:dyDescent="0.55000000000000004">
      <c r="A173" s="18" t="s">
        <v>18</v>
      </c>
      <c r="B173" s="22" t="s">
        <v>45</v>
      </c>
      <c r="C173" s="18" t="s">
        <v>72</v>
      </c>
      <c r="D173" s="18" t="s">
        <v>72</v>
      </c>
      <c r="E173" s="22" t="s">
        <v>47</v>
      </c>
      <c r="F173" s="18" t="s">
        <v>29</v>
      </c>
      <c r="G173" s="18">
        <v>1</v>
      </c>
      <c r="H173" s="18" t="s">
        <v>30</v>
      </c>
      <c r="I173" s="22">
        <v>0.76903779641699999</v>
      </c>
      <c r="J173" s="18" t="str">
        <f>+IF(DatosTR[[#This Row],[RC]]=1,"Acierto",IF(SUM(DatosTR[[#This Row],[RC]],DatosTR[[#This Row],[TR]])=0,"Omisión","Comisión"))</f>
        <v>Acierto</v>
      </c>
    </row>
    <row r="174" spans="1:10" x14ac:dyDescent="0.55000000000000004">
      <c r="A174" s="18" t="s">
        <v>18</v>
      </c>
      <c r="B174" s="22" t="s">
        <v>45</v>
      </c>
      <c r="C174" s="18" t="s">
        <v>74</v>
      </c>
      <c r="D174" s="18" t="s">
        <v>73</v>
      </c>
      <c r="E174" s="22" t="s">
        <v>47</v>
      </c>
      <c r="F174" s="18" t="s">
        <v>27</v>
      </c>
      <c r="G174" s="18">
        <v>1</v>
      </c>
      <c r="H174" s="18" t="s">
        <v>28</v>
      </c>
      <c r="I174" s="22">
        <v>3.1936945473999998</v>
      </c>
      <c r="J174" s="18" t="str">
        <f>+IF(DatosTR[[#This Row],[RC]]=1,"Acierto",IF(SUM(DatosTR[[#This Row],[RC]],DatosTR[[#This Row],[TR]])=0,"Omisión","Comisión"))</f>
        <v>Acierto</v>
      </c>
    </row>
    <row r="175" spans="1:10" x14ac:dyDescent="0.55000000000000004">
      <c r="A175" s="18" t="s">
        <v>18</v>
      </c>
      <c r="B175" s="22" t="s">
        <v>45</v>
      </c>
      <c r="C175" s="18" t="s">
        <v>74</v>
      </c>
      <c r="D175" s="18" t="s">
        <v>73</v>
      </c>
      <c r="E175" s="22" t="s">
        <v>47</v>
      </c>
      <c r="F175" s="18" t="s">
        <v>27</v>
      </c>
      <c r="G175" s="18">
        <v>1</v>
      </c>
      <c r="H175" s="18" t="s">
        <v>30</v>
      </c>
      <c r="I175" s="22">
        <v>0.48780910856999998</v>
      </c>
      <c r="J175" s="18" t="str">
        <f>+IF(DatosTR[[#This Row],[RC]]=1,"Acierto",IF(SUM(DatosTR[[#This Row],[RC]],DatosTR[[#This Row],[TR]])=0,"Omisión","Comisión"))</f>
        <v>Acierto</v>
      </c>
    </row>
    <row r="176" spans="1:10" x14ac:dyDescent="0.55000000000000004">
      <c r="A176" s="18" t="s">
        <v>18</v>
      </c>
      <c r="B176" s="22" t="s">
        <v>45</v>
      </c>
      <c r="C176" s="18" t="s">
        <v>74</v>
      </c>
      <c r="D176" s="18" t="s">
        <v>73</v>
      </c>
      <c r="E176" s="22" t="s">
        <v>47</v>
      </c>
      <c r="F176" s="18" t="s">
        <v>29</v>
      </c>
      <c r="G176" s="18">
        <v>1</v>
      </c>
      <c r="H176" s="18" t="s">
        <v>28</v>
      </c>
      <c r="I176" s="22">
        <v>3.1936945473999998</v>
      </c>
      <c r="J176" s="18" t="str">
        <f>+IF(DatosTR[[#This Row],[RC]]=1,"Acierto",IF(SUM(DatosTR[[#This Row],[RC]],DatosTR[[#This Row],[TR]])=0,"Omisión","Comisión"))</f>
        <v>Acierto</v>
      </c>
    </row>
    <row r="177" spans="1:10" x14ac:dyDescent="0.55000000000000004">
      <c r="A177" s="18" t="s">
        <v>18</v>
      </c>
      <c r="B177" s="22" t="s">
        <v>45</v>
      </c>
      <c r="C177" s="18" t="s">
        <v>74</v>
      </c>
      <c r="D177" s="18" t="s">
        <v>73</v>
      </c>
      <c r="E177" s="22" t="s">
        <v>47</v>
      </c>
      <c r="F177" s="18" t="s">
        <v>29</v>
      </c>
      <c r="G177" s="18">
        <v>1</v>
      </c>
      <c r="H177" s="18" t="s">
        <v>30</v>
      </c>
      <c r="I177" s="22">
        <v>0.48780910856999998</v>
      </c>
      <c r="J177" s="18" t="str">
        <f>+IF(DatosTR[[#This Row],[RC]]=1,"Acierto",IF(SUM(DatosTR[[#This Row],[RC]],DatosTR[[#This Row],[TR]])=0,"Omisión","Comisión"))</f>
        <v>Acierto</v>
      </c>
    </row>
    <row r="178" spans="1:10" x14ac:dyDescent="0.55000000000000004">
      <c r="A178" s="18" t="s">
        <v>18</v>
      </c>
      <c r="B178" s="22" t="s">
        <v>45</v>
      </c>
      <c r="C178" s="18" t="s">
        <v>73</v>
      </c>
      <c r="D178" s="18" t="s">
        <v>72</v>
      </c>
      <c r="E178" s="22" t="s">
        <v>47</v>
      </c>
      <c r="F178" s="18" t="s">
        <v>27</v>
      </c>
      <c r="G178" s="18">
        <v>1</v>
      </c>
      <c r="H178" s="18" t="s">
        <v>28</v>
      </c>
      <c r="I178" s="22">
        <v>1.2618783741499999</v>
      </c>
      <c r="J178" s="18" t="str">
        <f>+IF(DatosTR[[#This Row],[RC]]=1,"Acierto",IF(SUM(DatosTR[[#This Row],[RC]],DatosTR[[#This Row],[TR]])=0,"Omisión","Comisión"))</f>
        <v>Acierto</v>
      </c>
    </row>
    <row r="179" spans="1:10" x14ac:dyDescent="0.55000000000000004">
      <c r="A179" s="18" t="s">
        <v>18</v>
      </c>
      <c r="B179" s="22" t="s">
        <v>45</v>
      </c>
      <c r="C179" s="18" t="s">
        <v>73</v>
      </c>
      <c r="D179" s="18" t="s">
        <v>72</v>
      </c>
      <c r="E179" s="22" t="s">
        <v>47</v>
      </c>
      <c r="F179" s="18" t="s">
        <v>27</v>
      </c>
      <c r="G179" s="18">
        <v>1</v>
      </c>
      <c r="H179" s="18" t="s">
        <v>30</v>
      </c>
      <c r="I179" s="22">
        <v>0.78593901451699999</v>
      </c>
      <c r="J179" s="18" t="str">
        <f>+IF(DatosTR[[#This Row],[RC]]=1,"Acierto",IF(SUM(DatosTR[[#This Row],[RC]],DatosTR[[#This Row],[TR]])=0,"Omisión","Comisión"))</f>
        <v>Acierto</v>
      </c>
    </row>
    <row r="180" spans="1:10" x14ac:dyDescent="0.55000000000000004">
      <c r="A180" s="18" t="s">
        <v>18</v>
      </c>
      <c r="B180" s="22" t="s">
        <v>45</v>
      </c>
      <c r="C180" s="18" t="s">
        <v>73</v>
      </c>
      <c r="D180" s="18" t="s">
        <v>72</v>
      </c>
      <c r="E180" s="22" t="s">
        <v>47</v>
      </c>
      <c r="F180" s="18" t="s">
        <v>29</v>
      </c>
      <c r="G180" s="18">
        <v>1</v>
      </c>
      <c r="H180" s="18" t="s">
        <v>28</v>
      </c>
      <c r="I180" s="22">
        <v>1.2618783741499999</v>
      </c>
      <c r="J180" s="18" t="str">
        <f>+IF(DatosTR[[#This Row],[RC]]=1,"Acierto",IF(SUM(DatosTR[[#This Row],[RC]],DatosTR[[#This Row],[TR]])=0,"Omisión","Comisión"))</f>
        <v>Acierto</v>
      </c>
    </row>
    <row r="181" spans="1:10" x14ac:dyDescent="0.55000000000000004">
      <c r="A181" s="18" t="s">
        <v>18</v>
      </c>
      <c r="B181" s="22" t="s">
        <v>45</v>
      </c>
      <c r="C181" s="18" t="s">
        <v>73</v>
      </c>
      <c r="D181" s="18" t="s">
        <v>72</v>
      </c>
      <c r="E181" s="22" t="s">
        <v>47</v>
      </c>
      <c r="F181" s="18" t="s">
        <v>29</v>
      </c>
      <c r="G181" s="18">
        <v>1</v>
      </c>
      <c r="H181" s="18" t="s">
        <v>30</v>
      </c>
      <c r="I181" s="22">
        <v>0.78593901451699999</v>
      </c>
      <c r="J181" s="18" t="str">
        <f>+IF(DatosTR[[#This Row],[RC]]=1,"Acierto",IF(SUM(DatosTR[[#This Row],[RC]],DatosTR[[#This Row],[TR]])=0,"Omisión","Comisión"))</f>
        <v>Acierto</v>
      </c>
    </row>
    <row r="182" spans="1:10" x14ac:dyDescent="0.55000000000000004">
      <c r="A182" s="18" t="s">
        <v>18</v>
      </c>
      <c r="B182" s="22" t="s">
        <v>45</v>
      </c>
      <c r="C182" s="18" t="s">
        <v>74</v>
      </c>
      <c r="D182" s="18" t="s">
        <v>74</v>
      </c>
      <c r="E182" s="22" t="s">
        <v>47</v>
      </c>
      <c r="F182" s="18" t="s">
        <v>27</v>
      </c>
      <c r="G182" s="18">
        <v>1</v>
      </c>
      <c r="H182" s="18" t="s">
        <v>28</v>
      </c>
      <c r="I182" s="22">
        <v>2.4671297987199998</v>
      </c>
      <c r="J182" s="18" t="str">
        <f>+IF(DatosTR[[#This Row],[RC]]=1,"Acierto",IF(SUM(DatosTR[[#This Row],[RC]],DatosTR[[#This Row],[TR]])=0,"Omisión","Comisión"))</f>
        <v>Acierto</v>
      </c>
    </row>
    <row r="183" spans="1:10" x14ac:dyDescent="0.55000000000000004">
      <c r="A183" s="18" t="s">
        <v>18</v>
      </c>
      <c r="B183" s="22" t="s">
        <v>45</v>
      </c>
      <c r="C183" s="18" t="s">
        <v>74</v>
      </c>
      <c r="D183" s="18" t="s">
        <v>74</v>
      </c>
      <c r="E183" s="22" t="s">
        <v>47</v>
      </c>
      <c r="F183" s="18" t="s">
        <v>27</v>
      </c>
      <c r="G183" s="18">
        <v>1</v>
      </c>
      <c r="H183" s="18" t="s">
        <v>30</v>
      </c>
      <c r="I183" s="22">
        <v>0.49366009363399999</v>
      </c>
      <c r="J183" s="18" t="str">
        <f>+IF(DatosTR[[#This Row],[RC]]=1,"Acierto",IF(SUM(DatosTR[[#This Row],[RC]],DatosTR[[#This Row],[TR]])=0,"Omisión","Comisión"))</f>
        <v>Acierto</v>
      </c>
    </row>
    <row r="184" spans="1:10" x14ac:dyDescent="0.55000000000000004">
      <c r="A184" s="18" t="s">
        <v>18</v>
      </c>
      <c r="B184" s="22" t="s">
        <v>45</v>
      </c>
      <c r="C184" s="18" t="s">
        <v>74</v>
      </c>
      <c r="D184" s="18" t="s">
        <v>74</v>
      </c>
      <c r="E184" s="22" t="s">
        <v>47</v>
      </c>
      <c r="F184" s="18" t="s">
        <v>29</v>
      </c>
      <c r="G184" s="18">
        <v>0</v>
      </c>
      <c r="H184" s="18" t="s">
        <v>28</v>
      </c>
      <c r="I184" s="22">
        <v>2.4671297987199998</v>
      </c>
      <c r="J184" s="18" t="str">
        <f>+IF(DatosTR[[#This Row],[RC]]=1,"Acierto",IF(SUM(DatosTR[[#This Row],[RC]],DatosTR[[#This Row],[TR]])=0,"Omisión","Comisión"))</f>
        <v>Comisión</v>
      </c>
    </row>
    <row r="185" spans="1:10" x14ac:dyDescent="0.55000000000000004">
      <c r="A185" s="18" t="s">
        <v>18</v>
      </c>
      <c r="B185" s="22" t="s">
        <v>45</v>
      </c>
      <c r="C185" s="18" t="s">
        <v>74</v>
      </c>
      <c r="D185" s="18" t="s">
        <v>74</v>
      </c>
      <c r="E185" s="22" t="s">
        <v>47</v>
      </c>
      <c r="F185" s="18" t="s">
        <v>29</v>
      </c>
      <c r="G185" s="18">
        <v>0</v>
      </c>
      <c r="H185" s="18" t="s">
        <v>30</v>
      </c>
      <c r="I185" s="22">
        <v>0.49366009363399999</v>
      </c>
      <c r="J185" s="18" t="str">
        <f>+IF(DatosTR[[#This Row],[RC]]=1,"Acierto",IF(SUM(DatosTR[[#This Row],[RC]],DatosTR[[#This Row],[TR]])=0,"Omisión","Comisión"))</f>
        <v>Comisión</v>
      </c>
    </row>
    <row r="186" spans="1:10" x14ac:dyDescent="0.55000000000000004">
      <c r="A186" s="18" t="s">
        <v>18</v>
      </c>
      <c r="B186" s="22" t="s">
        <v>45</v>
      </c>
      <c r="C186" s="18" t="s">
        <v>72</v>
      </c>
      <c r="D186" s="18" t="s">
        <v>72</v>
      </c>
      <c r="E186" s="22" t="s">
        <v>47</v>
      </c>
      <c r="F186" s="18" t="s">
        <v>27</v>
      </c>
      <c r="G186" s="18">
        <v>1</v>
      </c>
      <c r="H186" s="18" t="s">
        <v>28</v>
      </c>
      <c r="I186" s="22">
        <v>2.2148200066300001</v>
      </c>
      <c r="J186" s="18" t="str">
        <f>+IF(DatosTR[[#This Row],[RC]]=1,"Acierto",IF(SUM(DatosTR[[#This Row],[RC]],DatosTR[[#This Row],[TR]])=0,"Omisión","Comisión"))</f>
        <v>Acierto</v>
      </c>
    </row>
    <row r="187" spans="1:10" x14ac:dyDescent="0.55000000000000004">
      <c r="A187" s="18" t="s">
        <v>18</v>
      </c>
      <c r="B187" s="22" t="s">
        <v>45</v>
      </c>
      <c r="C187" s="18" t="s">
        <v>72</v>
      </c>
      <c r="D187" s="18" t="s">
        <v>72</v>
      </c>
      <c r="E187" s="22" t="s">
        <v>47</v>
      </c>
      <c r="F187" s="18" t="s">
        <v>27</v>
      </c>
      <c r="G187" s="18">
        <v>1</v>
      </c>
      <c r="H187" s="18" t="s">
        <v>30</v>
      </c>
      <c r="I187" s="22">
        <v>0.983947600122</v>
      </c>
      <c r="J187" s="18" t="str">
        <f>+IF(DatosTR[[#This Row],[RC]]=1,"Acierto",IF(SUM(DatosTR[[#This Row],[RC]],DatosTR[[#This Row],[TR]])=0,"Omisión","Comisión"))</f>
        <v>Acierto</v>
      </c>
    </row>
    <row r="188" spans="1:10" x14ac:dyDescent="0.55000000000000004">
      <c r="A188" s="18" t="s">
        <v>18</v>
      </c>
      <c r="B188" s="22" t="s">
        <v>45</v>
      </c>
      <c r="C188" s="18" t="s">
        <v>72</v>
      </c>
      <c r="D188" s="18" t="s">
        <v>72</v>
      </c>
      <c r="E188" s="22" t="s">
        <v>47</v>
      </c>
      <c r="F188" s="18" t="s">
        <v>29</v>
      </c>
      <c r="G188" s="18">
        <v>1</v>
      </c>
      <c r="H188" s="18" t="s">
        <v>28</v>
      </c>
      <c r="I188" s="22">
        <v>2.2148200066300001</v>
      </c>
      <c r="J188" s="18" t="str">
        <f>+IF(DatosTR[[#This Row],[RC]]=1,"Acierto",IF(SUM(DatosTR[[#This Row],[RC]],DatosTR[[#This Row],[TR]])=0,"Omisión","Comisión"))</f>
        <v>Acierto</v>
      </c>
    </row>
    <row r="189" spans="1:10" x14ac:dyDescent="0.55000000000000004">
      <c r="A189" s="18" t="s">
        <v>18</v>
      </c>
      <c r="B189" s="22" t="s">
        <v>45</v>
      </c>
      <c r="C189" s="18" t="s">
        <v>72</v>
      </c>
      <c r="D189" s="18" t="s">
        <v>72</v>
      </c>
      <c r="E189" s="22" t="s">
        <v>47</v>
      </c>
      <c r="F189" s="18" t="s">
        <v>29</v>
      </c>
      <c r="G189" s="18">
        <v>1</v>
      </c>
      <c r="H189" s="18" t="s">
        <v>30</v>
      </c>
      <c r="I189" s="22">
        <v>0.983947600122</v>
      </c>
      <c r="J189" s="18" t="str">
        <f>+IF(DatosTR[[#This Row],[RC]]=1,"Acierto",IF(SUM(DatosTR[[#This Row],[RC]],DatosTR[[#This Row],[TR]])=0,"Omisión","Comisión"))</f>
        <v>Acierto</v>
      </c>
    </row>
    <row r="190" spans="1:10" x14ac:dyDescent="0.55000000000000004">
      <c r="A190" s="18" t="s">
        <v>18</v>
      </c>
      <c r="B190" s="22" t="s">
        <v>45</v>
      </c>
      <c r="C190" s="18" t="s">
        <v>73</v>
      </c>
      <c r="D190" s="18" t="s">
        <v>74</v>
      </c>
      <c r="E190" s="22" t="s">
        <v>47</v>
      </c>
      <c r="F190" s="18" t="s">
        <v>27</v>
      </c>
      <c r="G190" s="18">
        <v>1</v>
      </c>
      <c r="H190" s="18" t="s">
        <v>28</v>
      </c>
      <c r="I190" s="22">
        <v>2.7837701800699999</v>
      </c>
      <c r="J190" s="18" t="str">
        <f>+IF(DatosTR[[#This Row],[RC]]=1,"Acierto",IF(SUM(DatosTR[[#This Row],[RC]],DatosTR[[#This Row],[TR]])=0,"Omisión","Comisión"))</f>
        <v>Acierto</v>
      </c>
    </row>
    <row r="191" spans="1:10" x14ac:dyDescent="0.55000000000000004">
      <c r="A191" s="18" t="s">
        <v>18</v>
      </c>
      <c r="B191" s="22" t="s">
        <v>45</v>
      </c>
      <c r="C191" s="18" t="s">
        <v>73</v>
      </c>
      <c r="D191" s="18" t="s">
        <v>74</v>
      </c>
      <c r="E191" s="22" t="s">
        <v>47</v>
      </c>
      <c r="F191" s="18" t="s">
        <v>27</v>
      </c>
      <c r="G191" s="18">
        <v>1</v>
      </c>
      <c r="H191" s="18" t="s">
        <v>30</v>
      </c>
      <c r="I191" s="22">
        <v>1.3248823303699999</v>
      </c>
      <c r="J191" s="18" t="str">
        <f>+IF(DatosTR[[#This Row],[RC]]=1,"Acierto",IF(SUM(DatosTR[[#This Row],[RC]],DatosTR[[#This Row],[TR]])=0,"Omisión","Comisión"))</f>
        <v>Acierto</v>
      </c>
    </row>
    <row r="192" spans="1:10" x14ac:dyDescent="0.55000000000000004">
      <c r="A192" s="18" t="s">
        <v>18</v>
      </c>
      <c r="B192" s="22" t="s">
        <v>45</v>
      </c>
      <c r="C192" s="18" t="s">
        <v>73</v>
      </c>
      <c r="D192" s="18" t="s">
        <v>74</v>
      </c>
      <c r="E192" s="22" t="s">
        <v>47</v>
      </c>
      <c r="F192" s="18" t="s">
        <v>29</v>
      </c>
      <c r="G192" s="18">
        <v>1</v>
      </c>
      <c r="H192" s="18" t="s">
        <v>28</v>
      </c>
      <c r="I192" s="22">
        <v>2.7837701800699999</v>
      </c>
      <c r="J192" s="18" t="str">
        <f>+IF(DatosTR[[#This Row],[RC]]=1,"Acierto",IF(SUM(DatosTR[[#This Row],[RC]],DatosTR[[#This Row],[TR]])=0,"Omisión","Comisión"))</f>
        <v>Acierto</v>
      </c>
    </row>
    <row r="193" spans="1:10" x14ac:dyDescent="0.55000000000000004">
      <c r="A193" s="18" t="s">
        <v>18</v>
      </c>
      <c r="B193" s="22" t="s">
        <v>45</v>
      </c>
      <c r="C193" s="18" t="s">
        <v>73</v>
      </c>
      <c r="D193" s="18" t="s">
        <v>74</v>
      </c>
      <c r="E193" s="22" t="s">
        <v>47</v>
      </c>
      <c r="F193" s="18" t="s">
        <v>29</v>
      </c>
      <c r="G193" s="18">
        <v>1</v>
      </c>
      <c r="H193" s="18" t="s">
        <v>30</v>
      </c>
      <c r="I193" s="22">
        <v>1.3248823303699999</v>
      </c>
      <c r="J193" s="18" t="str">
        <f>+IF(DatosTR[[#This Row],[RC]]=1,"Acierto",IF(SUM(DatosTR[[#This Row],[RC]],DatosTR[[#This Row],[TR]])=0,"Omisión","Comisión"))</f>
        <v>Acierto</v>
      </c>
    </row>
    <row r="194" spans="1:10" x14ac:dyDescent="0.55000000000000004">
      <c r="A194" s="18" t="s">
        <v>18</v>
      </c>
      <c r="B194" s="22" t="s">
        <v>45</v>
      </c>
      <c r="C194" s="18" t="s">
        <v>72</v>
      </c>
      <c r="D194" s="18" t="s">
        <v>72</v>
      </c>
      <c r="E194" s="22" t="s">
        <v>47</v>
      </c>
      <c r="F194" s="18" t="s">
        <v>27</v>
      </c>
      <c r="G194" s="18">
        <v>1</v>
      </c>
      <c r="H194" s="18" t="s">
        <v>28</v>
      </c>
      <c r="I194" s="22">
        <v>3.01636952511</v>
      </c>
      <c r="J194" s="18" t="str">
        <f>+IF(DatosTR[[#This Row],[RC]]=1,"Acierto",IF(SUM(DatosTR[[#This Row],[RC]],DatosTR[[#This Row],[TR]])=0,"Omisión","Comisión"))</f>
        <v>Acierto</v>
      </c>
    </row>
    <row r="195" spans="1:10" x14ac:dyDescent="0.55000000000000004">
      <c r="A195" s="18" t="s">
        <v>18</v>
      </c>
      <c r="B195" s="22" t="s">
        <v>45</v>
      </c>
      <c r="C195" s="18" t="s">
        <v>72</v>
      </c>
      <c r="D195" s="18" t="s">
        <v>72</v>
      </c>
      <c r="E195" s="22" t="s">
        <v>47</v>
      </c>
      <c r="F195" s="18" t="s">
        <v>27</v>
      </c>
      <c r="G195" s="18">
        <v>1</v>
      </c>
      <c r="H195" s="18" t="s">
        <v>30</v>
      </c>
      <c r="I195" s="22">
        <v>1.3547034499899999</v>
      </c>
      <c r="J195" s="18" t="str">
        <f>+IF(DatosTR[[#This Row],[RC]]=1,"Acierto",IF(SUM(DatosTR[[#This Row],[RC]],DatosTR[[#This Row],[TR]])=0,"Omisión","Comisión"))</f>
        <v>Acierto</v>
      </c>
    </row>
    <row r="196" spans="1:10" x14ac:dyDescent="0.55000000000000004">
      <c r="A196" s="18" t="s">
        <v>18</v>
      </c>
      <c r="B196" s="22" t="s">
        <v>45</v>
      </c>
      <c r="C196" s="18" t="s">
        <v>72</v>
      </c>
      <c r="D196" s="18" t="s">
        <v>72</v>
      </c>
      <c r="E196" s="22" t="s">
        <v>47</v>
      </c>
      <c r="F196" s="18" t="s">
        <v>29</v>
      </c>
      <c r="G196" s="18">
        <v>0</v>
      </c>
      <c r="H196" s="18" t="s">
        <v>28</v>
      </c>
      <c r="I196" s="22">
        <v>3.01636952511</v>
      </c>
      <c r="J196" s="18" t="str">
        <f>+IF(DatosTR[[#This Row],[RC]]=1,"Acierto",IF(SUM(DatosTR[[#This Row],[RC]],DatosTR[[#This Row],[TR]])=0,"Omisión","Comisión"))</f>
        <v>Comisión</v>
      </c>
    </row>
    <row r="197" spans="1:10" x14ac:dyDescent="0.55000000000000004">
      <c r="A197" s="18" t="s">
        <v>18</v>
      </c>
      <c r="B197" s="22" t="s">
        <v>45</v>
      </c>
      <c r="C197" s="18" t="s">
        <v>72</v>
      </c>
      <c r="D197" s="18" t="s">
        <v>72</v>
      </c>
      <c r="E197" s="22" t="s">
        <v>47</v>
      </c>
      <c r="F197" s="18" t="s">
        <v>29</v>
      </c>
      <c r="G197" s="18">
        <v>0</v>
      </c>
      <c r="H197" s="18" t="s">
        <v>30</v>
      </c>
      <c r="I197" s="22">
        <v>1.3547034499899999</v>
      </c>
      <c r="J197" s="18" t="str">
        <f>+IF(DatosTR[[#This Row],[RC]]=1,"Acierto",IF(SUM(DatosTR[[#This Row],[RC]],DatosTR[[#This Row],[TR]])=0,"Omisión","Comisión"))</f>
        <v>Comisión</v>
      </c>
    </row>
    <row r="198" spans="1:10" x14ac:dyDescent="0.55000000000000004">
      <c r="A198" s="18" t="s">
        <v>18</v>
      </c>
      <c r="B198" s="22" t="s">
        <v>45</v>
      </c>
      <c r="C198" s="18" t="s">
        <v>74</v>
      </c>
      <c r="D198" s="18" t="s">
        <v>73</v>
      </c>
      <c r="E198" s="22" t="s">
        <v>47</v>
      </c>
      <c r="F198" s="18" t="s">
        <v>27</v>
      </c>
      <c r="G198" s="18">
        <v>0</v>
      </c>
      <c r="H198" s="18" t="s">
        <v>30</v>
      </c>
      <c r="I198" s="22">
        <v>1.9257028861900001</v>
      </c>
      <c r="J198" s="18" t="str">
        <f>+IF(DatosTR[[#This Row],[RC]]=1,"Acierto",IF(SUM(DatosTR[[#This Row],[RC]],DatosTR[[#This Row],[TR]])=0,"Omisión","Comisión"))</f>
        <v>Comisión</v>
      </c>
    </row>
    <row r="199" spans="1:10" x14ac:dyDescent="0.55000000000000004">
      <c r="A199" s="18" t="s">
        <v>18</v>
      </c>
      <c r="B199" s="22" t="s">
        <v>45</v>
      </c>
      <c r="C199" s="18" t="s">
        <v>74</v>
      </c>
      <c r="D199" s="18" t="s">
        <v>73</v>
      </c>
      <c r="E199" s="22" t="s">
        <v>47</v>
      </c>
      <c r="F199" s="18" t="s">
        <v>29</v>
      </c>
      <c r="G199" s="18">
        <v>0</v>
      </c>
      <c r="H199" s="18" t="s">
        <v>30</v>
      </c>
      <c r="I199" s="22">
        <v>1.9257028861900001</v>
      </c>
      <c r="J199" s="18" t="str">
        <f>+IF(DatosTR[[#This Row],[RC]]=1,"Acierto",IF(SUM(DatosTR[[#This Row],[RC]],DatosTR[[#This Row],[TR]])=0,"Omisión","Comisión"))</f>
        <v>Comisión</v>
      </c>
    </row>
    <row r="200" spans="1:10" x14ac:dyDescent="0.55000000000000004">
      <c r="A200" s="18" t="s">
        <v>18</v>
      </c>
      <c r="B200" s="22" t="s">
        <v>45</v>
      </c>
      <c r="C200" s="18" t="s">
        <v>73</v>
      </c>
      <c r="D200" s="18" t="s">
        <v>74</v>
      </c>
      <c r="E200" s="22" t="s">
        <v>47</v>
      </c>
      <c r="F200" s="18" t="s">
        <v>27</v>
      </c>
      <c r="G200" s="18">
        <v>1</v>
      </c>
      <c r="H200" s="18" t="s">
        <v>28</v>
      </c>
      <c r="I200" s="22">
        <v>1.3617515714099999</v>
      </c>
      <c r="J200" s="18" t="str">
        <f>+IF(DatosTR[[#This Row],[RC]]=1,"Acierto",IF(SUM(DatosTR[[#This Row],[RC]],DatosTR[[#This Row],[TR]])=0,"Omisión","Comisión"))</f>
        <v>Acierto</v>
      </c>
    </row>
    <row r="201" spans="1:10" x14ac:dyDescent="0.55000000000000004">
      <c r="A201" s="18" t="s">
        <v>18</v>
      </c>
      <c r="B201" s="22" t="s">
        <v>45</v>
      </c>
      <c r="C201" s="18" t="s">
        <v>73</v>
      </c>
      <c r="D201" s="18" t="s">
        <v>74</v>
      </c>
      <c r="E201" s="22" t="s">
        <v>47</v>
      </c>
      <c r="F201" s="18" t="s">
        <v>27</v>
      </c>
      <c r="G201" s="18">
        <v>1</v>
      </c>
      <c r="H201" s="18" t="s">
        <v>30</v>
      </c>
      <c r="I201" s="22">
        <v>1.9236356641600001</v>
      </c>
      <c r="J201" s="18" t="str">
        <f>+IF(DatosTR[[#This Row],[RC]]=1,"Acierto",IF(SUM(DatosTR[[#This Row],[RC]],DatosTR[[#This Row],[TR]])=0,"Omisión","Comisión"))</f>
        <v>Acierto</v>
      </c>
    </row>
    <row r="202" spans="1:10" x14ac:dyDescent="0.55000000000000004">
      <c r="A202" s="18" t="s">
        <v>18</v>
      </c>
      <c r="B202" s="22" t="s">
        <v>45</v>
      </c>
      <c r="C202" s="18" t="s">
        <v>73</v>
      </c>
      <c r="D202" s="18" t="s">
        <v>74</v>
      </c>
      <c r="E202" s="22" t="s">
        <v>47</v>
      </c>
      <c r="F202" s="18" t="s">
        <v>29</v>
      </c>
      <c r="G202" s="18">
        <v>1</v>
      </c>
      <c r="H202" s="18" t="s">
        <v>28</v>
      </c>
      <c r="I202" s="22">
        <v>1.3617515714099999</v>
      </c>
      <c r="J202" s="18" t="str">
        <f>+IF(DatosTR[[#This Row],[RC]]=1,"Acierto",IF(SUM(DatosTR[[#This Row],[RC]],DatosTR[[#This Row],[TR]])=0,"Omisión","Comisión"))</f>
        <v>Acierto</v>
      </c>
    </row>
    <row r="203" spans="1:10" x14ac:dyDescent="0.55000000000000004">
      <c r="A203" s="18" t="s">
        <v>18</v>
      </c>
      <c r="B203" s="22" t="s">
        <v>45</v>
      </c>
      <c r="C203" s="18" t="s">
        <v>73</v>
      </c>
      <c r="D203" s="18" t="s">
        <v>74</v>
      </c>
      <c r="E203" s="22" t="s">
        <v>47</v>
      </c>
      <c r="F203" s="18" t="s">
        <v>29</v>
      </c>
      <c r="G203" s="18">
        <v>1</v>
      </c>
      <c r="H203" s="18" t="s">
        <v>30</v>
      </c>
      <c r="I203" s="22">
        <v>1.9236356641600001</v>
      </c>
      <c r="J203" s="18" t="str">
        <f>+IF(DatosTR[[#This Row],[RC]]=1,"Acierto",IF(SUM(DatosTR[[#This Row],[RC]],DatosTR[[#This Row],[TR]])=0,"Omisión","Comisión"))</f>
        <v>Acierto</v>
      </c>
    </row>
    <row r="204" spans="1:10" x14ac:dyDescent="0.55000000000000004">
      <c r="A204" s="18" t="s">
        <v>18</v>
      </c>
      <c r="B204" s="22" t="s">
        <v>45</v>
      </c>
      <c r="C204" s="18" t="s">
        <v>72</v>
      </c>
      <c r="D204" s="18" t="s">
        <v>72</v>
      </c>
      <c r="E204" s="22" t="s">
        <v>47</v>
      </c>
      <c r="F204" s="18" t="s">
        <v>27</v>
      </c>
      <c r="G204" s="18">
        <v>1</v>
      </c>
      <c r="H204" s="18" t="s">
        <v>28</v>
      </c>
      <c r="I204" s="22">
        <v>2.85670757783</v>
      </c>
      <c r="J204" s="18" t="str">
        <f>+IF(DatosTR[[#This Row],[RC]]=1,"Acierto",IF(SUM(DatosTR[[#This Row],[RC]],DatosTR[[#This Row],[TR]])=0,"Omisión","Comisión"))</f>
        <v>Acierto</v>
      </c>
    </row>
    <row r="205" spans="1:10" x14ac:dyDescent="0.55000000000000004">
      <c r="A205" s="18" t="s">
        <v>18</v>
      </c>
      <c r="B205" s="22" t="s">
        <v>45</v>
      </c>
      <c r="C205" s="18" t="s">
        <v>72</v>
      </c>
      <c r="D205" s="18" t="s">
        <v>72</v>
      </c>
      <c r="E205" s="22" t="s">
        <v>47</v>
      </c>
      <c r="F205" s="18" t="s">
        <v>27</v>
      </c>
      <c r="G205" s="18">
        <v>1</v>
      </c>
      <c r="H205" s="18" t="s">
        <v>30</v>
      </c>
      <c r="I205" s="22">
        <v>0.75119465484699999</v>
      </c>
      <c r="J205" s="18" t="str">
        <f>+IF(DatosTR[[#This Row],[RC]]=1,"Acierto",IF(SUM(DatosTR[[#This Row],[RC]],DatosTR[[#This Row],[TR]])=0,"Omisión","Comisión"))</f>
        <v>Acierto</v>
      </c>
    </row>
    <row r="206" spans="1:10" x14ac:dyDescent="0.55000000000000004">
      <c r="A206" s="18" t="s">
        <v>18</v>
      </c>
      <c r="B206" s="22" t="s">
        <v>45</v>
      </c>
      <c r="C206" s="18" t="s">
        <v>72</v>
      </c>
      <c r="D206" s="18" t="s">
        <v>72</v>
      </c>
      <c r="E206" s="22" t="s">
        <v>47</v>
      </c>
      <c r="F206" s="18" t="s">
        <v>29</v>
      </c>
      <c r="G206" s="18">
        <v>0</v>
      </c>
      <c r="H206" s="18" t="s">
        <v>28</v>
      </c>
      <c r="I206" s="22">
        <v>2.85670757783</v>
      </c>
      <c r="J206" s="18" t="str">
        <f>+IF(DatosTR[[#This Row],[RC]]=1,"Acierto",IF(SUM(DatosTR[[#This Row],[RC]],DatosTR[[#This Row],[TR]])=0,"Omisión","Comisión"))</f>
        <v>Comisión</v>
      </c>
    </row>
    <row r="207" spans="1:10" x14ac:dyDescent="0.55000000000000004">
      <c r="A207" s="18" t="s">
        <v>18</v>
      </c>
      <c r="B207" s="22" t="s">
        <v>45</v>
      </c>
      <c r="C207" s="18" t="s">
        <v>72</v>
      </c>
      <c r="D207" s="18" t="s">
        <v>72</v>
      </c>
      <c r="E207" s="22" t="s">
        <v>47</v>
      </c>
      <c r="F207" s="18" t="s">
        <v>29</v>
      </c>
      <c r="G207" s="18">
        <v>0</v>
      </c>
      <c r="H207" s="18" t="s">
        <v>30</v>
      </c>
      <c r="I207" s="22">
        <v>0.75119465484699999</v>
      </c>
      <c r="J207" s="18" t="str">
        <f>+IF(DatosTR[[#This Row],[RC]]=1,"Acierto",IF(SUM(DatosTR[[#This Row],[RC]],DatosTR[[#This Row],[TR]])=0,"Omisión","Comisión"))</f>
        <v>Comisión</v>
      </c>
    </row>
    <row r="208" spans="1:10" x14ac:dyDescent="0.55000000000000004">
      <c r="A208" s="18" t="s">
        <v>18</v>
      </c>
      <c r="B208" s="22" t="s">
        <v>45</v>
      </c>
      <c r="C208" s="18" t="s">
        <v>74</v>
      </c>
      <c r="D208" s="18" t="s">
        <v>73</v>
      </c>
      <c r="E208" s="22" t="s">
        <v>47</v>
      </c>
      <c r="F208" s="18" t="s">
        <v>27</v>
      </c>
      <c r="G208" s="18">
        <v>1</v>
      </c>
      <c r="H208" s="18" t="s">
        <v>28</v>
      </c>
      <c r="I208" s="22">
        <v>2.1946794789999999</v>
      </c>
      <c r="J208" s="18" t="str">
        <f>+IF(DatosTR[[#This Row],[RC]]=1,"Acierto",IF(SUM(DatosTR[[#This Row],[RC]],DatosTR[[#This Row],[TR]])=0,"Omisión","Comisión"))</f>
        <v>Acierto</v>
      </c>
    </row>
    <row r="209" spans="1:10" x14ac:dyDescent="0.55000000000000004">
      <c r="A209" s="18" t="s">
        <v>18</v>
      </c>
      <c r="B209" s="22" t="s">
        <v>45</v>
      </c>
      <c r="C209" s="18" t="s">
        <v>74</v>
      </c>
      <c r="D209" s="18" t="s">
        <v>73</v>
      </c>
      <c r="E209" s="22" t="s">
        <v>47</v>
      </c>
      <c r="F209" s="18" t="s">
        <v>27</v>
      </c>
      <c r="G209" s="18">
        <v>1</v>
      </c>
      <c r="H209" s="18" t="s">
        <v>30</v>
      </c>
      <c r="I209" s="22">
        <v>1.0912257435299999</v>
      </c>
      <c r="J209" s="18" t="str">
        <f>+IF(DatosTR[[#This Row],[RC]]=1,"Acierto",IF(SUM(DatosTR[[#This Row],[RC]],DatosTR[[#This Row],[TR]])=0,"Omisión","Comisión"))</f>
        <v>Acierto</v>
      </c>
    </row>
    <row r="210" spans="1:10" x14ac:dyDescent="0.55000000000000004">
      <c r="A210" s="18" t="s">
        <v>18</v>
      </c>
      <c r="B210" s="22" t="s">
        <v>45</v>
      </c>
      <c r="C210" s="18" t="s">
        <v>74</v>
      </c>
      <c r="D210" s="18" t="s">
        <v>73</v>
      </c>
      <c r="E210" s="22" t="s">
        <v>47</v>
      </c>
      <c r="F210" s="18" t="s">
        <v>29</v>
      </c>
      <c r="G210" s="18">
        <v>1</v>
      </c>
      <c r="H210" s="18" t="s">
        <v>28</v>
      </c>
      <c r="I210" s="22">
        <v>2.1946794789999999</v>
      </c>
      <c r="J210" s="18" t="str">
        <f>+IF(DatosTR[[#This Row],[RC]]=1,"Acierto",IF(SUM(DatosTR[[#This Row],[RC]],DatosTR[[#This Row],[TR]])=0,"Omisión","Comisión"))</f>
        <v>Acierto</v>
      </c>
    </row>
    <row r="211" spans="1:10" x14ac:dyDescent="0.55000000000000004">
      <c r="A211" s="18" t="s">
        <v>18</v>
      </c>
      <c r="B211" s="22" t="s">
        <v>45</v>
      </c>
      <c r="C211" s="18" t="s">
        <v>74</v>
      </c>
      <c r="D211" s="18" t="s">
        <v>73</v>
      </c>
      <c r="E211" s="22" t="s">
        <v>47</v>
      </c>
      <c r="F211" s="18" t="s">
        <v>29</v>
      </c>
      <c r="G211" s="18">
        <v>1</v>
      </c>
      <c r="H211" s="18" t="s">
        <v>30</v>
      </c>
      <c r="I211" s="22">
        <v>1.0912257435299999</v>
      </c>
      <c r="J211" s="18" t="str">
        <f>+IF(DatosTR[[#This Row],[RC]]=1,"Acierto",IF(SUM(DatosTR[[#This Row],[RC]],DatosTR[[#This Row],[TR]])=0,"Omisión","Comisión"))</f>
        <v>Acierto</v>
      </c>
    </row>
    <row r="212" spans="1:10" x14ac:dyDescent="0.55000000000000004">
      <c r="A212" s="18" t="s">
        <v>18</v>
      </c>
      <c r="B212" s="22" t="s">
        <v>45</v>
      </c>
      <c r="C212" s="18" t="s">
        <v>72</v>
      </c>
      <c r="D212" s="18" t="s">
        <v>72</v>
      </c>
      <c r="E212" s="22" t="s">
        <v>47</v>
      </c>
      <c r="F212" s="18" t="s">
        <v>27</v>
      </c>
      <c r="G212" s="18">
        <v>1</v>
      </c>
      <c r="H212" s="18" t="s">
        <v>28</v>
      </c>
      <c r="I212" s="22">
        <v>1.57759715454</v>
      </c>
      <c r="J212" s="18" t="str">
        <f>+IF(DatosTR[[#This Row],[RC]]=1,"Acierto",IF(SUM(DatosTR[[#This Row],[RC]],DatosTR[[#This Row],[TR]])=0,"Omisión","Comisión"))</f>
        <v>Acierto</v>
      </c>
    </row>
    <row r="213" spans="1:10" x14ac:dyDescent="0.55000000000000004">
      <c r="A213" s="18" t="s">
        <v>18</v>
      </c>
      <c r="B213" s="22" t="s">
        <v>45</v>
      </c>
      <c r="C213" s="18" t="s">
        <v>72</v>
      </c>
      <c r="D213" s="18" t="s">
        <v>72</v>
      </c>
      <c r="E213" s="22" t="s">
        <v>47</v>
      </c>
      <c r="F213" s="18" t="s">
        <v>27</v>
      </c>
      <c r="G213" s="18">
        <v>1</v>
      </c>
      <c r="H213" s="18" t="s">
        <v>30</v>
      </c>
      <c r="I213" s="22">
        <v>1.63731123134</v>
      </c>
      <c r="J213" s="18" t="str">
        <f>+IF(DatosTR[[#This Row],[RC]]=1,"Acierto",IF(SUM(DatosTR[[#This Row],[RC]],DatosTR[[#This Row],[TR]])=0,"Omisión","Comisión"))</f>
        <v>Acierto</v>
      </c>
    </row>
    <row r="214" spans="1:10" x14ac:dyDescent="0.55000000000000004">
      <c r="A214" s="18" t="s">
        <v>18</v>
      </c>
      <c r="B214" s="22" t="s">
        <v>45</v>
      </c>
      <c r="C214" s="18" t="s">
        <v>72</v>
      </c>
      <c r="D214" s="18" t="s">
        <v>72</v>
      </c>
      <c r="E214" s="22" t="s">
        <v>47</v>
      </c>
      <c r="F214" s="18" t="s">
        <v>29</v>
      </c>
      <c r="G214" s="18">
        <v>0</v>
      </c>
      <c r="H214" s="18" t="s">
        <v>28</v>
      </c>
      <c r="I214" s="22">
        <v>1.57759715454</v>
      </c>
      <c r="J214" s="18" t="str">
        <f>+IF(DatosTR[[#This Row],[RC]]=1,"Acierto",IF(SUM(DatosTR[[#This Row],[RC]],DatosTR[[#This Row],[TR]])=0,"Omisión","Comisión"))</f>
        <v>Comisión</v>
      </c>
    </row>
    <row r="215" spans="1:10" x14ac:dyDescent="0.55000000000000004">
      <c r="A215" s="18" t="s">
        <v>18</v>
      </c>
      <c r="B215" s="22" t="s">
        <v>45</v>
      </c>
      <c r="C215" s="18" t="s">
        <v>72</v>
      </c>
      <c r="D215" s="18" t="s">
        <v>72</v>
      </c>
      <c r="E215" s="22" t="s">
        <v>47</v>
      </c>
      <c r="F215" s="18" t="s">
        <v>29</v>
      </c>
      <c r="G215" s="18">
        <v>0</v>
      </c>
      <c r="H215" s="18" t="s">
        <v>30</v>
      </c>
      <c r="I215" s="22">
        <v>1.63731123134</v>
      </c>
      <c r="J215" s="18" t="str">
        <f>+IF(DatosTR[[#This Row],[RC]]=1,"Acierto",IF(SUM(DatosTR[[#This Row],[RC]],DatosTR[[#This Row],[TR]])=0,"Omisión","Comisión"))</f>
        <v>Comisión</v>
      </c>
    </row>
    <row r="216" spans="1:10" x14ac:dyDescent="0.55000000000000004">
      <c r="A216" s="18" t="s">
        <v>18</v>
      </c>
      <c r="B216" s="22" t="s">
        <v>45</v>
      </c>
      <c r="C216" s="18" t="s">
        <v>73</v>
      </c>
      <c r="D216" s="18" t="s">
        <v>74</v>
      </c>
      <c r="E216" s="22" t="s">
        <v>47</v>
      </c>
      <c r="F216" s="18" t="s">
        <v>27</v>
      </c>
      <c r="G216" s="18">
        <v>0</v>
      </c>
      <c r="H216" s="18" t="s">
        <v>28</v>
      </c>
      <c r="I216" s="22">
        <v>3.7210365601299999</v>
      </c>
      <c r="J216" s="18" t="str">
        <f>+IF(DatosTR[[#This Row],[RC]]=1,"Acierto",IF(SUM(DatosTR[[#This Row],[RC]],DatosTR[[#This Row],[TR]])=0,"Omisión","Comisión"))</f>
        <v>Comisión</v>
      </c>
    </row>
    <row r="217" spans="1:10" x14ac:dyDescent="0.55000000000000004">
      <c r="A217" s="18" t="s">
        <v>18</v>
      </c>
      <c r="B217" s="22" t="s">
        <v>45</v>
      </c>
      <c r="C217" s="18" t="s">
        <v>73</v>
      </c>
      <c r="D217" s="18" t="s">
        <v>74</v>
      </c>
      <c r="E217" s="22" t="s">
        <v>47</v>
      </c>
      <c r="F217" s="18" t="s">
        <v>27</v>
      </c>
      <c r="G217" s="18">
        <v>0</v>
      </c>
      <c r="H217" s="18" t="s">
        <v>30</v>
      </c>
      <c r="I217" s="22">
        <v>1.0750972525</v>
      </c>
      <c r="J217" s="18" t="str">
        <f>+IF(DatosTR[[#This Row],[RC]]=1,"Acierto",IF(SUM(DatosTR[[#This Row],[RC]],DatosTR[[#This Row],[TR]])=0,"Omisión","Comisión"))</f>
        <v>Comisión</v>
      </c>
    </row>
    <row r="218" spans="1:10" x14ac:dyDescent="0.55000000000000004">
      <c r="A218" s="18" t="s">
        <v>18</v>
      </c>
      <c r="B218" s="22" t="s">
        <v>45</v>
      </c>
      <c r="C218" s="18" t="s">
        <v>73</v>
      </c>
      <c r="D218" s="18" t="s">
        <v>74</v>
      </c>
      <c r="E218" s="22" t="s">
        <v>47</v>
      </c>
      <c r="F218" s="18" t="s">
        <v>29</v>
      </c>
      <c r="G218" s="18">
        <v>0</v>
      </c>
      <c r="H218" s="18" t="s">
        <v>28</v>
      </c>
      <c r="I218" s="22">
        <v>3.7210365601299999</v>
      </c>
      <c r="J218" s="18" t="str">
        <f>+IF(DatosTR[[#This Row],[RC]]=1,"Acierto",IF(SUM(DatosTR[[#This Row],[RC]],DatosTR[[#This Row],[TR]])=0,"Omisión","Comisión"))</f>
        <v>Comisión</v>
      </c>
    </row>
    <row r="219" spans="1:10" x14ac:dyDescent="0.55000000000000004">
      <c r="A219" s="18" t="s">
        <v>18</v>
      </c>
      <c r="B219" s="22" t="s">
        <v>45</v>
      </c>
      <c r="C219" s="18" t="s">
        <v>73</v>
      </c>
      <c r="D219" s="18" t="s">
        <v>74</v>
      </c>
      <c r="E219" s="22" t="s">
        <v>47</v>
      </c>
      <c r="F219" s="18" t="s">
        <v>29</v>
      </c>
      <c r="G219" s="18">
        <v>0</v>
      </c>
      <c r="H219" s="18" t="s">
        <v>30</v>
      </c>
      <c r="I219" s="22">
        <v>1.0750972525</v>
      </c>
      <c r="J219" s="18" t="str">
        <f>+IF(DatosTR[[#This Row],[RC]]=1,"Acierto",IF(SUM(DatosTR[[#This Row],[RC]],DatosTR[[#This Row],[TR]])=0,"Omisión","Comisión"))</f>
        <v>Comisión</v>
      </c>
    </row>
    <row r="220" spans="1:10" x14ac:dyDescent="0.55000000000000004">
      <c r="A220" s="18" t="s">
        <v>18</v>
      </c>
      <c r="B220" s="22" t="s">
        <v>45</v>
      </c>
      <c r="C220" s="18" t="s">
        <v>74</v>
      </c>
      <c r="D220" s="18" t="s">
        <v>73</v>
      </c>
      <c r="E220" s="22" t="s">
        <v>47</v>
      </c>
      <c r="F220" s="18" t="s">
        <v>27</v>
      </c>
      <c r="G220" s="18">
        <v>1</v>
      </c>
      <c r="H220" s="18" t="s">
        <v>28</v>
      </c>
      <c r="I220" s="22">
        <v>2.88433906785</v>
      </c>
      <c r="J220" s="18" t="str">
        <f>+IF(DatosTR[[#This Row],[RC]]=1,"Acierto",IF(SUM(DatosTR[[#This Row],[RC]],DatosTR[[#This Row],[TR]])=0,"Omisión","Comisión"))</f>
        <v>Acierto</v>
      </c>
    </row>
    <row r="221" spans="1:10" x14ac:dyDescent="0.55000000000000004">
      <c r="A221" s="18" t="s">
        <v>18</v>
      </c>
      <c r="B221" s="22" t="s">
        <v>45</v>
      </c>
      <c r="C221" s="18" t="s">
        <v>74</v>
      </c>
      <c r="D221" s="18" t="s">
        <v>73</v>
      </c>
      <c r="E221" s="22" t="s">
        <v>47</v>
      </c>
      <c r="F221" s="18" t="s">
        <v>27</v>
      </c>
      <c r="G221" s="18">
        <v>1</v>
      </c>
      <c r="H221" s="18" t="s">
        <v>30</v>
      </c>
      <c r="I221" s="22">
        <v>1.3708125639199999</v>
      </c>
      <c r="J221" s="18" t="str">
        <f>+IF(DatosTR[[#This Row],[RC]]=1,"Acierto",IF(SUM(DatosTR[[#This Row],[RC]],DatosTR[[#This Row],[TR]])=0,"Omisión","Comisión"))</f>
        <v>Acierto</v>
      </c>
    </row>
    <row r="222" spans="1:10" x14ac:dyDescent="0.55000000000000004">
      <c r="A222" s="18" t="s">
        <v>18</v>
      </c>
      <c r="B222" s="22" t="s">
        <v>45</v>
      </c>
      <c r="C222" s="18" t="s">
        <v>74</v>
      </c>
      <c r="D222" s="18" t="s">
        <v>73</v>
      </c>
      <c r="E222" s="22" t="s">
        <v>47</v>
      </c>
      <c r="F222" s="18" t="s">
        <v>29</v>
      </c>
      <c r="G222" s="18">
        <v>1</v>
      </c>
      <c r="H222" s="18" t="s">
        <v>28</v>
      </c>
      <c r="I222" s="22">
        <v>2.88433906785</v>
      </c>
      <c r="J222" s="18" t="str">
        <f>+IF(DatosTR[[#This Row],[RC]]=1,"Acierto",IF(SUM(DatosTR[[#This Row],[RC]],DatosTR[[#This Row],[TR]])=0,"Omisión","Comisión"))</f>
        <v>Acierto</v>
      </c>
    </row>
    <row r="223" spans="1:10" x14ac:dyDescent="0.55000000000000004">
      <c r="A223" s="18" t="s">
        <v>18</v>
      </c>
      <c r="B223" s="22" t="s">
        <v>45</v>
      </c>
      <c r="C223" s="18" t="s">
        <v>74</v>
      </c>
      <c r="D223" s="18" t="s">
        <v>73</v>
      </c>
      <c r="E223" s="22" t="s">
        <v>47</v>
      </c>
      <c r="F223" s="18" t="s">
        <v>29</v>
      </c>
      <c r="G223" s="18">
        <v>1</v>
      </c>
      <c r="H223" s="18" t="s">
        <v>30</v>
      </c>
      <c r="I223" s="22">
        <v>1.3708125639199999</v>
      </c>
      <c r="J223" s="18" t="str">
        <f>+IF(DatosTR[[#This Row],[RC]]=1,"Acierto",IF(SUM(DatosTR[[#This Row],[RC]],DatosTR[[#This Row],[TR]])=0,"Omisión","Comisión"))</f>
        <v>Acierto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3 d c b 6 d - 3 d 7 a - 4 0 f 9 - a a 4 7 - 9 e 4 7 e 2 9 f 7 f d b "   x m l n s = " h t t p : / / s c h e m a s . m i c r o s o f t . c o m / D a t a M a s h u p " > A A A A A N g E A A B Q S w M E F A A C A A g A R 7 F r T Y K 1 q t G m A A A A + Q A A A B I A H A B D b 2 5 m a W c v U G F j a 2 F n Z S 5 4 b W w g o h g A K K A U A A A A A A A A A A A A A A A A A A A A A A A A A A A A h Y + 9 D o I w G E V f h X S n f w R j y E c Z X C U x M T G s T a n Y C M X Q Y n k 3 B x / J V 5 B E U T f H e 3 K G c x + 3 O x R T 1 0 Z X P T j T 2 x w x T F G k r e p r Y 5 s c j f 4 Y r 1 E h Y C f V W T Y 6 m m X r s s n V O T p 5 f 8 k I C S H g k O B + a A i n l J G q 3 O 7 V S X c S f W T z X 4 6 N d V 5 a p Z G A w y t G c J y u c E p 5 g h m j H M j C o T T 2 6 / A 5 G V M g P x A 2 Y + v H Q Q v t 4 r I C s k w g 7 x v i C V B L A w Q U A A I A C A B H s W t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7 F r T T L y P G 7 Q A Q A A y g k A A B M A H A B G b 3 J t d W x h c y 9 T Z W N 0 a W 9 u M S 5 t I K I Y A C i g F A A A A A A A A A A A A A A A A A A A A A A A A A A A A O 1 U w U r k Q B C 9 D 8 w / N L 2 X G Q g z G x A v 4 k H i H P a w C j H r H m S Q T l J q O + m u 0 O m I 6 z A f J f s J / p i V Z E a d J M Y R B R E m l 5 C q 1 1 X 1 X n V e B p G V q N l J 9 X b 3 + r 1 + L 7 s S B m J 2 K C x m g c / 2 W Q K 2 3 2 P 0 H B t 5 C Z o i k 9 s I k p G X G w P a / k U z C x F n g + H 8 7 E g o 2 O e B C B P h 8 u n i z E N t C T J 1 q g I / e C B T Z J F Q o R Q x c i p V Y G E U G K G z C z T K w y R X O v i X Q j a o 2 j n z O T + S D / f I H W Y p z i z c 2 o X D 5 n y i U p r 0 W i h J L f A c F E Z E 4 t z 3 C P l L 2 9 2 d U V G n C x r 4 q 6 I 6 V y G Y E v u b s k a K z n p 1 T G u h Z Z K B S h u z r 3 I K 1 F p u M X y S q p J C s B i Y 0 H k i I v n w X x d f s d R E 5 K 4 K P G v 4 R 6 f y B u 2 x v Q J T n c 0 G d c G L 1 i s x + S Q W c f n u E K e d a Y 1 a j Q 1 P D Y x T z C w n q v z A G h n m t u x 4 K h I 0 v E E x Y x E d 1 q h C A y 2 X w w f i C 8 + U N h S m u D g v m 9 O s Y x q Q 0 T 7 L F V T D U K I I v F t 3 9 y 3 h O 7 m 1 7 m F D U d e p L O f / g N D u R 5 V 2 X 5 W a L s u 6 1 E V g M e z 3 p N 5 s s o Y h + d 7 W k L 7 K k M o t M g N 0 P B F 3 t V + U Q h E Q I o e m 6 d D V S Z y f z h J k 1 t B O t x Z t x D 7 d I 5 v E t j 6 5 9 c l v 5 Z O P U E s B A i 0 A F A A C A A g A R 7 F r T Y K 1 q t G m A A A A + Q A A A B I A A A A A A A A A A A A A A A A A A A A A A E N v b m Z p Z y 9 Q Y W N r Y W d l L n h t b F B L A Q I t A B Q A A g A I A E e x a 0 0 P y u m r p A A A A O k A A A A T A A A A A A A A A A A A A A A A A P I A A A B b Q 2 9 u d G V u d F 9 U e X B l c 1 0 u e G 1 s U E s B A i 0 A F A A C A A g A R 7 F r T T L y P G 7 Q A Q A A y g k A A B M A A A A A A A A A A A A A A A A A 4 w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y E A A A A A A A A B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b 3 N U U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b 3 N U U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y M j I i I C 8 + P E V u d H J 5 I F R 5 c G U 9 I k Z p b G x M Y X N 0 V X B k Y X R l Z C I g V m F s d W U 9 I m Q y M D E 4 L T E x L T E y V D A 0 O j E w O j A 0 L j M 4 N T M x M j Z a I i A v P j x F b n R y e S B U e X B l P S J G a W x s Q 2 9 s d W 1 u V H l w Z X M i I F Z h b H V l P S J z Q m d B R 0 J n Q U d C U V l G I i A v P j x F b n R y e S B U e X B l P S J G a W x s Q 2 9 s d W 1 u T m F t Z X M i I F Z h b H V l P S J z W y Z x d W 9 0 O 0 5 p w 7 F v J n F 1 b 3 Q 7 L C Z x d W 9 0 O 0 V k Y W Q m c X V v d D s s J n F 1 b 3 Q 7 Z W 1 v Y 2 l v b i B l b X A m c X V v d D s s J n F 1 b 3 Q 7 Z W 1 v Y 2 l v b i B t Z W 0 m c X V v d D s s J n F 1 b 3 Q 7 c H J l L 3 B v c 3 Q m c X V v d D s s J n F 1 b 3 Q 7 Z W 1 w L 2 1 l b S B S Q y Z x d W 9 0 O y w m c X V v d D t S Q y Z x d W 9 0 O y w m c X V v d D t l b X A v b W V t I F R S J n F 1 b 3 Q 7 L C Z x d W 9 0 O 1 R S J n F 1 b 3 Q 7 X S I g L z 4 8 R W 5 0 c n k g V H l w Z T 0 i R m l s b F N 0 Y X R 1 c y I g V m F s d W U 9 I n N D b 2 1 w b G V 0 Z S I g L z 4 8 R W 5 0 c n k g V H l w Z T 0 i U X V l c n l J R C I g V m F s d W U 9 I n M y O G U x Z T E z N y 0 0 Y m Q 0 L T Q 3 Y z M t O T k 4 Z i 0 5 Z W I x M T k 5 M m Q 3 N W Q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U U i 9 D b 2 x 1 b W 5 h I G R l I G F u d W x h Y 2 n D s 2 4 g Z G U g Z G l u Y W 1 p e m F j a c O z b j E u e 0 5 p w 7 F v L D B 9 J n F 1 b 3 Q 7 L C Z x d W 9 0 O 1 N l Y 3 R p b 2 4 x L 0 R h d G 9 z V F I v Q 2 9 s d W 1 u Y S B k Z S B h b n V s Y W N p w 7 N u I G R l I G R p b m F t a X p h Y 2 n D s 2 4 x L n t F Z G F k L D F 9 J n F 1 b 3 Q 7 L C Z x d W 9 0 O 1 N l Y 3 R p b 2 4 x L 0 R h d G 9 z V F I v Q 2 9 s d W 1 u Y S B k Z S B h b n V s Y W N p w 7 N u I G R l I G R p b m F t a X p h Y 2 n D s 2 4 x L n t l b W 9 j a W 9 u I G V t c C w y f S Z x d W 9 0 O y w m c X V v d D t T Z W N 0 a W 9 u M S 9 E Y X R v c 1 R S L 0 N v b H V t b m E g Z G U g Y W 5 1 b G F j a c O z b i B k Z S B k a W 5 h b W l 6 Y W N p w 7 N u M S 5 7 Z W 1 v Y 2 l v b i B t Z W 0 s M 3 0 m c X V v d D s s J n F 1 b 3 Q 7 U 2 V j d G l v b j E v R G F 0 b 3 N U U i 9 D b 2 x 1 b W 5 h I G R l I G F u d W x h Y 2 n D s 2 4 g Z G U g Z G l u Y W 1 p e m F j a c O z b j E u e 3 B y Z S 9 w b 3 N 0 L D R 9 J n F 1 b 3 Q 7 L C Z x d W 9 0 O 1 N l Y 3 R p b 2 4 x L 0 R h d G 9 z V F I v Q 2 9 s d W 1 u Y S B k Z S B h b n V s Y W N p w 7 N u I G R l I G R p b m F t a X p h Y 2 n D s 2 4 x L n t l b X A v b W V t I F J D L D V 9 J n F 1 b 3 Q 7 L C Z x d W 9 0 O 1 N l Y 3 R p b 2 4 x L 0 R h d G 9 z V F I v Q 2 9 s d W 1 u Y S B k Z S B h b n V s Y W N p w 7 N u I G R l I G R p b m F t a X p h Y 2 n D s 2 4 x L n t S Q y w 2 f S Z x d W 9 0 O y w m c X V v d D t T Z W N 0 a W 9 u M S 9 E Y X R v c 1 R S L 0 N v b H V t b m E g Z G U g Y W 5 1 b G F j a c O z b i B k Z S B k a W 5 h b W l 6 Y W N p w 7 N u M S 5 7 Q X R y a W J 1 d G 8 s N 3 0 m c X V v d D s s J n F 1 b 3 Q 7 U 2 V j d G l v b j E v R G F 0 b 3 N U U i 9 D b 2 x 1 b W 5 h I G R l I G F u d W x h Y 2 n D s 2 4 g Z G U g Z G l u Y W 1 p e m F j a c O z b j E u e 1 Z h b G 9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9 z V F I v Q 2 9 s d W 1 u Y S B k Z S B h b n V s Y W N p w 7 N u I G R l I G R p b m F t a X p h Y 2 n D s 2 4 x L n t O a c O x b y w w f S Z x d W 9 0 O y w m c X V v d D t T Z W N 0 a W 9 u M S 9 E Y X R v c 1 R S L 0 N v b H V t b m E g Z G U g Y W 5 1 b G F j a c O z b i B k Z S B k a W 5 h b W l 6 Y W N p w 7 N u M S 5 7 R W R h Z C w x f S Z x d W 9 0 O y w m c X V v d D t T Z W N 0 a W 9 u M S 9 E Y X R v c 1 R S L 0 N v b H V t b m E g Z G U g Y W 5 1 b G F j a c O z b i B k Z S B k a W 5 h b W l 6 Y W N p w 7 N u M S 5 7 Z W 1 v Y 2 l v b i B l b X A s M n 0 m c X V v d D s s J n F 1 b 3 Q 7 U 2 V j d G l v b j E v R G F 0 b 3 N U U i 9 D b 2 x 1 b W 5 h I G R l I G F u d W x h Y 2 n D s 2 4 g Z G U g Z G l u Y W 1 p e m F j a c O z b j E u e 2 V t b 2 N p b 2 4 g b W V t L D N 9 J n F 1 b 3 Q 7 L C Z x d W 9 0 O 1 N l Y 3 R p b 2 4 x L 0 R h d G 9 z V F I v Q 2 9 s d W 1 u Y S B k Z S B h b n V s Y W N p w 7 N u I G R l I G R p b m F t a X p h Y 2 n D s 2 4 x L n t w c m U v c G 9 z d C w 0 f S Z x d W 9 0 O y w m c X V v d D t T Z W N 0 a W 9 u M S 9 E Y X R v c 1 R S L 0 N v b H V t b m E g Z G U g Y W 5 1 b G F j a c O z b i B k Z S B k a W 5 h b W l 6 Y W N p w 7 N u M S 5 7 Z W 1 w L 2 1 l b S B S Q y w 1 f S Z x d W 9 0 O y w m c X V v d D t T Z W N 0 a W 9 u M S 9 E Y X R v c 1 R S L 0 N v b H V t b m E g Z G U g Y W 5 1 b G F j a c O z b i B k Z S B k a W 5 h b W l 6 Y W N p w 7 N u M S 5 7 U k M s N n 0 m c X V v d D s s J n F 1 b 3 Q 7 U 2 V j d G l v b j E v R G F 0 b 3 N U U i 9 D b 2 x 1 b W 5 h I G R l I G F u d W x h Y 2 n D s 2 4 g Z G U g Z G l u Y W 1 p e m F j a c O z b j E u e 0 F 0 c m l i d X R v L D d 9 J n F 1 b 3 Q 7 L C Z x d W 9 0 O 1 N l Y 3 R p b 2 4 x L 0 R h d G 9 z V F I v Q 2 9 s d W 1 u Y S B k Z S B h b n V s Y W N p w 7 N u I G R l I G R p b m F t a X p h Y 2 n D s 2 4 x L n t W Y W x v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b 3 N U U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R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V F I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U U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U U i 9 D b 2 x 1 b W 5 h J T I w Z G U l M j B h b n V s Y W N p J U M z J U I z b i U y M G R l J T I w Z G l u Y W 1 p e m F j a S V D M y V C M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U U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U k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9 z U k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I 4 O C I g L z 4 8 R W 5 0 c n k g V H l w Z T 0 i R m l s b E x h c 3 R V c G R h d G V k I i B W Y W x 1 Z T 0 i Z D I w M T g t M T E t M T J U M D Q 6 M T A 6 M T U u N T c 0 O T k 4 O V o i I C 8 + P E V u d H J 5 I F R 5 c G U 9 I k Z p b G x D b 2 x 1 b W 5 U e X B l c y I g V m F s d W U 9 I n N C Z 0 F H Q m d B R 0 J R W U Y i I C 8 + P E V u d H J 5 I F R 5 c G U 9 I k Z p b G x D b 2 x 1 b W 5 O Y W 1 l c y I g V m F s d W U 9 I n N b J n F 1 b 3 Q 7 T m n D s W 8 m c X V v d D s s J n F 1 b 3 Q 7 R W R h Z C Z x d W 9 0 O y w m c X V v d D t l b W 9 j a W 9 u I G V t c C Z x d W 9 0 O y w m c X V v d D t l b W 9 j a W 9 u I G 1 l b S Z x d W 9 0 O y w m c X V v d D t w c m U v c G 9 z d C Z x d W 9 0 O y w m c X V v d D t l b X A v b W V t I F J D J n F 1 b 3 Q 7 L C Z x d W 9 0 O 1 J D J n F 1 b 3 Q 7 L C Z x d W 9 0 O 2 V t c C 9 t Z W 0 g V F I m c X V v d D s s J n F 1 b 3 Q 7 V F I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h k M j g x Z G Y 0 L T N j Z W E t N D d l O C 1 i M j h j L W N k M j N h N T c 2 N T N i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1 J D L 0 N v b H V t b m E g Z G U g Y W 5 1 b G F j a c O z b i B k Z S B k a W 5 h b W l 6 Y W N p w 7 N u M S 5 7 T m n D s W 8 s M H 0 m c X V v d D s s J n F 1 b 3 Q 7 U 2 V j d G l v b j E v R G F 0 b 3 N S Q y 9 D b 2 x 1 b W 5 h I G R l I G F u d W x h Y 2 n D s 2 4 g Z G U g Z G l u Y W 1 p e m F j a c O z b j E u e 0 V k Y W Q s M X 0 m c X V v d D s s J n F 1 b 3 Q 7 U 2 V j d G l v b j E v R G F 0 b 3 N S Q y 9 D b 2 x 1 b W 5 h I G R l I G F u d W x h Y 2 n D s 2 4 g Z G U g Z G l u Y W 1 p e m F j a c O z b j E u e 2 V t b 2 N p b 2 4 g Z W 1 w L D J 9 J n F 1 b 3 Q 7 L C Z x d W 9 0 O 1 N l Y 3 R p b 2 4 x L 0 R h d G 9 z U k M v Q 2 9 s d W 1 u Y S B k Z S B h b n V s Y W N p w 7 N u I G R l I G R p b m F t a X p h Y 2 n D s 2 4 x L n t l b W 9 j a W 9 u I G 1 l b S w z f S Z x d W 9 0 O y w m c X V v d D t T Z W N 0 a W 9 u M S 9 E Y X R v c 1 J D L 0 N v b H V t b m E g Z G U g Y W 5 1 b G F j a c O z b i B k Z S B k a W 5 h b W l 6 Y W N p w 7 N u M S 5 7 c H J l L 3 B v c 3 Q s N H 0 m c X V v d D s s J n F 1 b 3 Q 7 U 2 V j d G l v b j E v R G F 0 b 3 N S Q y 9 D b 2 x 1 b W 5 h I G R l I G F u d W x h Y 2 n D s 2 4 g Z G U g Z G l u Y W 1 p e m F j a c O z b j E u e 2 V t c C 9 t Z W 0 g U k M s N X 0 m c X V v d D s s J n F 1 b 3 Q 7 U 2 V j d G l v b j E v R G F 0 b 3 N S Q y 9 D b 2 x 1 b W 5 h I G R l I G F u d W x h Y 2 n D s 2 4 g Z G U g Z G l u Y W 1 p e m F j a c O z b j E u e 1 J D L D Z 9 J n F 1 b 3 Q 7 L C Z x d W 9 0 O 1 N l Y 3 R p b 2 4 x L 0 R h d G 9 z U k M v Q 2 9 s d W 1 u Y S B k Z S B h b n V s Y W N p w 7 N u I G R l I G R p b m F t a X p h Y 2 n D s 2 4 x L n t B d H J p Y n V 0 b y w 3 f S Z x d W 9 0 O y w m c X V v d D t T Z W N 0 a W 9 u M S 9 E Y X R v c 1 J D L 0 N v b H V t b m E g Z G U g Y W 5 1 b G F j a c O z b i B k Z S B k a W 5 h b W l 6 Y W N p w 7 N u M S 5 7 V m F s b 3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b 3 N S Q y 9 D b 2 x 1 b W 5 h I G R l I G F u d W x h Y 2 n D s 2 4 g Z G U g Z G l u Y W 1 p e m F j a c O z b j E u e 0 5 p w 7 F v L D B 9 J n F 1 b 3 Q 7 L C Z x d W 9 0 O 1 N l Y 3 R p b 2 4 x L 0 R h d G 9 z U k M v Q 2 9 s d W 1 u Y S B k Z S B h b n V s Y W N p w 7 N u I G R l I G R p b m F t a X p h Y 2 n D s 2 4 x L n t F Z G F k L D F 9 J n F 1 b 3 Q 7 L C Z x d W 9 0 O 1 N l Y 3 R p b 2 4 x L 0 R h d G 9 z U k M v Q 2 9 s d W 1 u Y S B k Z S B h b n V s Y W N p w 7 N u I G R l I G R p b m F t a X p h Y 2 n D s 2 4 x L n t l b W 9 j a W 9 u I G V t c C w y f S Z x d W 9 0 O y w m c X V v d D t T Z W N 0 a W 9 u M S 9 E Y X R v c 1 J D L 0 N v b H V t b m E g Z G U g Y W 5 1 b G F j a c O z b i B k Z S B k a W 5 h b W l 6 Y W N p w 7 N u M S 5 7 Z W 1 v Y 2 l v b i B t Z W 0 s M 3 0 m c X V v d D s s J n F 1 b 3 Q 7 U 2 V j d G l v b j E v R G F 0 b 3 N S Q y 9 D b 2 x 1 b W 5 h I G R l I G F u d W x h Y 2 n D s 2 4 g Z G U g Z G l u Y W 1 p e m F j a c O z b j E u e 3 B y Z S 9 w b 3 N 0 L D R 9 J n F 1 b 3 Q 7 L C Z x d W 9 0 O 1 N l Y 3 R p b 2 4 x L 0 R h d G 9 z U k M v Q 2 9 s d W 1 u Y S B k Z S B h b n V s Y W N p w 7 N u I G R l I G R p b m F t a X p h Y 2 n D s 2 4 x L n t l b X A v b W V t I F J D L D V 9 J n F 1 b 3 Q 7 L C Z x d W 9 0 O 1 N l Y 3 R p b 2 4 x L 0 R h d G 9 z U k M v Q 2 9 s d W 1 u Y S B k Z S B h b n V s Y W N p w 7 N u I G R l I G R p b m F t a X p h Y 2 n D s 2 4 x L n t S Q y w 2 f S Z x d W 9 0 O y w m c X V v d D t T Z W N 0 a W 9 u M S 9 E Y X R v c 1 J D L 0 N v b H V t b m E g Z G U g Y W 5 1 b G F j a c O z b i B k Z S B k a W 5 h b W l 6 Y W N p w 7 N u M S 5 7 Q X R y a W J 1 d G 8 s N 3 0 m c X V v d D s s J n F 1 b 3 Q 7 U 2 V j d G l v b j E v R G F 0 b 3 N S Q y 9 D b 2 x 1 b W 5 h I G R l I G F u d W x h Y 2 n D s 2 4 g Z G U g Z G l u Y W 1 p e m F j a c O z b j E u e 1 Z h b G 9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v c 1 J D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U k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S Q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S Q y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J D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J D L 0 N v b H V t b m E l M j B k Z S U y M G F u d W x h Y 2 k l Q z M l Q j N u J T I w Z G U l M j B k a W 5 h b W l 6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J D L 0 N v b H V t b m F z J T I w Y 2 9 u J T I w b m 9 t Y n J l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B s p Y 2 f n w t L u b 8 s i f w r f 8 8 A A A A A A g A A A A A A E G Y A A A A B A A A g A A A A Z y r Z S A d k g 0 o P o 6 h 7 o 1 S o 2 f L c Q 8 S g B N 9 P c Y w d P B i m 1 T E A A A A A D o A A A A A C A A A g A A A A W g c y n u e Y j / x v p 2 l v G I v 5 c U D v h H f V z 1 B o j K j K d P y d f J N Q A A A A 0 E Q F i h L p x x 8 F f W q V k v N P m E R d 5 G o m v w I w e 7 e i c C 0 v S u u D c 5 4 d X 6 3 / 4 F i I C I n v j j w C w t / 1 + Y W w r t o R Q T r P H A b 5 3 S n a Z z t G t 1 G v m Z F L 4 T w P 3 C B A A A A A V O z k Z u u C b a / t p E D h C o f M 1 s i 4 I T / C R / W v P r b q Y 1 9 e 9 N p 1 t j G z O 8 3 2 K M 1 M / w P y c U B 4 1 J V v 3 F q + t l J P h M B j E 1 I 1 l Q = = < / D a t a M a s h u p > 
</file>

<file path=customXml/itemProps1.xml><?xml version="1.0" encoding="utf-8"?>
<ds:datastoreItem xmlns:ds="http://schemas.openxmlformats.org/officeDocument/2006/customXml" ds:itemID="{C90E5BCD-A1D3-43CA-AE20-0E593EA363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base de datos</vt:lpstr>
      <vt:lpstr>pre</vt:lpstr>
      <vt:lpstr>% RC emp</vt:lpstr>
      <vt:lpstr>TR emp</vt:lpstr>
      <vt:lpstr>% RC mem</vt:lpstr>
      <vt:lpstr>TR mem</vt:lpstr>
      <vt:lpstr>errores</vt:lpstr>
      <vt:lpstr>datos RC pbh</vt:lpstr>
      <vt:lpstr>datos TR pbh</vt:lpstr>
      <vt:lpstr>pre-post pbh</vt:lpstr>
      <vt:lpstr>post</vt:lpstr>
      <vt:lpstr>comp pre-post</vt:lpstr>
      <vt:lpstr>S1</vt:lpstr>
      <vt:lpstr>S2</vt:lpstr>
      <vt:lpstr>S3</vt:lpstr>
      <vt:lpstr>S4</vt:lpstr>
      <vt:lpstr>S5</vt:lpstr>
      <vt:lpstr>S7</vt:lpstr>
      <vt:lpstr>S8</vt:lpstr>
      <vt:lpstr>S12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Yermeinb</dc:creator>
  <cp:lastModifiedBy>Pablo Benavides Herrera</cp:lastModifiedBy>
  <dcterms:created xsi:type="dcterms:W3CDTF">2018-10-24T18:12:34Z</dcterms:created>
  <dcterms:modified xsi:type="dcterms:W3CDTF">2019-03-05T23:01:32Z</dcterms:modified>
</cp:coreProperties>
</file>