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eitonmx-my.sharepoint.com/personal/pbenavides_exelpitss_com/Documents/PBH Personal/y&amp;p/Yermik/doctorado YBL/eeg_plots/data/"/>
    </mc:Choice>
  </mc:AlternateContent>
  <xr:revisionPtr revIDLastSave="194" documentId="13_ncr:1_{F0B2F26B-F952-45E1-AAAE-94450B1B2BD6}" xr6:coauthVersionLast="45" xr6:coauthVersionMax="45" xr10:uidLastSave="{A718A3EF-5B5D-47AF-8EDA-0A660E7ECF53}"/>
  <bookViews>
    <workbookView xWindow="-96" yWindow="-96" windowWidth="19392" windowHeight="10392" tabRatio="722" xr2:uid="{7EAAD48F-A1C0-4261-AC1E-0EFF3071ACA5}"/>
  </bookViews>
  <sheets>
    <sheet name="bd" sheetId="1" r:id="rId1"/>
    <sheet name="sin eeg" sheetId="2" r:id="rId2"/>
    <sheet name="oddball" sheetId="4" r:id="rId3"/>
    <sheet name="SSIS" sheetId="8" r:id="rId4"/>
    <sheet name="peli" sheetId="12" r:id="rId5"/>
    <sheet name="datos  pbh" sheetId="7" r:id="rId6"/>
    <sheet name="Correlación SSIS" sheetId="13" r:id="rId7"/>
    <sheet name="correlacion ssis oddball" sheetId="15" r:id="rId8"/>
    <sheet name="correlacion crianza" sheetId="14" r:id="rId9"/>
  </sheets>
  <definedNames>
    <definedName name="DatosExternos_1" localSheetId="5" hidden="1">'datos  pbh'!$A$1:$AV$59</definedName>
    <definedName name="Edad" localSheetId="0">bd!$G$3</definedName>
    <definedName name="Sexo" localSheetId="0">bd!$G$2</definedName>
  </definedNames>
  <calcPr calcId="191029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9" i="1" l="1"/>
  <c r="AU30" i="1"/>
  <c r="AU16" i="1"/>
  <c r="AU28" i="1"/>
  <c r="AU15" i="1"/>
  <c r="AU14" i="1"/>
  <c r="AU27" i="1"/>
  <c r="AU13" i="1"/>
  <c r="AT30" i="1"/>
  <c r="AT16" i="1"/>
  <c r="AT27" i="1"/>
  <c r="AT15" i="1"/>
  <c r="AT28" i="1"/>
  <c r="AT29" i="1"/>
  <c r="AT14" i="1"/>
  <c r="E11" i="1" l="1"/>
  <c r="E24" i="1"/>
  <c r="E30" i="1"/>
  <c r="E27" i="1" l="1"/>
  <c r="E14" i="1"/>
  <c r="E15" i="1"/>
  <c r="E28" i="1"/>
  <c r="E16" i="1"/>
  <c r="E29" i="1"/>
  <c r="AT13" i="1" l="1"/>
  <c r="E13" i="1" l="1"/>
  <c r="AU12" i="1" l="1"/>
  <c r="AU11" i="1"/>
  <c r="AU26" i="1"/>
  <c r="AU24" i="1"/>
  <c r="AU10" i="1" l="1"/>
  <c r="AU9" i="1"/>
  <c r="AU23" i="1"/>
  <c r="AT9" i="1" l="1"/>
  <c r="AT23" i="1" l="1"/>
  <c r="AU25" i="1" l="1"/>
  <c r="AU7" i="1"/>
  <c r="AU22" i="1"/>
  <c r="AU21" i="1"/>
  <c r="AU6" i="1"/>
  <c r="AT12" i="1"/>
  <c r="AT25" i="1"/>
  <c r="AT11" i="1"/>
  <c r="AT10" i="1"/>
  <c r="AT26" i="1"/>
  <c r="AT24" i="1"/>
  <c r="AV10" i="1"/>
  <c r="AT7" i="1"/>
  <c r="AT22" i="1"/>
  <c r="AT21" i="1"/>
  <c r="AT6" i="1"/>
  <c r="AT8" i="1"/>
  <c r="AU8" i="1"/>
  <c r="E12" i="1" l="1"/>
  <c r="E25" i="1"/>
  <c r="E26" i="1" l="1"/>
  <c r="E10" i="1" l="1"/>
  <c r="E9" i="1"/>
  <c r="E8" i="1" l="1"/>
  <c r="E23" i="1" l="1"/>
  <c r="H15" i="13" l="1"/>
  <c r="H14" i="13"/>
  <c r="L14" i="13" l="1"/>
  <c r="I14" i="13"/>
  <c r="C14" i="13"/>
  <c r="AT2" i="1"/>
  <c r="AU2" i="1"/>
  <c r="AT3" i="1"/>
  <c r="AU3" i="1"/>
  <c r="AT4" i="1"/>
  <c r="AU4" i="1"/>
  <c r="AT5" i="1"/>
  <c r="AU5" i="1"/>
  <c r="AT17" i="1"/>
  <c r="AU17" i="1"/>
  <c r="AT18" i="1"/>
  <c r="AU18" i="1"/>
  <c r="AT19" i="1"/>
  <c r="AU19" i="1"/>
  <c r="AT20" i="1"/>
  <c r="AU20" i="1"/>
  <c r="D13" i="14" l="1"/>
  <c r="D12" i="14"/>
  <c r="D11" i="14"/>
  <c r="D10" i="14"/>
  <c r="D9" i="14"/>
  <c r="D8" i="14"/>
  <c r="D7" i="14"/>
  <c r="D6" i="14"/>
  <c r="D5" i="14"/>
  <c r="D4" i="14"/>
  <c r="D3" i="14"/>
  <c r="D2" i="14"/>
  <c r="E7" i="1" l="1"/>
  <c r="E22" i="1"/>
  <c r="E21" i="1"/>
  <c r="E6" i="1" l="1"/>
  <c r="U20" i="4" l="1"/>
  <c r="U19" i="4"/>
  <c r="U18" i="4"/>
  <c r="U17" i="4"/>
  <c r="U16" i="4"/>
  <c r="U15" i="4"/>
  <c r="U14" i="4"/>
  <c r="U13" i="4"/>
  <c r="S20" i="4"/>
  <c r="S19" i="4"/>
  <c r="S18" i="4"/>
  <c r="S17" i="4"/>
  <c r="S16" i="4"/>
  <c r="S15" i="4"/>
  <c r="S14" i="4"/>
  <c r="S13" i="4"/>
  <c r="Q20" i="4"/>
  <c r="Q19" i="4"/>
  <c r="Q18" i="4"/>
  <c r="Q17" i="4"/>
  <c r="Q16" i="4"/>
  <c r="Q15" i="4"/>
  <c r="Q14" i="4"/>
  <c r="Q13" i="4"/>
  <c r="O20" i="4"/>
  <c r="O19" i="4"/>
  <c r="O18" i="4"/>
  <c r="O17" i="4"/>
  <c r="O16" i="4"/>
  <c r="O15" i="4"/>
  <c r="O14" i="4"/>
  <c r="O13" i="4"/>
  <c r="M20" i="4"/>
  <c r="M19" i="4"/>
  <c r="M18" i="4"/>
  <c r="M17" i="4"/>
  <c r="M16" i="4"/>
  <c r="M15" i="4"/>
  <c r="M14" i="4"/>
  <c r="M13" i="4"/>
  <c r="K20" i="4"/>
  <c r="K19" i="4"/>
  <c r="K18" i="4"/>
  <c r="K17" i="4"/>
  <c r="K16" i="4"/>
  <c r="K15" i="4"/>
  <c r="K14" i="4"/>
  <c r="K13" i="4"/>
  <c r="I20" i="4"/>
  <c r="I19" i="4"/>
  <c r="I18" i="4"/>
  <c r="I17" i="4"/>
  <c r="I16" i="4"/>
  <c r="I15" i="4"/>
  <c r="I14" i="4"/>
  <c r="I13" i="4"/>
  <c r="G20" i="4"/>
  <c r="G19" i="4"/>
  <c r="G18" i="4"/>
  <c r="G17" i="4"/>
  <c r="G16" i="4"/>
  <c r="G15" i="4"/>
  <c r="G14" i="4"/>
  <c r="G13" i="4"/>
  <c r="E20" i="4"/>
  <c r="E19" i="4"/>
  <c r="E18" i="4"/>
  <c r="E17" i="4"/>
  <c r="E16" i="4"/>
  <c r="E15" i="4"/>
  <c r="E14" i="4"/>
  <c r="E13" i="4"/>
  <c r="C14" i="4"/>
  <c r="C15" i="4"/>
  <c r="C16" i="4"/>
  <c r="C17" i="4"/>
  <c r="C18" i="4"/>
  <c r="C19" i="4"/>
  <c r="C20" i="4"/>
  <c r="C13" i="4"/>
  <c r="T20" i="4"/>
  <c r="T19" i="4"/>
  <c r="T18" i="4"/>
  <c r="T17" i="4"/>
  <c r="T16" i="4"/>
  <c r="T15" i="4"/>
  <c r="T14" i="4"/>
  <c r="T13" i="4"/>
  <c r="R20" i="4"/>
  <c r="R19" i="4"/>
  <c r="R18" i="4"/>
  <c r="R17" i="4"/>
  <c r="R16" i="4"/>
  <c r="R15" i="4"/>
  <c r="R14" i="4"/>
  <c r="R13" i="4"/>
  <c r="P20" i="4"/>
  <c r="P19" i="4"/>
  <c r="P18" i="4"/>
  <c r="P17" i="4"/>
  <c r="P16" i="4"/>
  <c r="P15" i="4"/>
  <c r="P14" i="4"/>
  <c r="P13" i="4"/>
  <c r="N20" i="4"/>
  <c r="N19" i="4"/>
  <c r="N18" i="4"/>
  <c r="N17" i="4"/>
  <c r="N16" i="4"/>
  <c r="N15" i="4"/>
  <c r="N14" i="4"/>
  <c r="N13" i="4"/>
  <c r="L20" i="4"/>
  <c r="L19" i="4"/>
  <c r="L18" i="4"/>
  <c r="L17" i="4"/>
  <c r="L16" i="4"/>
  <c r="L15" i="4"/>
  <c r="L14" i="4"/>
  <c r="L13" i="4"/>
  <c r="J20" i="4"/>
  <c r="J19" i="4"/>
  <c r="J18" i="4"/>
  <c r="J17" i="4"/>
  <c r="J16" i="4"/>
  <c r="J15" i="4"/>
  <c r="J14" i="4"/>
  <c r="J13" i="4"/>
  <c r="H20" i="4"/>
  <c r="H19" i="4"/>
  <c r="H18" i="4"/>
  <c r="H17" i="4"/>
  <c r="H16" i="4"/>
  <c r="H15" i="4"/>
  <c r="H14" i="4"/>
  <c r="H13" i="4"/>
  <c r="F20" i="4"/>
  <c r="F19" i="4"/>
  <c r="F18" i="4"/>
  <c r="F17" i="4"/>
  <c r="F16" i="4"/>
  <c r="F15" i="4"/>
  <c r="F14" i="4"/>
  <c r="F13" i="4"/>
  <c r="D20" i="4"/>
  <c r="D19" i="4"/>
  <c r="D18" i="4"/>
  <c r="D17" i="4"/>
  <c r="D16" i="4"/>
  <c r="D15" i="4"/>
  <c r="D14" i="4"/>
  <c r="D13" i="4"/>
  <c r="B14" i="4"/>
  <c r="B15" i="4"/>
  <c r="B16" i="4"/>
  <c r="B17" i="4"/>
  <c r="B18" i="4"/>
  <c r="B19" i="4"/>
  <c r="B20" i="4"/>
  <c r="B13" i="4"/>
  <c r="E3" i="1" l="1"/>
  <c r="E4" i="1"/>
  <c r="E5" i="1"/>
  <c r="E17" i="1"/>
  <c r="E18" i="1"/>
  <c r="E19" i="1"/>
  <c r="E20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76FF55-B744-40D7-8395-17859C4C74AA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<sst xmlns="http://schemas.openxmlformats.org/spreadsheetml/2006/main" count="608" uniqueCount="169">
  <si>
    <t>Edad</t>
  </si>
  <si>
    <t>Gpo. Etto.</t>
  </si>
  <si>
    <t>Codigo participante</t>
  </si>
  <si>
    <t>Índice lateralidad</t>
  </si>
  <si>
    <t xml:space="preserve">CI </t>
  </si>
  <si>
    <t>EPPPCP- AC</t>
  </si>
  <si>
    <t>EPPPCP- DP</t>
  </si>
  <si>
    <t>EPPPCP- AE</t>
  </si>
  <si>
    <t>EPPPCP- CR</t>
  </si>
  <si>
    <t>EPPPCP- IE</t>
  </si>
  <si>
    <t>Conners PC</t>
  </si>
  <si>
    <t>Conners PA</t>
  </si>
  <si>
    <t>Conners PS</t>
  </si>
  <si>
    <t>Conners Im-H</t>
  </si>
  <si>
    <t>Conners A</t>
  </si>
  <si>
    <t>Conners In-H</t>
  </si>
  <si>
    <t>ALJ10M</t>
  </si>
  <si>
    <t>CLB8M</t>
  </si>
  <si>
    <t>LMR11M</t>
  </si>
  <si>
    <t>EGV8M</t>
  </si>
  <si>
    <t>SSIS PC 1</t>
  </si>
  <si>
    <t>SSIS-Coop 1</t>
  </si>
  <si>
    <t>SSIS-As 1</t>
  </si>
  <si>
    <t>SSIS-Resp 1</t>
  </si>
  <si>
    <t>SSIS-Emp 1</t>
  </si>
  <si>
    <t>SSIS-Comp 1</t>
  </si>
  <si>
    <t>SSIS-Comu 1</t>
  </si>
  <si>
    <t>SSIS-AC 1</t>
  </si>
  <si>
    <t>SSIS-Ext 1</t>
  </si>
  <si>
    <t>SSIS-Bull 1</t>
  </si>
  <si>
    <t>SSIS-HI 1</t>
  </si>
  <si>
    <t>SSIS-Int 1</t>
  </si>
  <si>
    <t>SSIS 2</t>
  </si>
  <si>
    <t>SSIS-Comu 2</t>
  </si>
  <si>
    <t>SSIS-Coop 2</t>
  </si>
  <si>
    <t>SSIS-As 2</t>
  </si>
  <si>
    <t>SSIS-Resp 2</t>
  </si>
  <si>
    <t>SSIS-Emp 2</t>
  </si>
  <si>
    <t>SSIS-Comp 2</t>
  </si>
  <si>
    <t>SSIS-AC 2</t>
  </si>
  <si>
    <t>SSIS PC 2</t>
  </si>
  <si>
    <t>SSIS-Ext 2</t>
  </si>
  <si>
    <t>SSIS-Bull 2</t>
  </si>
  <si>
    <t>SSIS-HI 2</t>
  </si>
  <si>
    <t>SSIS-Int 2</t>
  </si>
  <si>
    <t>MBO9M</t>
  </si>
  <si>
    <t>TR mem-A 1</t>
  </si>
  <si>
    <t>TR mem-T 1</t>
  </si>
  <si>
    <t>TR mem-E 1</t>
  </si>
  <si>
    <t>TR mem-ID 1</t>
  </si>
  <si>
    <t>TR emp-A 1</t>
  </si>
  <si>
    <t>TR emp-T 1</t>
  </si>
  <si>
    <t>TR emp-E 1</t>
  </si>
  <si>
    <t>TR emp-ID 1</t>
  </si>
  <si>
    <t>Fecha nacimiento</t>
  </si>
  <si>
    <t>SFN10M</t>
  </si>
  <si>
    <t>JSR9M</t>
  </si>
  <si>
    <t>JDC10M</t>
  </si>
  <si>
    <t>Fecha evaluacion 1</t>
  </si>
  <si>
    <t>Peliculas 1</t>
  </si>
  <si>
    <t>Peliculas 2</t>
  </si>
  <si>
    <t>Edad decimal</t>
  </si>
  <si>
    <t>Pre</t>
  </si>
  <si>
    <t>Post</t>
  </si>
  <si>
    <t>Alegría</t>
  </si>
  <si>
    <t>Tristeza</t>
  </si>
  <si>
    <t>Enojo</t>
  </si>
  <si>
    <t>Identidad</t>
  </si>
  <si>
    <t>Sexo</t>
  </si>
  <si>
    <t>RC</t>
  </si>
  <si>
    <t>TR</t>
  </si>
  <si>
    <t>TR emp-A2</t>
  </si>
  <si>
    <t>TR emp-T 2</t>
  </si>
  <si>
    <t>TR emp-E 2</t>
  </si>
  <si>
    <t>TR mem-A 2</t>
  </si>
  <si>
    <t>TR mem-T 2</t>
  </si>
  <si>
    <t>TR mem-E 2</t>
  </si>
  <si>
    <t>TR emp-ID 2</t>
  </si>
  <si>
    <t>TR mem-ID 2</t>
  </si>
  <si>
    <t>Grupo emoción</t>
  </si>
  <si>
    <t>Grupo identidad</t>
  </si>
  <si>
    <t>Etiquetas de fila</t>
  </si>
  <si>
    <t>Total general</t>
  </si>
  <si>
    <t>Pre/post</t>
  </si>
  <si>
    <t>Puntuación SSIS</t>
  </si>
  <si>
    <t>Promedio de Puntuación SSIS</t>
  </si>
  <si>
    <t>Etiquetas de columna</t>
  </si>
  <si>
    <t>RC Películas</t>
  </si>
  <si>
    <t>Promedio de RC Películas</t>
  </si>
  <si>
    <t>SPM8M</t>
  </si>
  <si>
    <t>SGM8M</t>
  </si>
  <si>
    <t>DSO8M</t>
  </si>
  <si>
    <t>KGJ9M</t>
  </si>
  <si>
    <t>SSIS 1</t>
  </si>
  <si>
    <t xml:space="preserve"> RC emp-A 1</t>
  </si>
  <si>
    <t xml:space="preserve"> RC emp-T 1</t>
  </si>
  <si>
    <t xml:space="preserve"> RC emp-E 1</t>
  </si>
  <si>
    <t xml:space="preserve"> RC mem-A 1</t>
  </si>
  <si>
    <t xml:space="preserve"> RC mem-T 1</t>
  </si>
  <si>
    <t xml:space="preserve"> RC mem-E 1</t>
  </si>
  <si>
    <t xml:space="preserve"> RC emp-ID 1</t>
  </si>
  <si>
    <t xml:space="preserve"> RC mem-ID 1</t>
  </si>
  <si>
    <t xml:space="preserve"> RC emp-A2</t>
  </si>
  <si>
    <t xml:space="preserve"> RC emp-T 2</t>
  </si>
  <si>
    <t xml:space="preserve"> RC emp-E 2</t>
  </si>
  <si>
    <t xml:space="preserve"> RC mem-A 2</t>
  </si>
  <si>
    <t xml:space="preserve"> RC mem-T 2</t>
  </si>
  <si>
    <t xml:space="preserve"> RC mem-E 2</t>
  </si>
  <si>
    <t xml:space="preserve"> RC emp-ID 2</t>
  </si>
  <si>
    <t xml:space="preserve"> RC mem-ID 2</t>
  </si>
  <si>
    <t xml:space="preserve"> EO emp-A 1</t>
  </si>
  <si>
    <t xml:space="preserve"> EO emp-T 1</t>
  </si>
  <si>
    <t xml:space="preserve"> EO emp-E 1</t>
  </si>
  <si>
    <t xml:space="preserve"> EO mem-A 1</t>
  </si>
  <si>
    <t xml:space="preserve"> EO mem-T 1</t>
  </si>
  <si>
    <t xml:space="preserve"> EO mem-E 1</t>
  </si>
  <si>
    <t xml:space="preserve"> EO emp-ID 1</t>
  </si>
  <si>
    <t xml:space="preserve"> EO mem-ID 1</t>
  </si>
  <si>
    <t xml:space="preserve"> EO emp-A2</t>
  </si>
  <si>
    <t xml:space="preserve"> EO emp-T 2</t>
  </si>
  <si>
    <t xml:space="preserve"> EO emp-E 2</t>
  </si>
  <si>
    <t xml:space="preserve"> EO mem-A 2</t>
  </si>
  <si>
    <t xml:space="preserve"> EO mem-T 2</t>
  </si>
  <si>
    <t xml:space="preserve"> EO mem-E 2</t>
  </si>
  <si>
    <t xml:space="preserve"> EO emp-ID 2</t>
  </si>
  <si>
    <t xml:space="preserve"> EO mem-ID 2</t>
  </si>
  <si>
    <t xml:space="preserve"> EC emp-A 1</t>
  </si>
  <si>
    <t xml:space="preserve"> EC emp-T 1</t>
  </si>
  <si>
    <t xml:space="preserve"> EC emp-E 1</t>
  </si>
  <si>
    <t xml:space="preserve"> EC mem-A 1</t>
  </si>
  <si>
    <t xml:space="preserve"> EC mem-T 1</t>
  </si>
  <si>
    <t xml:space="preserve"> EC mem-E 1</t>
  </si>
  <si>
    <t xml:space="preserve"> EC emp-ID 1</t>
  </si>
  <si>
    <t xml:space="preserve"> EC mem-ID 1</t>
  </si>
  <si>
    <t xml:space="preserve"> EC emp-A 2</t>
  </si>
  <si>
    <t xml:space="preserve"> EC emp-T 2</t>
  </si>
  <si>
    <t xml:space="preserve"> EC emp-E 2</t>
  </si>
  <si>
    <t xml:space="preserve"> EC mem-A 2</t>
  </si>
  <si>
    <t xml:space="preserve"> EC mem-T 2</t>
  </si>
  <si>
    <t xml:space="preserve"> EC mem-E 2</t>
  </si>
  <si>
    <t xml:space="preserve"> EC emp-ID 2</t>
  </si>
  <si>
    <t xml:space="preserve"> EC mem-ID 2</t>
  </si>
  <si>
    <t>alegria</t>
  </si>
  <si>
    <t>tr alegria</t>
  </si>
  <si>
    <t>tristeza</t>
  </si>
  <si>
    <t>tr tristeza</t>
  </si>
  <si>
    <t>enojo</t>
  </si>
  <si>
    <t>tr enojo</t>
  </si>
  <si>
    <t>identidad</t>
  </si>
  <si>
    <t>tr identidad</t>
  </si>
  <si>
    <t>sexo</t>
  </si>
  <si>
    <t>tr sexo</t>
  </si>
  <si>
    <t>AMA8M</t>
  </si>
  <si>
    <t>MSR9M</t>
  </si>
  <si>
    <t>DRL8M</t>
  </si>
  <si>
    <t>MZH9M</t>
  </si>
  <si>
    <t>SPC8M</t>
  </si>
  <si>
    <t>CVO8M</t>
  </si>
  <si>
    <t>TOM8M</t>
  </si>
  <si>
    <t>EDC10M</t>
  </si>
  <si>
    <t>DSB10M</t>
  </si>
  <si>
    <t>NRG10M</t>
  </si>
  <si>
    <t>ADA8M</t>
  </si>
  <si>
    <t>EHO8M</t>
  </si>
  <si>
    <t>HMA8M</t>
  </si>
  <si>
    <t>JGB9M</t>
  </si>
  <si>
    <t>MCJ8M</t>
  </si>
  <si>
    <t>MRA8M</t>
  </si>
  <si>
    <t>JOB10M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</si>
</sst>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m\-yyyy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9" fontId="0" fillId="0" borderId="0" xfId="1" applyFont="1"/>
    <xf numFmtId="164" fontId="0" fillId="0" borderId="0" xfId="0" applyNumberFormat="1"/>
    <xf numFmtId="43" fontId="0" fillId="0" borderId="0" xfId="2" applyFont="1"/>
    <xf numFmtId="43" fontId="0" fillId="0" borderId="0" xfId="2" applyNumberFormat="1" applyFont="1"/>
    <xf numFmtId="43" fontId="0" fillId="0" borderId="0" xfId="0" applyNumberFormat="1"/>
    <xf numFmtId="2" fontId="0" fillId="0" borderId="0" xfId="2" applyNumberFormat="1" applyFon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3" borderId="2" xfId="0" applyNumberFormat="1" applyFont="1" applyFill="1" applyBorder="1"/>
    <xf numFmtId="43" fontId="0" fillId="3" borderId="2" xfId="2" applyNumberFormat="1" applyFont="1" applyFill="1" applyBorder="1"/>
    <xf numFmtId="2" fontId="0" fillId="3" borderId="2" xfId="0" applyNumberFormat="1" applyFont="1" applyFill="1" applyBorder="1"/>
    <xf numFmtId="164" fontId="0" fillId="0" borderId="2" xfId="0" applyNumberFormat="1" applyFont="1" applyBorder="1"/>
    <xf numFmtId="43" fontId="0" fillId="0" borderId="2" xfId="2" applyNumberFormat="1" applyFont="1" applyBorder="1"/>
    <xf numFmtId="2" fontId="0" fillId="0" borderId="2" xfId="0" applyNumberFormat="1" applyFont="1" applyBorder="1"/>
    <xf numFmtId="2" fontId="0" fillId="0" borderId="2" xfId="1" applyNumberFormat="1" applyFont="1" applyBorder="1"/>
    <xf numFmtId="1" fontId="0" fillId="3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1" fontId="0" fillId="0" borderId="2" xfId="0" applyNumberFormat="1" applyFont="1" applyBorder="1"/>
    <xf numFmtId="164" fontId="0" fillId="0" borderId="2" xfId="0" applyNumberFormat="1" applyBorder="1"/>
    <xf numFmtId="0" fontId="0" fillId="0" borderId="0" xfId="1" applyNumberFormat="1" applyFont="1"/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3" xfId="0" applyNumberFormat="1" applyBorder="1"/>
    <xf numFmtId="164" fontId="5" fillId="0" borderId="0" xfId="0" applyNumberFormat="1" applyFont="1" applyBorder="1"/>
  </cellXfs>
  <cellStyles count="3">
    <cellStyle name="Millares" xfId="2" builtinId="3"/>
    <cellStyle name="Normal" xfId="0" builtinId="0"/>
    <cellStyle name="Porcentaje" xfId="1" builtinId="5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\-mmm\-yyyy"/>
    </dxf>
    <dxf>
      <numFmt numFmtId="164" formatCode="dd\-mmm\-yyyy"/>
    </dxf>
  </dxfs>
  <tableStyles count="0" defaultTableStyle="TableStyleMedium2" defaultPivotStyle="PivotStyleLight16"/>
  <colors>
    <mruColors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datos entrenamiento emocion.xlsx]SSIS!TablaDinámica2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Escala de habilidades sociales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SSIS!$B$1:$B$2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443-4453-BEC3-7A90A69E972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443-4453-BEC3-7A90A69E9727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SSIS!$A$3:$A$5</c:f>
              <c:strCache>
                <c:ptCount val="2"/>
                <c:pt idx="0">
                  <c:v>Grupo emoción</c:v>
                </c:pt>
                <c:pt idx="1">
                  <c:v>Grupo identidad</c:v>
                </c:pt>
              </c:strCache>
            </c:strRef>
          </c:cat>
          <c:val>
            <c:numRef>
              <c:f>SSIS!$B$3:$B$5</c:f>
              <c:numCache>
                <c:formatCode>0</c:formatCode>
                <c:ptCount val="2"/>
                <c:pt idx="0">
                  <c:v>92.4</c:v>
                </c:pt>
                <c:pt idx="1">
                  <c:v>97.928571428571431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3-4453-BEC3-7A90A69E9727}"/>
            </c:ext>
          </c:extLst>
        </c:ser>
        <c:ser>
          <c:idx val="1"/>
          <c:order val="1"/>
          <c:tx>
            <c:strRef>
              <c:f>SSIS!$C$1:$C$2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06-49AE-B472-C20E62A74D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06-49AE-B472-C20E62A74DF3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SSIS!$A$3:$A$5</c:f>
              <c:strCache>
                <c:ptCount val="2"/>
                <c:pt idx="0">
                  <c:v>Grupo emoción</c:v>
                </c:pt>
                <c:pt idx="1">
                  <c:v>Grupo identidad</c:v>
                </c:pt>
              </c:strCache>
            </c:strRef>
          </c:cat>
          <c:val>
            <c:numRef>
              <c:f>SSIS!$C$3:$C$5</c:f>
              <c:numCache>
                <c:formatCode>0</c:formatCode>
                <c:ptCount val="2"/>
                <c:pt idx="0">
                  <c:v>104.93333333333334</c:v>
                </c:pt>
                <c:pt idx="1">
                  <c:v>102.64285714285714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CF-4C64-A229-685E4D70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32144"/>
        <c:axId val="459236080"/>
      </c:barChart>
      <c:catAx>
        <c:axId val="4592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9236080"/>
        <c:crosses val="autoZero"/>
        <c:auto val="1"/>
        <c:lblAlgn val="ctr"/>
        <c:lblOffset val="100"/>
        <c:noMultiLvlLbl val="0"/>
      </c:catAx>
      <c:valAx>
        <c:axId val="459236080"/>
        <c:scaling>
          <c:orientation val="minMax"/>
          <c:max val="13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Puntuación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92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datos entrenamiento emocion.xlsx]peli!TablaDinámica3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Películas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peli!$B$3:$B$4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peli!$A$5:$A$6</c:f>
              <c:strCache>
                <c:ptCount val="2"/>
                <c:pt idx="0">
                  <c:v>Grupo emoción</c:v>
                </c:pt>
                <c:pt idx="1">
                  <c:v>Grupo identidad</c:v>
                </c:pt>
              </c:strCache>
            </c:strRef>
          </c:cat>
          <c:val>
            <c:numRef>
              <c:f>peli!$B$5:$B$6</c:f>
              <c:numCache>
                <c:formatCode>_-* #,##0_-;\-* #,##0_-;_-* "-"??_-;_-@_-</c:formatCode>
                <c:ptCount val="2"/>
                <c:pt idx="0">
                  <c:v>77.205882352941174</c:v>
                </c:pt>
                <c:pt idx="1">
                  <c:v>80.882352941176464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956-9518-A81563B1AA41}"/>
            </c:ext>
          </c:extLst>
        </c:ser>
        <c:ser>
          <c:idx val="1"/>
          <c:order val="1"/>
          <c:tx>
            <c:strRef>
              <c:f>peli!$C$3:$C$4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peli!$A$5:$A$6</c:f>
              <c:strCache>
                <c:ptCount val="2"/>
                <c:pt idx="0">
                  <c:v>Grupo emoción</c:v>
                </c:pt>
                <c:pt idx="1">
                  <c:v>Grupo identidad</c:v>
                </c:pt>
              </c:strCache>
            </c:strRef>
          </c:cat>
          <c:val>
            <c:numRef>
              <c:f>peli!$C$5:$C$6</c:f>
              <c:numCache>
                <c:formatCode>_-* #,##0_-;\-* #,##0_-;_-* "-"??_-;_-@_-</c:formatCode>
                <c:ptCount val="2"/>
                <c:pt idx="0">
                  <c:v>82.35294117647058</c:v>
                </c:pt>
                <c:pt idx="1">
                  <c:v>91.17647058823529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2-4956-9518-A81563B1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688696"/>
        <c:axId val="879689352"/>
      </c:barChart>
      <c:catAx>
        <c:axId val="87968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9689352"/>
        <c:crosses val="autoZero"/>
        <c:auto val="1"/>
        <c:lblAlgn val="ctr"/>
        <c:lblOffset val="100"/>
        <c:noMultiLvlLbl val="0"/>
      </c:catAx>
      <c:valAx>
        <c:axId val="879689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9688696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Reconocimiento tristeza</a:t>
            </a:r>
          </a:p>
          <a:p>
            <a:pPr>
              <a:defRPr/>
            </a:pPr>
            <a:r>
              <a:rPr lang="en-US"/>
              <a:t>Errores de omisión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'Correlación SSIS'!$C$1</c:f>
              <c:strCache>
                <c:ptCount val="1"/>
                <c:pt idx="0">
                  <c:v>SSIS-Comu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'Correlación SSIS'!$C$2:$C$13</c:f>
              <c:numCache>
                <c:formatCode>General</c:formatCode>
                <c:ptCount val="12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  <c:pt idx="6">
                  <c:v>19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16</c:v>
                </c:pt>
                <c:pt idx="11">
                  <c:v>18</c:v>
                </c:pt>
              </c:numCache>
            </c:numRef>
          </c:xVal>
          <c:yVal>
            <c:numRef>
              <c:f>'Correlación SSIS'!$AC$2:$AC$13</c:f>
              <c:numCache>
                <c:formatCode>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0</c:v>
                </c:pt>
                <c:pt idx="3">
                  <c:v>40</c:v>
                </c:pt>
                <c:pt idx="4">
                  <c:v>10</c:v>
                </c:pt>
                <c:pt idx="5">
                  <c:v>30</c:v>
                </c:pt>
                <c:pt idx="6">
                  <c:v>10</c:v>
                </c:pt>
                <c:pt idx="7">
                  <c:v>10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F-4449-A868-43B5DF87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75408"/>
        <c:axId val="858375080"/>
      </c:scatterChart>
      <c:valAx>
        <c:axId val="858375408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Puntuaciones en Comunicación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58375080"/>
        <c:crosses val="autoZero"/>
        <c:crossBetween val="midCat"/>
      </c:valAx>
      <c:valAx>
        <c:axId val="858375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% errores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5837540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Reconocimiento tristeza</a:t>
            </a:r>
          </a:p>
          <a:p>
            <a:pPr>
              <a:defRPr/>
            </a:pPr>
            <a:r>
              <a:rPr lang="es-MX"/>
              <a:t>Respuestas correctas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'Correlación SSIS'!$I$2:$I$13</c:f>
              <c:numCache>
                <c:formatCode>General</c:formatCode>
                <c:ptCount val="12"/>
                <c:pt idx="0">
                  <c:v>10</c:v>
                </c:pt>
                <c:pt idx="1">
                  <c:v>3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15</c:v>
                </c:pt>
                <c:pt idx="10">
                  <c:v>12</c:v>
                </c:pt>
                <c:pt idx="11">
                  <c:v>7</c:v>
                </c:pt>
              </c:numCache>
            </c:numRef>
          </c:xVal>
          <c:yVal>
            <c:numRef>
              <c:f>'Correlación SSIS'!$AA$2:$AA$13</c:f>
              <c:numCache>
                <c:formatCode>0</c:formatCode>
                <c:ptCount val="12"/>
                <c:pt idx="0">
                  <c:v>60</c:v>
                </c:pt>
                <c:pt idx="1">
                  <c:v>40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40</c:v>
                </c:pt>
                <c:pt idx="9">
                  <c:v>70</c:v>
                </c:pt>
                <c:pt idx="10">
                  <c:v>40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34D-8CF7-03FC2CAA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988608"/>
        <c:axId val="850989592"/>
      </c:scatterChart>
      <c:valAx>
        <c:axId val="850988608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Puntuaciones en Autocontrol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50989592"/>
        <c:crosses val="autoZero"/>
        <c:crossBetween val="midCat"/>
      </c:valAx>
      <c:valAx>
        <c:axId val="85098959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509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Reconocimiento enojo</a:t>
            </a:r>
          </a:p>
          <a:p>
            <a:pPr>
              <a:defRPr/>
            </a:pPr>
            <a:r>
              <a:rPr lang="es-MX"/>
              <a:t>Tiempos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'Correlación SSIS'!$L$2:$L$13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'Correlación SSIS'!$V$2:$V$13</c:f>
              <c:numCache>
                <c:formatCode>0.00</c:formatCode>
                <c:ptCount val="12"/>
                <c:pt idx="0">
                  <c:v>2.2337211525882532</c:v>
                </c:pt>
                <c:pt idx="1">
                  <c:v>2.3828311831328151</c:v>
                </c:pt>
                <c:pt idx="2">
                  <c:v>2.0250195160624527</c:v>
                </c:pt>
                <c:pt idx="3">
                  <c:v>2.0819266228005229</c:v>
                </c:pt>
                <c:pt idx="4">
                  <c:v>2.7021013703473677</c:v>
                </c:pt>
                <c:pt idx="5">
                  <c:v>2.8874268110505166</c:v>
                </c:pt>
                <c:pt idx="6">
                  <c:v>2.3933708273107142</c:v>
                </c:pt>
                <c:pt idx="7">
                  <c:v>1.7504364834516259</c:v>
                </c:pt>
                <c:pt idx="8">
                  <c:v>2.6191504855847145</c:v>
                </c:pt>
                <c:pt idx="9">
                  <c:v>2.4681213998038465</c:v>
                </c:pt>
                <c:pt idx="10">
                  <c:v>2.4496968402397856</c:v>
                </c:pt>
                <c:pt idx="11">
                  <c:v>2.358746301697098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6-4830-A9FD-AA5AD740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29728"/>
        <c:axId val="1027430384"/>
      </c:scatterChart>
      <c:valAx>
        <c:axId val="1027429728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Puntuación en Bullying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027430384"/>
        <c:crossesAt val="0"/>
        <c:crossBetween val="midCat"/>
      </c:valAx>
      <c:valAx>
        <c:axId val="1027430384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0274297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Reconocimiento alegría</a:t>
            </a:r>
          </a:p>
          <a:p>
            <a:pPr>
              <a:defRPr/>
            </a:pPr>
            <a:r>
              <a:rPr lang="es-MX"/>
              <a:t>Respuestas correctas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'Correlación SSIS'!$H$2:$H$13</c:f>
              <c:numCache>
                <c:formatCode>General</c:formatCode>
                <c:ptCount val="12"/>
                <c:pt idx="0">
                  <c:v>20</c:v>
                </c:pt>
                <c:pt idx="1">
                  <c:v>7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6</c:v>
                </c:pt>
                <c:pt idx="6">
                  <c:v>21</c:v>
                </c:pt>
                <c:pt idx="7">
                  <c:v>13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15</c:v>
                </c:pt>
              </c:numCache>
            </c:numRef>
          </c:xVal>
          <c:yVal>
            <c:numRef>
              <c:f>'Correlación SSIS'!$X$2:$X$13</c:f>
              <c:numCache>
                <c:formatCode>0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80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60</c:v>
                </c:pt>
                <c:pt idx="9">
                  <c:v>60</c:v>
                </c:pt>
                <c:pt idx="10">
                  <c:v>90</c:v>
                </c:pt>
                <c:pt idx="1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4-4C2B-BA52-C01D061CF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299320"/>
        <c:axId val="863300632"/>
      </c:scatterChart>
      <c:valAx>
        <c:axId val="863299320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Puntuación en Compromiso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63300632"/>
        <c:crosses val="autoZero"/>
        <c:crossBetween val="midCat"/>
      </c:valAx>
      <c:valAx>
        <c:axId val="86330063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632993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3</xdr:row>
      <xdr:rowOff>34290</xdr:rowOff>
    </xdr:from>
    <xdr:to>
      <xdr:col>10</xdr:col>
      <xdr:colOff>495300</xdr:colOff>
      <xdr:row>18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D025FE-3907-4ED9-8966-71A8787E3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7620</xdr:rowOff>
    </xdr:from>
    <xdr:to>
      <xdr:col>6</xdr:col>
      <xdr:colOff>238125</xdr:colOff>
      <xdr:row>17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4FC295-7E32-41D0-9138-BE5073950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175260</xdr:rowOff>
    </xdr:from>
    <xdr:to>
      <xdr:col>3</xdr:col>
      <xdr:colOff>502560</xdr:colOff>
      <xdr:row>26</xdr:row>
      <xdr:rowOff>140700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E185DE-620F-4706-9A65-EA8B8B622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15</xdr:row>
      <xdr:rowOff>34290</xdr:rowOff>
    </xdr:from>
    <xdr:to>
      <xdr:col>7</xdr:col>
      <xdr:colOff>491130</xdr:colOff>
      <xdr:row>26</xdr:row>
      <xdr:rowOff>182610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C81D16-9CB9-4EBE-9C34-0612F007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592455</xdr:colOff>
      <xdr:row>15</xdr:row>
      <xdr:rowOff>53340</xdr:rowOff>
    </xdr:from>
    <xdr:to>
      <xdr:col>11</xdr:col>
      <xdr:colOff>302535</xdr:colOff>
      <xdr:row>27</xdr:row>
      <xdr:rowOff>18780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2F9AC01-C9E7-45C2-B159-D1DD7DD5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491490</xdr:colOff>
      <xdr:row>15</xdr:row>
      <xdr:rowOff>163830</xdr:rowOff>
    </xdr:from>
    <xdr:to>
      <xdr:col>15</xdr:col>
      <xdr:colOff>186330</xdr:colOff>
      <xdr:row>27</xdr:row>
      <xdr:rowOff>129270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E56C390-D7F4-45F9-9D91-720EC4A7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 b" refreshedDate="43916.855822916667" createdVersion="6" refreshedVersion="6" minRefreshableVersion="3" recordCount="58" xr:uid="{99C76D92-F9B8-49D3-BA81-A906ACCB8952}">
  <cacheSource type="worksheet">
    <worksheetSource name="Tabla1_2"/>
  </cacheSource>
  <cacheFields count="48">
    <cacheField name="Codigo participante" numFmtId="0">
      <sharedItems/>
    </cacheField>
    <cacheField name="Edad" numFmtId="0">
      <sharedItems containsSemiMixedTypes="0" containsString="0" containsNumber="1" containsInteger="1" minValue="8" maxValue="11"/>
    </cacheField>
    <cacheField name="Fecha nacimiento" numFmtId="22">
      <sharedItems containsSemiMixedTypes="0" containsNonDate="0" containsDate="1" containsString="0" minDate="2008-01-21T00:00:00" maxDate="2012-01-12T00:00:00"/>
    </cacheField>
    <cacheField name="Fecha evaluacion 1" numFmtId="22">
      <sharedItems containsSemiMixedTypes="0" containsNonDate="0" containsDate="1" containsString="0" minDate="2019-02-19T00:00:00" maxDate="2020-02-22T00:00:00"/>
    </cacheField>
    <cacheField name="Edad decimal" numFmtId="0">
      <sharedItems containsSemiMixedTypes="0" containsString="0" containsNumber="1" minValue="7.9726027397260273" maxValue="11.09041095890411"/>
    </cacheField>
    <cacheField name="Gpo. Etto." numFmtId="0">
      <sharedItems count="2">
        <s v="Grupo emoción"/>
        <s v="Grupo identidad"/>
      </sharedItems>
    </cacheField>
    <cacheField name="Índice lateralidad" numFmtId="0">
      <sharedItems containsString="0" containsBlank="1" containsNumber="1" minValue="50" maxValue="100"/>
    </cacheField>
    <cacheField name="CI " numFmtId="0">
      <sharedItems containsString="0" containsBlank="1" containsNumber="1" containsInteger="1" minValue="85" maxValue="150"/>
    </cacheField>
    <cacheField name="Conners PC" numFmtId="0">
      <sharedItems containsString="0" containsBlank="1" containsNumber="1" containsInteger="1" minValue="38" maxValue="63"/>
    </cacheField>
    <cacheField name="Conners PA" numFmtId="0">
      <sharedItems containsString="0" containsBlank="1" containsNumber="1" containsInteger="1" minValue="38" maxValue="75"/>
    </cacheField>
    <cacheField name="Conners PS" numFmtId="0">
      <sharedItems containsString="0" containsBlank="1" containsNumber="1" containsInteger="1" minValue="43" maxValue="99"/>
    </cacheField>
    <cacheField name="Conners Im-H" numFmtId="0">
      <sharedItems containsString="0" containsBlank="1" containsNumber="1" containsInteger="1" minValue="39" maxValue="68"/>
    </cacheField>
    <cacheField name="Conners A" numFmtId="0">
      <sharedItems containsString="0" containsBlank="1" containsNumber="1" containsInteger="1" minValue="41" maxValue="69"/>
    </cacheField>
    <cacheField name="Conners In-H" numFmtId="0">
      <sharedItems containsString="0" containsBlank="1" containsNumber="1" containsInteger="1" minValue="39" maxValue="68"/>
    </cacheField>
    <cacheField name="EPPPCP- AC" numFmtId="0">
      <sharedItems containsString="0" containsBlank="1" containsNumber="1" minValue="0.31578947368421051" maxValue="4"/>
    </cacheField>
    <cacheField name="EPPPCP- DP" numFmtId="0">
      <sharedItems containsString="0" containsBlank="1" containsNumber="1" minValue="0.2" maxValue="3.5"/>
    </cacheField>
    <cacheField name="EPPPCP- AE" numFmtId="0">
      <sharedItems containsString="0" containsBlank="1" containsNumber="1" minValue="0" maxValue="4"/>
    </cacheField>
    <cacheField name="EPPPCP- CR" numFmtId="0">
      <sharedItems containsString="0" containsBlank="1" containsNumber="1" minValue="0.54545454545454541" maxValue="3.2727272727272729"/>
    </cacheField>
    <cacheField name="EPPPCP- IE" numFmtId="0">
      <sharedItems containsString="0" containsBlank="1" containsNumber="1" minValue="0.42857142857142855" maxValue="3.4285714285714284"/>
    </cacheField>
    <cacheField name="SSIS-Comu 1" numFmtId="0">
      <sharedItems containsSemiMixedTypes="0" containsString="0" containsNumber="1" containsInteger="1" minValue="3" maxValue="20"/>
    </cacheField>
    <cacheField name="SSIS-Coop 1" numFmtId="0">
      <sharedItems containsSemiMixedTypes="0" containsString="0" containsNumber="1" containsInteger="1" minValue="3" maxValue="18"/>
    </cacheField>
    <cacheField name="SSIS-As 1" numFmtId="0">
      <sharedItems containsSemiMixedTypes="0" containsString="0" containsNumber="1" containsInteger="1" minValue="5" maxValue="21"/>
    </cacheField>
    <cacheField name="SSIS-Resp 1" numFmtId="0">
      <sharedItems containsSemiMixedTypes="0" containsString="0" containsNumber="1" containsInteger="1" minValue="2" maxValue="17"/>
    </cacheField>
    <cacheField name="SSIS-Emp 1" numFmtId="0">
      <sharedItems containsSemiMixedTypes="0" containsString="0" containsNumber="1" containsInteger="1" minValue="3" maxValue="17"/>
    </cacheField>
    <cacheField name="SSIS-Comp 1" numFmtId="0">
      <sharedItems containsSemiMixedTypes="0" containsString="0" containsNumber="1" containsInteger="1" minValue="4" maxValue="21"/>
    </cacheField>
    <cacheField name="SSIS-AC 1" numFmtId="0">
      <sharedItems containsSemiMixedTypes="0" containsString="0" containsNumber="1" containsInteger="1" minValue="3" maxValue="17"/>
    </cacheField>
    <cacheField name="SSIS PC 1" numFmtId="0">
      <sharedItems containsSemiMixedTypes="0" containsString="0" containsNumber="1" containsInteger="1" minValue="4" maxValue="80"/>
    </cacheField>
    <cacheField name="SSIS-Ext 1" numFmtId="0">
      <sharedItems containsSemiMixedTypes="0" containsString="0" containsNumber="1" containsInteger="1" minValue="0" maxValue="28"/>
    </cacheField>
    <cacheField name="SSIS-Bull 1" numFmtId="0">
      <sharedItems containsSemiMixedTypes="0" containsString="0" containsNumber="1" containsInteger="1" minValue="0" maxValue="14"/>
    </cacheField>
    <cacheField name="SSIS-HI 1" numFmtId="0">
      <sharedItems containsSemiMixedTypes="0" containsString="0" containsNumber="1" containsInteger="1" minValue="0" maxValue="17"/>
    </cacheField>
    <cacheField name="SSIS-Int 1" numFmtId="0">
      <sharedItems containsSemiMixedTypes="0" containsString="0" containsNumber="1" containsInteger="1" minValue="0" maxValue="27"/>
    </cacheField>
    <cacheField name="SSIS-Comu 2" numFmtId="0">
      <sharedItems containsSemiMixedTypes="0" containsString="0" containsNumber="1" containsInteger="1" minValue="11" maxValue="20"/>
    </cacheField>
    <cacheField name="SSIS-Coop 2" numFmtId="0">
      <sharedItems containsSemiMixedTypes="0" containsString="0" containsNumber="1" containsInteger="1" minValue="9" maxValue="18"/>
    </cacheField>
    <cacheField name="SSIS-As 2" numFmtId="0">
      <sharedItems containsSemiMixedTypes="0" containsString="0" containsNumber="1" containsInteger="1" minValue="10" maxValue="21"/>
    </cacheField>
    <cacheField name="SSIS-Resp 2" numFmtId="0">
      <sharedItems containsSemiMixedTypes="0" containsString="0" containsNumber="1" containsInteger="1" minValue="10" maxValue="18"/>
    </cacheField>
    <cacheField name="SSIS-Emp 2" numFmtId="0">
      <sharedItems containsSemiMixedTypes="0" containsString="0" containsNumber="1" containsInteger="1" minValue="11" maxValue="18"/>
    </cacheField>
    <cacheField name="SSIS-Comp 2" numFmtId="0">
      <sharedItems containsSemiMixedTypes="0" containsString="0" containsNumber="1" containsInteger="1" minValue="11" maxValue="21"/>
    </cacheField>
    <cacheField name="SSIS-AC 2" numFmtId="0">
      <sharedItems containsSemiMixedTypes="0" containsString="0" containsNumber="1" containsInteger="1" minValue="4" maxValue="17"/>
    </cacheField>
    <cacheField name="SSIS PC 2" numFmtId="0">
      <sharedItems containsSemiMixedTypes="0" containsString="0" containsNumber="1" containsInteger="1" minValue="5" maxValue="49"/>
    </cacheField>
    <cacheField name="SSIS-Ext 2" numFmtId="0">
      <sharedItems containsSemiMixedTypes="0" containsString="0" containsNumber="1" containsInteger="1" minValue="0" maxValue="23"/>
    </cacheField>
    <cacheField name="SSIS-Bull 2" numFmtId="0">
      <sharedItems containsSemiMixedTypes="0" containsString="0" containsNumber="1" containsInteger="1" minValue="0" maxValue="5"/>
    </cacheField>
    <cacheField name="SSIS-HI 2" numFmtId="0">
      <sharedItems containsSemiMixedTypes="0" containsString="0" containsNumber="1" containsInteger="1" minValue="0" maxValue="19"/>
    </cacheField>
    <cacheField name="SSIS-Int 2" numFmtId="0">
      <sharedItems containsSemiMixedTypes="0" containsString="0" containsNumber="1" containsInteger="1" minValue="0" maxValue="15"/>
    </cacheField>
    <cacheField name="Peliculas 1" numFmtId="0">
      <sharedItems containsString="0" containsBlank="1" containsNumber="1" minValue="0.58823529411764708" maxValue="0.91176470588235292"/>
    </cacheField>
    <cacheField name="Peliculas 2" numFmtId="0">
      <sharedItems containsString="0" containsBlank="1" containsNumber="1" minValue="0.76470588235294112" maxValue="1"/>
    </cacheField>
    <cacheField name="RC Películas" numFmtId="0">
      <sharedItems containsString="0" containsBlank="1" containsNumber="1" minValue="70.588235294117652" maxValue="100"/>
    </cacheField>
    <cacheField name="Pre/post" numFmtId="0">
      <sharedItems count="2">
        <s v="Pre"/>
        <s v="Post"/>
      </sharedItems>
    </cacheField>
    <cacheField name="Puntuación SSIS" numFmtId="0">
      <sharedItems containsSemiMixedTypes="0" containsString="0" containsNumber="1" containsInteger="1" minValue="27" maxValue="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ALJ10M"/>
    <n v="10"/>
    <d v="2009-01-09T00:00:00"/>
    <d v="2019-02-19T00:00:00"/>
    <n v="10.117808219178082"/>
    <x v="0"/>
    <n v="81.81"/>
    <n v="120"/>
    <n v="43"/>
    <n v="57"/>
    <n v="53"/>
    <n v="51"/>
    <n v="57"/>
    <n v="51"/>
    <n v="3.6842105263157894"/>
    <n v="0.9"/>
    <n v="3.375"/>
    <n v="3.0909090909090908"/>
    <n v="1.1428571428571428"/>
    <n v="16"/>
    <n v="14"/>
    <n v="17"/>
    <n v="11"/>
    <n v="17"/>
    <n v="20"/>
    <n v="10"/>
    <n v="43"/>
    <n v="16"/>
    <n v="2"/>
    <n v="10"/>
    <n v="16"/>
    <n v="18"/>
    <n v="17"/>
    <n v="18"/>
    <n v="13"/>
    <n v="16"/>
    <n v="19"/>
    <n v="13"/>
    <n v="43"/>
    <n v="15"/>
    <n v="5"/>
    <n v="10"/>
    <n v="15"/>
    <n v="0.76470588235294112"/>
    <n v="0.94117647058823528"/>
    <n v="76.470588235294116"/>
    <x v="0"/>
    <n v="105"/>
  </r>
  <r>
    <s v="ALJ10M"/>
    <n v="10"/>
    <d v="2009-01-09T00:00:00"/>
    <d v="2019-02-19T00:00:00"/>
    <n v="10.117808219178082"/>
    <x v="0"/>
    <n v="81.81"/>
    <n v="120"/>
    <n v="43"/>
    <n v="57"/>
    <n v="53"/>
    <n v="51"/>
    <n v="57"/>
    <n v="51"/>
    <n v="3.6842105263157894"/>
    <n v="0.9"/>
    <n v="3.375"/>
    <n v="3.0909090909090908"/>
    <n v="1.1428571428571428"/>
    <n v="16"/>
    <n v="14"/>
    <n v="17"/>
    <n v="11"/>
    <n v="17"/>
    <n v="20"/>
    <n v="10"/>
    <n v="43"/>
    <n v="16"/>
    <n v="2"/>
    <n v="10"/>
    <n v="16"/>
    <n v="18"/>
    <n v="17"/>
    <n v="18"/>
    <n v="13"/>
    <n v="16"/>
    <n v="19"/>
    <n v="13"/>
    <n v="43"/>
    <n v="15"/>
    <n v="5"/>
    <n v="10"/>
    <n v="15"/>
    <n v="0.76470588235294112"/>
    <n v="0.94117647058823528"/>
    <n v="94.117647058823522"/>
    <x v="1"/>
    <n v="114"/>
  </r>
  <r>
    <s v="CLB8M"/>
    <n v="8"/>
    <d v="2010-08-11T00:00:00"/>
    <d v="2019-02-20T00:00:00"/>
    <n v="8.5342465753424666"/>
    <x v="0"/>
    <n v="86.3"/>
    <n v="103"/>
    <n v="63"/>
    <n v="75"/>
    <n v="44"/>
    <n v="55"/>
    <n v="65"/>
    <n v="50"/>
    <n v="3.6315789473684212"/>
    <n v="1.2"/>
    <n v="3.25"/>
    <n v="2.9090909090909092"/>
    <n v="1.4285714285714286"/>
    <n v="13"/>
    <n v="11"/>
    <n v="17"/>
    <n v="6"/>
    <n v="14"/>
    <n v="7"/>
    <n v="3"/>
    <n v="40"/>
    <n v="18"/>
    <n v="2"/>
    <n v="13"/>
    <n v="12"/>
    <n v="16"/>
    <n v="12"/>
    <n v="18"/>
    <n v="11"/>
    <n v="15"/>
    <n v="14"/>
    <n v="4"/>
    <n v="43"/>
    <n v="18"/>
    <n v="4"/>
    <n v="14"/>
    <n v="13"/>
    <n v="0.70588235294117652"/>
    <n v="0.76470588235294112"/>
    <n v="70.588235294117652"/>
    <x v="0"/>
    <n v="71"/>
  </r>
  <r>
    <s v="CLB8M"/>
    <n v="8"/>
    <d v="2010-08-11T00:00:00"/>
    <d v="2019-02-20T00:00:00"/>
    <n v="8.5342465753424666"/>
    <x v="0"/>
    <n v="86.3"/>
    <n v="103"/>
    <n v="63"/>
    <n v="75"/>
    <n v="44"/>
    <n v="55"/>
    <n v="65"/>
    <n v="50"/>
    <n v="3.6315789473684212"/>
    <n v="1.2"/>
    <n v="3.25"/>
    <n v="2.9090909090909092"/>
    <n v="1.4285714285714286"/>
    <n v="13"/>
    <n v="11"/>
    <n v="17"/>
    <n v="6"/>
    <n v="14"/>
    <n v="7"/>
    <n v="3"/>
    <n v="40"/>
    <n v="18"/>
    <n v="2"/>
    <n v="13"/>
    <n v="12"/>
    <n v="16"/>
    <n v="12"/>
    <n v="18"/>
    <n v="11"/>
    <n v="15"/>
    <n v="14"/>
    <n v="4"/>
    <n v="43"/>
    <n v="18"/>
    <n v="4"/>
    <n v="14"/>
    <n v="13"/>
    <n v="0.70588235294117652"/>
    <n v="0.76470588235294112"/>
    <n v="76.470588235294116"/>
    <x v="1"/>
    <n v="90"/>
  </r>
  <r>
    <s v="LMR11M"/>
    <n v="11"/>
    <d v="2008-01-21T00:00:00"/>
    <d v="2019-02-20T00:00:00"/>
    <n v="11.09041095890411"/>
    <x v="0"/>
    <n v="86"/>
    <n v="100"/>
    <n v="39"/>
    <n v="38"/>
    <n v="51"/>
    <n v="39"/>
    <n v="62"/>
    <n v="40"/>
    <n v="4"/>
    <n v="1"/>
    <n v="4"/>
    <n v="2.3636363636363638"/>
    <n v="1.1428571428571428"/>
    <n v="16"/>
    <n v="18"/>
    <n v="16"/>
    <n v="16"/>
    <n v="15"/>
    <n v="17"/>
    <n v="14"/>
    <n v="9"/>
    <n v="4"/>
    <n v="1"/>
    <n v="3"/>
    <n v="3"/>
    <n v="18"/>
    <n v="18"/>
    <n v="17"/>
    <n v="18"/>
    <n v="16"/>
    <n v="16"/>
    <n v="14"/>
    <n v="11"/>
    <n v="3"/>
    <n v="0"/>
    <n v="3"/>
    <n v="5"/>
    <n v="0.76470588235294112"/>
    <n v="0.82352941176470584"/>
    <n v="76.470588235294116"/>
    <x v="0"/>
    <n v="112"/>
  </r>
  <r>
    <s v="LMR11M"/>
    <n v="11"/>
    <d v="2008-01-21T00:00:00"/>
    <d v="2019-02-20T00:00:00"/>
    <n v="11.09041095890411"/>
    <x v="0"/>
    <n v="86"/>
    <n v="100"/>
    <n v="39"/>
    <n v="38"/>
    <n v="51"/>
    <n v="39"/>
    <n v="62"/>
    <n v="40"/>
    <n v="4"/>
    <n v="1"/>
    <n v="4"/>
    <n v="2.3636363636363638"/>
    <n v="1.1428571428571428"/>
    <n v="16"/>
    <n v="18"/>
    <n v="16"/>
    <n v="16"/>
    <n v="15"/>
    <n v="17"/>
    <n v="14"/>
    <n v="9"/>
    <n v="4"/>
    <n v="1"/>
    <n v="3"/>
    <n v="3"/>
    <n v="18"/>
    <n v="18"/>
    <n v="17"/>
    <n v="18"/>
    <n v="16"/>
    <n v="16"/>
    <n v="14"/>
    <n v="11"/>
    <n v="3"/>
    <n v="0"/>
    <n v="3"/>
    <n v="5"/>
    <n v="0.76470588235294112"/>
    <n v="0.82352941176470584"/>
    <n v="82.35294117647058"/>
    <x v="1"/>
    <n v="117"/>
  </r>
  <r>
    <s v="EGV8M"/>
    <n v="8"/>
    <d v="2010-12-09T00:00:00"/>
    <d v="2019-02-27T00:00:00"/>
    <n v="8.2246575342465746"/>
    <x v="0"/>
    <n v="68.180000000000007"/>
    <n v="120"/>
    <n v="59"/>
    <n v="47"/>
    <n v="99"/>
    <n v="51"/>
    <n v="60"/>
    <n v="55"/>
    <n v="3.8421052631578947"/>
    <n v="1.2"/>
    <n v="3.25"/>
    <n v="2.0909090909090908"/>
    <n v="0.8571428571428571"/>
    <n v="15"/>
    <n v="13"/>
    <n v="18"/>
    <n v="12"/>
    <n v="9"/>
    <n v="19"/>
    <n v="11"/>
    <n v="27"/>
    <n v="15"/>
    <n v="5"/>
    <n v="12"/>
    <n v="0"/>
    <n v="19"/>
    <n v="14"/>
    <n v="20"/>
    <n v="13"/>
    <n v="13"/>
    <n v="20"/>
    <n v="14"/>
    <n v="14"/>
    <n v="8"/>
    <n v="0"/>
    <n v="7"/>
    <n v="0"/>
    <n v="0.8529411764705882"/>
    <n v="0.76470588235294112"/>
    <n v="85.294117647058826"/>
    <x v="0"/>
    <n v="97"/>
  </r>
  <r>
    <s v="EGV8M"/>
    <n v="8"/>
    <d v="2010-12-09T00:00:00"/>
    <d v="2019-02-27T00:00:00"/>
    <n v="8.2246575342465746"/>
    <x v="0"/>
    <n v="68.180000000000007"/>
    <n v="120"/>
    <n v="59"/>
    <n v="47"/>
    <n v="99"/>
    <n v="51"/>
    <n v="60"/>
    <n v="55"/>
    <n v="3.8421052631578947"/>
    <n v="1.2"/>
    <n v="3.25"/>
    <n v="2.0909090909090908"/>
    <n v="0.8571428571428571"/>
    <n v="15"/>
    <n v="13"/>
    <n v="18"/>
    <n v="12"/>
    <n v="9"/>
    <n v="19"/>
    <n v="11"/>
    <n v="27"/>
    <n v="15"/>
    <n v="5"/>
    <n v="12"/>
    <n v="0"/>
    <n v="19"/>
    <n v="14"/>
    <n v="20"/>
    <n v="13"/>
    <n v="13"/>
    <n v="20"/>
    <n v="14"/>
    <n v="14"/>
    <n v="8"/>
    <n v="0"/>
    <n v="7"/>
    <n v="0"/>
    <n v="0.8529411764705882"/>
    <n v="0.76470588235294112"/>
    <n v="76.470588235294116"/>
    <x v="1"/>
    <n v="113"/>
  </r>
  <r>
    <s v="MBO9M"/>
    <n v="9"/>
    <d v="2009-11-17T00:00:00"/>
    <d v="2019-03-05T00:00:00"/>
    <n v="9.3013698630136989"/>
    <x v="1"/>
    <n v="90.9"/>
    <n v="123"/>
    <n v="46"/>
    <n v="67"/>
    <n v="72"/>
    <n v="43"/>
    <n v="62"/>
    <n v="55"/>
    <n v="3.6842105263157894"/>
    <n v="0.8"/>
    <n v="3"/>
    <n v="0.54545454545454541"/>
    <n v="0.7142857142857143"/>
    <n v="17"/>
    <n v="13"/>
    <n v="16"/>
    <n v="12"/>
    <n v="15"/>
    <n v="16"/>
    <n v="14"/>
    <n v="25"/>
    <n v="4"/>
    <n v="1"/>
    <n v="6"/>
    <n v="11"/>
    <n v="17"/>
    <n v="16"/>
    <n v="16"/>
    <n v="15"/>
    <n v="16"/>
    <n v="18"/>
    <n v="15"/>
    <n v="23"/>
    <n v="5"/>
    <n v="2"/>
    <n v="5"/>
    <n v="10"/>
    <n v="0.82352941176470584"/>
    <n v="0.82352941176470584"/>
    <n v="82.35294117647058"/>
    <x v="0"/>
    <n v="103"/>
  </r>
  <r>
    <s v="MBO9M"/>
    <n v="9"/>
    <d v="2009-11-17T00:00:00"/>
    <d v="2019-03-05T00:00:00"/>
    <n v="9.3013698630136989"/>
    <x v="1"/>
    <n v="90.9"/>
    <n v="123"/>
    <n v="46"/>
    <n v="67"/>
    <n v="72"/>
    <n v="43"/>
    <n v="62"/>
    <n v="55"/>
    <n v="3.6842105263157894"/>
    <n v="0.8"/>
    <n v="3"/>
    <n v="0.54545454545454541"/>
    <n v="0.7142857142857143"/>
    <n v="17"/>
    <n v="13"/>
    <n v="16"/>
    <n v="12"/>
    <n v="15"/>
    <n v="16"/>
    <n v="14"/>
    <n v="25"/>
    <n v="4"/>
    <n v="1"/>
    <n v="6"/>
    <n v="11"/>
    <n v="17"/>
    <n v="16"/>
    <n v="16"/>
    <n v="15"/>
    <n v="16"/>
    <n v="18"/>
    <n v="15"/>
    <n v="23"/>
    <n v="5"/>
    <n v="2"/>
    <n v="5"/>
    <n v="10"/>
    <n v="0.82352941176470584"/>
    <n v="0.82352941176470584"/>
    <n v="82.35294117647058"/>
    <x v="1"/>
    <n v="113"/>
  </r>
  <r>
    <s v="SFN10M"/>
    <n v="10"/>
    <d v="2008-12-20T00:00:00"/>
    <d v="2019-03-09T00:00:00"/>
    <n v="10.221917808219178"/>
    <x v="1"/>
    <n v="100"/>
    <n v="85"/>
    <n v="39"/>
    <n v="62"/>
    <n v="53"/>
    <n v="47"/>
    <n v="68"/>
    <n v="49"/>
    <n v="0.31578947368421051"/>
    <n v="3.5"/>
    <n v="0"/>
    <n v="2.3636363636363638"/>
    <n v="3.4285714285714284"/>
    <n v="13"/>
    <n v="11"/>
    <n v="10"/>
    <n v="12"/>
    <n v="8"/>
    <n v="6"/>
    <n v="9"/>
    <n v="4"/>
    <n v="1"/>
    <n v="0"/>
    <n v="3"/>
    <n v="1"/>
    <n v="19"/>
    <n v="15"/>
    <n v="15"/>
    <n v="15"/>
    <n v="16"/>
    <n v="15"/>
    <n v="15"/>
    <n v="11"/>
    <n v="4"/>
    <n v="0"/>
    <n v="3"/>
    <n v="3"/>
    <n v="0.73529411764705888"/>
    <n v="0.88235294117647056"/>
    <n v="73.529411764705884"/>
    <x v="0"/>
    <n v="69"/>
  </r>
  <r>
    <s v="SFN10M"/>
    <n v="10"/>
    <d v="2008-12-20T00:00:00"/>
    <d v="2019-03-09T00:00:00"/>
    <n v="10.221917808219178"/>
    <x v="1"/>
    <n v="100"/>
    <n v="85"/>
    <n v="39"/>
    <n v="62"/>
    <n v="53"/>
    <n v="47"/>
    <n v="68"/>
    <n v="49"/>
    <n v="0.31578947368421051"/>
    <n v="3.5"/>
    <n v="0"/>
    <n v="2.3636363636363638"/>
    <n v="3.4285714285714284"/>
    <n v="13"/>
    <n v="11"/>
    <n v="10"/>
    <n v="12"/>
    <n v="8"/>
    <n v="6"/>
    <n v="9"/>
    <n v="4"/>
    <n v="1"/>
    <n v="0"/>
    <n v="3"/>
    <n v="1"/>
    <n v="19"/>
    <n v="15"/>
    <n v="15"/>
    <n v="15"/>
    <n v="16"/>
    <n v="15"/>
    <n v="15"/>
    <n v="11"/>
    <n v="4"/>
    <n v="0"/>
    <n v="3"/>
    <n v="3"/>
    <n v="0.73529411764705888"/>
    <n v="0.88235294117647056"/>
    <n v="88.235294117647058"/>
    <x v="1"/>
    <n v="110"/>
  </r>
  <r>
    <s v="JSR9M"/>
    <n v="9"/>
    <d v="2009-06-29T00:00:00"/>
    <d v="2019-03-13T00:00:00"/>
    <n v="9.7095890410958905"/>
    <x v="1"/>
    <n v="80"/>
    <n v="106"/>
    <n v="46"/>
    <n v="52"/>
    <n v="43"/>
    <n v="60"/>
    <n v="41"/>
    <n v="62"/>
    <n v="4"/>
    <n v="2"/>
    <n v="4"/>
    <n v="2.1818181818181817"/>
    <n v="0.8571428571428571"/>
    <n v="19"/>
    <n v="17"/>
    <n v="21"/>
    <n v="15"/>
    <n v="17"/>
    <n v="21"/>
    <n v="10"/>
    <n v="21"/>
    <n v="9"/>
    <n v="1"/>
    <n v="9"/>
    <n v="4"/>
    <n v="18"/>
    <n v="16"/>
    <n v="21"/>
    <n v="15"/>
    <n v="15"/>
    <n v="21"/>
    <n v="14"/>
    <n v="27"/>
    <n v="13"/>
    <n v="1"/>
    <n v="12"/>
    <n v="4"/>
    <n v="0.79411764705882348"/>
    <n v="1"/>
    <n v="79.411764705882348"/>
    <x v="0"/>
    <n v="120"/>
  </r>
  <r>
    <s v="JSR9M"/>
    <n v="9"/>
    <d v="2009-06-29T00:00:00"/>
    <d v="2019-03-13T00:00:00"/>
    <n v="9.7095890410958905"/>
    <x v="1"/>
    <n v="80"/>
    <n v="106"/>
    <n v="46"/>
    <n v="52"/>
    <n v="43"/>
    <n v="60"/>
    <n v="41"/>
    <n v="62"/>
    <n v="4"/>
    <n v="2"/>
    <n v="4"/>
    <n v="2.1818181818181817"/>
    <n v="0.8571428571428571"/>
    <n v="19"/>
    <n v="17"/>
    <n v="21"/>
    <n v="15"/>
    <n v="17"/>
    <n v="21"/>
    <n v="10"/>
    <n v="21"/>
    <n v="9"/>
    <n v="1"/>
    <n v="9"/>
    <n v="4"/>
    <n v="18"/>
    <n v="16"/>
    <n v="21"/>
    <n v="15"/>
    <n v="15"/>
    <n v="21"/>
    <n v="14"/>
    <n v="27"/>
    <n v="13"/>
    <n v="1"/>
    <n v="12"/>
    <n v="4"/>
    <n v="0.79411764705882348"/>
    <n v="1"/>
    <n v="100"/>
    <x v="1"/>
    <n v="120"/>
  </r>
  <r>
    <s v="JDC10M"/>
    <n v="10"/>
    <d v="2008-06-25T00:00:00"/>
    <d v="2019-03-11T00:00:00"/>
    <n v="10.715068493150685"/>
    <x v="1"/>
    <n v="50"/>
    <n v="115"/>
    <n v="49"/>
    <n v="71"/>
    <n v="62"/>
    <n v="51"/>
    <n v="68"/>
    <n v="58"/>
    <n v="4"/>
    <n v="3.3"/>
    <n v="2.75"/>
    <n v="2.7272727272727271"/>
    <n v="1.2857142857142858"/>
    <n v="13"/>
    <n v="9"/>
    <n v="13"/>
    <n v="10"/>
    <n v="9"/>
    <n v="13"/>
    <n v="10"/>
    <n v="33"/>
    <n v="15"/>
    <n v="2"/>
    <n v="11"/>
    <n v="8"/>
    <n v="18"/>
    <n v="9"/>
    <n v="18"/>
    <n v="10"/>
    <n v="13"/>
    <n v="16"/>
    <n v="11"/>
    <n v="27"/>
    <n v="13"/>
    <n v="2"/>
    <n v="13"/>
    <n v="3"/>
    <n v="0.88235294117647056"/>
    <n v="0.94117647058823528"/>
    <n v="88.235294117647058"/>
    <x v="0"/>
    <n v="77"/>
  </r>
  <r>
    <s v="JDC10M"/>
    <n v="10"/>
    <d v="2008-06-25T00:00:00"/>
    <d v="2019-03-11T00:00:00"/>
    <n v="10.715068493150685"/>
    <x v="1"/>
    <n v="50"/>
    <n v="115"/>
    <n v="49"/>
    <n v="71"/>
    <n v="62"/>
    <n v="51"/>
    <n v="68"/>
    <n v="58"/>
    <n v="4"/>
    <n v="3.3"/>
    <n v="2.75"/>
    <n v="2.7272727272727271"/>
    <n v="1.2857142857142858"/>
    <n v="13"/>
    <n v="9"/>
    <n v="13"/>
    <n v="10"/>
    <n v="9"/>
    <n v="13"/>
    <n v="10"/>
    <n v="33"/>
    <n v="15"/>
    <n v="2"/>
    <n v="11"/>
    <n v="8"/>
    <n v="18"/>
    <n v="9"/>
    <n v="18"/>
    <n v="10"/>
    <n v="13"/>
    <n v="16"/>
    <n v="11"/>
    <n v="27"/>
    <n v="13"/>
    <n v="2"/>
    <n v="13"/>
    <n v="3"/>
    <n v="0.88235294117647056"/>
    <n v="0.94117647058823528"/>
    <m/>
    <x v="1"/>
    <n v="95"/>
  </r>
  <r>
    <s v="SPM8M"/>
    <n v="8"/>
    <d v="2010-11-05T00:00:00"/>
    <d v="2019-04-26T00:00:00"/>
    <n v="8.4767123287671229"/>
    <x v="0"/>
    <n v="100"/>
    <n v="129"/>
    <n v="56"/>
    <n v="58"/>
    <n v="99"/>
    <n v="51"/>
    <n v="69"/>
    <n v="57"/>
    <n v="3.4736842105263159"/>
    <n v="1.2"/>
    <n v="2.375"/>
    <n v="1.8181818181818181"/>
    <n v="1.2857142857142858"/>
    <n v="11"/>
    <n v="11"/>
    <n v="11"/>
    <n v="14"/>
    <n v="16"/>
    <n v="9"/>
    <n v="8"/>
    <n v="34"/>
    <n v="13"/>
    <n v="0"/>
    <n v="10"/>
    <n v="11"/>
    <n v="11"/>
    <n v="11"/>
    <n v="11"/>
    <n v="12"/>
    <n v="11"/>
    <n v="11"/>
    <n v="7"/>
    <n v="39"/>
    <n v="11"/>
    <n v="2"/>
    <n v="11"/>
    <n v="14"/>
    <n v="0.8529411764705882"/>
    <n v="0.88235294117647056"/>
    <m/>
    <x v="0"/>
    <n v="80"/>
  </r>
  <r>
    <s v="SPM8M"/>
    <n v="8"/>
    <d v="2010-11-05T00:00:00"/>
    <d v="2019-04-26T00:00:00"/>
    <n v="8.4767123287671229"/>
    <x v="0"/>
    <n v="100"/>
    <n v="129"/>
    <n v="56"/>
    <n v="58"/>
    <n v="99"/>
    <n v="51"/>
    <n v="69"/>
    <n v="57"/>
    <n v="3.4736842105263159"/>
    <n v="1.2"/>
    <n v="2.375"/>
    <n v="1.8181818181818181"/>
    <n v="1.2857142857142858"/>
    <n v="11"/>
    <n v="11"/>
    <n v="11"/>
    <n v="14"/>
    <n v="16"/>
    <n v="9"/>
    <n v="8"/>
    <n v="34"/>
    <n v="13"/>
    <n v="0"/>
    <n v="10"/>
    <n v="11"/>
    <n v="11"/>
    <n v="11"/>
    <n v="11"/>
    <n v="12"/>
    <n v="11"/>
    <n v="11"/>
    <n v="7"/>
    <n v="39"/>
    <n v="11"/>
    <n v="2"/>
    <n v="11"/>
    <n v="14"/>
    <n v="0.8529411764705882"/>
    <n v="0.88235294117647056"/>
    <m/>
    <x v="1"/>
    <n v="74"/>
  </r>
  <r>
    <s v="SGM8M"/>
    <n v="8"/>
    <d v="2011-04-01T00:00:00"/>
    <d v="2019-05-22T00:00:00"/>
    <n v="8.1452054794520556"/>
    <x v="1"/>
    <n v="95"/>
    <n v="135"/>
    <n v="38"/>
    <n v="41"/>
    <n v="55"/>
    <n v="39"/>
    <n v="60"/>
    <n v="39"/>
    <n v="3.736842105263158"/>
    <n v="0.2"/>
    <n v="3"/>
    <n v="2"/>
    <n v="0.5714285714285714"/>
    <n v="17"/>
    <n v="16"/>
    <n v="15"/>
    <n v="15"/>
    <n v="15"/>
    <n v="12"/>
    <n v="15"/>
    <n v="16"/>
    <n v="4"/>
    <n v="1"/>
    <n v="5"/>
    <n v="6"/>
    <n v="20"/>
    <n v="18"/>
    <n v="20"/>
    <n v="18"/>
    <n v="18"/>
    <n v="19"/>
    <n v="15"/>
    <n v="16"/>
    <n v="3"/>
    <n v="1"/>
    <n v="5"/>
    <n v="5"/>
    <n v="0.82352941176470584"/>
    <n v="0.82352941176470584"/>
    <m/>
    <x v="0"/>
    <n v="105"/>
  </r>
  <r>
    <s v="SGM8M"/>
    <n v="8"/>
    <d v="2011-04-01T00:00:00"/>
    <d v="2019-05-22T00:00:00"/>
    <n v="8.1452054794520556"/>
    <x v="1"/>
    <n v="95"/>
    <n v="135"/>
    <n v="38"/>
    <n v="41"/>
    <n v="55"/>
    <n v="39"/>
    <n v="60"/>
    <n v="39"/>
    <n v="3.736842105263158"/>
    <n v="0.2"/>
    <n v="3"/>
    <n v="2"/>
    <n v="0.5714285714285714"/>
    <n v="17"/>
    <n v="16"/>
    <n v="15"/>
    <n v="15"/>
    <n v="15"/>
    <n v="12"/>
    <n v="15"/>
    <n v="16"/>
    <n v="4"/>
    <n v="1"/>
    <n v="5"/>
    <n v="6"/>
    <n v="20"/>
    <n v="18"/>
    <n v="20"/>
    <n v="18"/>
    <n v="18"/>
    <n v="19"/>
    <n v="15"/>
    <n v="16"/>
    <n v="3"/>
    <n v="1"/>
    <n v="5"/>
    <n v="5"/>
    <n v="0.82352941176470584"/>
    <n v="0.82352941176470584"/>
    <m/>
    <x v="1"/>
    <n v="128"/>
  </r>
  <r>
    <s v="DSO8M"/>
    <n v="8"/>
    <d v="2011-02-10T00:00:00"/>
    <d v="2019-05-27T00:00:00"/>
    <n v="8.2958904109589042"/>
    <x v="1"/>
    <n v="68.180000000000007"/>
    <n v="120"/>
    <n v="59"/>
    <n v="58"/>
    <n v="66"/>
    <n v="68"/>
    <n v="65"/>
    <n v="68"/>
    <n v="3.7894736842105261"/>
    <n v="1.1000000000000001"/>
    <n v="4"/>
    <n v="2.4545454545454546"/>
    <n v="1.1428571428571428"/>
    <n v="16"/>
    <n v="14"/>
    <n v="15"/>
    <n v="12"/>
    <n v="16"/>
    <n v="20"/>
    <n v="12"/>
    <n v="28"/>
    <n v="9"/>
    <n v="2"/>
    <n v="9"/>
    <n v="10"/>
    <n v="14"/>
    <n v="9"/>
    <n v="14"/>
    <n v="11"/>
    <n v="14"/>
    <n v="15"/>
    <n v="4"/>
    <n v="17"/>
    <n v="9"/>
    <n v="1"/>
    <n v="7"/>
    <n v="4"/>
    <n v="0.76470588235294112"/>
    <n v="0.82352941176470584"/>
    <m/>
    <x v="0"/>
    <n v="105"/>
  </r>
  <r>
    <s v="DSO8M"/>
    <n v="8"/>
    <d v="2011-02-10T00:00:00"/>
    <d v="2019-05-27T00:00:00"/>
    <n v="8.2958904109589042"/>
    <x v="1"/>
    <n v="68.180000000000007"/>
    <n v="120"/>
    <n v="59"/>
    <n v="58"/>
    <n v="66"/>
    <n v="68"/>
    <n v="65"/>
    <n v="68"/>
    <n v="3.7894736842105261"/>
    <n v="1.1000000000000001"/>
    <n v="4"/>
    <n v="2.4545454545454546"/>
    <n v="1.1428571428571428"/>
    <n v="16"/>
    <n v="14"/>
    <n v="15"/>
    <n v="12"/>
    <n v="16"/>
    <n v="20"/>
    <n v="12"/>
    <n v="28"/>
    <n v="9"/>
    <n v="2"/>
    <n v="9"/>
    <n v="10"/>
    <n v="14"/>
    <n v="9"/>
    <n v="14"/>
    <n v="11"/>
    <n v="14"/>
    <n v="15"/>
    <n v="4"/>
    <n v="17"/>
    <n v="9"/>
    <n v="1"/>
    <n v="7"/>
    <n v="4"/>
    <n v="0.76470588235294112"/>
    <n v="0.82352941176470584"/>
    <m/>
    <x v="1"/>
    <n v="81"/>
  </r>
  <r>
    <s v="KGJ9M"/>
    <n v="9"/>
    <d v="2009-09-04T00:00:00"/>
    <d v="2019-05-29T00:00:00"/>
    <n v="9.7369863013698623"/>
    <x v="0"/>
    <n v="72.7"/>
    <n v="112"/>
    <n v="46"/>
    <n v="43"/>
    <n v="72"/>
    <n v="51"/>
    <n v="62"/>
    <n v="51"/>
    <n v="3.9473684210526314"/>
    <n v="0.9"/>
    <n v="4"/>
    <n v="3.2727272727272729"/>
    <n v="0.42857142857142855"/>
    <n v="18"/>
    <n v="9"/>
    <n v="10"/>
    <n v="10"/>
    <n v="10"/>
    <n v="15"/>
    <n v="7"/>
    <n v="25"/>
    <n v="11"/>
    <n v="2"/>
    <n v="9"/>
    <n v="5"/>
    <n v="20"/>
    <n v="11"/>
    <n v="15"/>
    <n v="12"/>
    <n v="14"/>
    <n v="19"/>
    <n v="12"/>
    <n v="25"/>
    <n v="9"/>
    <n v="0"/>
    <n v="7"/>
    <n v="7"/>
    <n v="0.91176470588235292"/>
    <n v="0.76470588235294112"/>
    <m/>
    <x v="0"/>
    <n v="79"/>
  </r>
  <r>
    <s v="KGJ9M"/>
    <n v="9"/>
    <d v="2009-09-04T00:00:00"/>
    <d v="2019-05-29T00:00:00"/>
    <n v="9.7369863013698623"/>
    <x v="0"/>
    <n v="72.7"/>
    <n v="112"/>
    <n v="46"/>
    <n v="43"/>
    <n v="72"/>
    <n v="51"/>
    <n v="62"/>
    <n v="51"/>
    <n v="3.9473684210526314"/>
    <n v="0.9"/>
    <n v="4"/>
    <n v="3.2727272727272729"/>
    <n v="0.42857142857142855"/>
    <n v="18"/>
    <n v="9"/>
    <n v="10"/>
    <n v="10"/>
    <n v="10"/>
    <n v="15"/>
    <n v="7"/>
    <n v="25"/>
    <n v="11"/>
    <n v="2"/>
    <n v="9"/>
    <n v="5"/>
    <n v="20"/>
    <n v="11"/>
    <n v="15"/>
    <n v="12"/>
    <n v="14"/>
    <n v="19"/>
    <n v="12"/>
    <n v="25"/>
    <n v="9"/>
    <n v="0"/>
    <n v="7"/>
    <n v="7"/>
    <n v="0.91176470588235292"/>
    <n v="0.76470588235294112"/>
    <m/>
    <x v="1"/>
    <n v="103"/>
  </r>
  <r>
    <s v="AMA8M"/>
    <n v="8"/>
    <d v="2011-02-11T00:00:00"/>
    <d v="2019-09-18T00:00:00"/>
    <n v="8.6054794520547944"/>
    <x v="1"/>
    <n v="90"/>
    <n v="132"/>
    <m/>
    <m/>
    <m/>
    <m/>
    <m/>
    <m/>
    <m/>
    <m/>
    <m/>
    <m/>
    <m/>
    <n v="13"/>
    <n v="11"/>
    <n v="13"/>
    <n v="15"/>
    <n v="7"/>
    <n v="14"/>
    <n v="12"/>
    <n v="17"/>
    <n v="8"/>
    <n v="1"/>
    <n v="6"/>
    <n v="6"/>
    <n v="15"/>
    <n v="15"/>
    <n v="13"/>
    <n v="15"/>
    <n v="11"/>
    <n v="13"/>
    <n v="14"/>
    <n v="23"/>
    <n v="9"/>
    <n v="0"/>
    <n v="9"/>
    <n v="8"/>
    <n v="0.79411764705882348"/>
    <n v="0.8529411764705882"/>
    <m/>
    <x v="0"/>
    <n v="85"/>
  </r>
  <r>
    <s v="AMA8M"/>
    <n v="8"/>
    <d v="2011-02-11T00:00:00"/>
    <d v="2019-09-18T00:00:00"/>
    <n v="8.6054794520547944"/>
    <x v="1"/>
    <n v="90"/>
    <n v="132"/>
    <m/>
    <m/>
    <m/>
    <m/>
    <m/>
    <m/>
    <m/>
    <m/>
    <m/>
    <m/>
    <m/>
    <n v="13"/>
    <n v="11"/>
    <n v="13"/>
    <n v="15"/>
    <n v="7"/>
    <n v="14"/>
    <n v="12"/>
    <n v="17"/>
    <n v="8"/>
    <n v="1"/>
    <n v="6"/>
    <n v="6"/>
    <n v="15"/>
    <n v="15"/>
    <n v="13"/>
    <n v="15"/>
    <n v="11"/>
    <n v="13"/>
    <n v="14"/>
    <n v="23"/>
    <n v="9"/>
    <n v="0"/>
    <n v="9"/>
    <n v="8"/>
    <n v="0.79411764705882348"/>
    <n v="0.8529411764705882"/>
    <m/>
    <x v="1"/>
    <n v="96"/>
  </r>
  <r>
    <s v="MSR9M"/>
    <n v="9"/>
    <d v="2009-10-11T00:00:00"/>
    <d v="2019-09-17T00:00:00"/>
    <n v="9.9397260273972599"/>
    <x v="0"/>
    <n v="86"/>
    <n v="123"/>
    <m/>
    <m/>
    <m/>
    <m/>
    <m/>
    <m/>
    <m/>
    <m/>
    <m/>
    <m/>
    <m/>
    <n v="20"/>
    <n v="18"/>
    <n v="14"/>
    <n v="16"/>
    <n v="17"/>
    <n v="19"/>
    <n v="14"/>
    <n v="13"/>
    <n v="3"/>
    <n v="2"/>
    <n v="5"/>
    <n v="2"/>
    <n v="19"/>
    <n v="15"/>
    <n v="15"/>
    <n v="17"/>
    <n v="16"/>
    <n v="18"/>
    <n v="17"/>
    <n v="11"/>
    <n v="3"/>
    <n v="0"/>
    <n v="3"/>
    <n v="4"/>
    <n v="0.88235294117647056"/>
    <n v="1"/>
    <m/>
    <x v="0"/>
    <n v="118"/>
  </r>
  <r>
    <s v="MSR9M"/>
    <n v="9"/>
    <d v="2009-10-11T00:00:00"/>
    <d v="2019-09-17T00:00:00"/>
    <n v="9.9397260273972599"/>
    <x v="0"/>
    <n v="86"/>
    <n v="123"/>
    <m/>
    <m/>
    <m/>
    <m/>
    <m/>
    <m/>
    <m/>
    <m/>
    <m/>
    <m/>
    <m/>
    <n v="20"/>
    <n v="18"/>
    <n v="14"/>
    <n v="16"/>
    <n v="17"/>
    <n v="19"/>
    <n v="14"/>
    <n v="13"/>
    <n v="3"/>
    <n v="2"/>
    <n v="5"/>
    <n v="2"/>
    <n v="19"/>
    <n v="15"/>
    <n v="15"/>
    <n v="17"/>
    <n v="16"/>
    <n v="18"/>
    <n v="17"/>
    <n v="11"/>
    <n v="3"/>
    <n v="0"/>
    <n v="3"/>
    <n v="4"/>
    <n v="0.88235294117647056"/>
    <n v="1"/>
    <m/>
    <x v="1"/>
    <n v="117"/>
  </r>
  <r>
    <s v="DRL8M"/>
    <n v="8"/>
    <d v="2010-12-03T00:00:00"/>
    <d v="2019-09-27T00:00:00"/>
    <n v="8.8219178082191778"/>
    <x v="0"/>
    <m/>
    <n v="126"/>
    <m/>
    <m/>
    <m/>
    <m/>
    <m/>
    <m/>
    <m/>
    <m/>
    <m/>
    <m/>
    <m/>
    <n v="19"/>
    <n v="9"/>
    <n v="18"/>
    <n v="11"/>
    <n v="13"/>
    <n v="17"/>
    <n v="9"/>
    <n v="16"/>
    <n v="7"/>
    <n v="0"/>
    <n v="7"/>
    <n v="2"/>
    <n v="15"/>
    <n v="12"/>
    <n v="20"/>
    <n v="13"/>
    <n v="17"/>
    <n v="19"/>
    <n v="14"/>
    <n v="30"/>
    <n v="9"/>
    <n v="0"/>
    <n v="9"/>
    <n v="10"/>
    <n v="0.70588235294117652"/>
    <n v="0.82352941176470584"/>
    <m/>
    <x v="0"/>
    <n v="96"/>
  </r>
  <r>
    <s v="DRL8M"/>
    <n v="8"/>
    <d v="2010-12-03T00:00:00"/>
    <d v="2019-09-27T00:00:00"/>
    <n v="8.8219178082191778"/>
    <x v="0"/>
    <m/>
    <n v="126"/>
    <m/>
    <m/>
    <m/>
    <m/>
    <m/>
    <m/>
    <m/>
    <m/>
    <m/>
    <m/>
    <m/>
    <n v="19"/>
    <n v="9"/>
    <n v="18"/>
    <n v="11"/>
    <n v="13"/>
    <n v="17"/>
    <n v="9"/>
    <n v="16"/>
    <n v="7"/>
    <n v="0"/>
    <n v="7"/>
    <n v="2"/>
    <n v="15"/>
    <n v="12"/>
    <n v="20"/>
    <n v="13"/>
    <n v="17"/>
    <n v="19"/>
    <n v="14"/>
    <n v="30"/>
    <n v="9"/>
    <n v="0"/>
    <n v="9"/>
    <n v="10"/>
    <n v="0.70588235294117652"/>
    <n v="0.82352941176470584"/>
    <m/>
    <x v="1"/>
    <n v="110"/>
  </r>
  <r>
    <s v="MZH9M"/>
    <n v="9"/>
    <d v="2009-10-09T00:00:00"/>
    <d v="2019-09-23T00:00:00"/>
    <n v="9.9616438356164387"/>
    <x v="1"/>
    <m/>
    <n v="112"/>
    <m/>
    <m/>
    <m/>
    <m/>
    <m/>
    <m/>
    <m/>
    <m/>
    <m/>
    <m/>
    <m/>
    <n v="18"/>
    <n v="15"/>
    <n v="18"/>
    <n v="14"/>
    <n v="12"/>
    <n v="10"/>
    <n v="14"/>
    <n v="21"/>
    <n v="11"/>
    <n v="3"/>
    <n v="5"/>
    <n v="7"/>
    <n v="20"/>
    <n v="15"/>
    <n v="18"/>
    <n v="16"/>
    <n v="14"/>
    <n v="14"/>
    <n v="16"/>
    <n v="17"/>
    <n v="8"/>
    <n v="2"/>
    <n v="4"/>
    <n v="5"/>
    <n v="0.88235294117647056"/>
    <n v="0.88235294117647056"/>
    <m/>
    <x v="0"/>
    <n v="101"/>
  </r>
  <r>
    <s v="MZH9M"/>
    <n v="9"/>
    <d v="2009-10-09T00:00:00"/>
    <d v="2019-09-23T00:00:00"/>
    <n v="9.9616438356164387"/>
    <x v="1"/>
    <m/>
    <n v="112"/>
    <m/>
    <m/>
    <m/>
    <m/>
    <m/>
    <m/>
    <m/>
    <m/>
    <m/>
    <m/>
    <m/>
    <n v="18"/>
    <n v="15"/>
    <n v="18"/>
    <n v="14"/>
    <n v="12"/>
    <n v="10"/>
    <n v="14"/>
    <n v="21"/>
    <n v="11"/>
    <n v="3"/>
    <n v="5"/>
    <n v="7"/>
    <n v="20"/>
    <n v="15"/>
    <n v="18"/>
    <n v="16"/>
    <n v="14"/>
    <n v="14"/>
    <n v="16"/>
    <n v="17"/>
    <n v="8"/>
    <n v="2"/>
    <n v="4"/>
    <n v="5"/>
    <n v="0.88235294117647056"/>
    <n v="0.88235294117647056"/>
    <m/>
    <x v="1"/>
    <n v="113"/>
  </r>
  <r>
    <s v="SPC8M"/>
    <n v="8"/>
    <d v="2011-07-08T00:00:00"/>
    <d v="2019-09-25T00:00:00"/>
    <n v="8.2219178082191782"/>
    <x v="0"/>
    <n v="77"/>
    <n v="109"/>
    <m/>
    <m/>
    <m/>
    <m/>
    <m/>
    <m/>
    <m/>
    <m/>
    <m/>
    <m/>
    <m/>
    <n v="14"/>
    <n v="17"/>
    <n v="17"/>
    <n v="17"/>
    <n v="12"/>
    <n v="19"/>
    <n v="17"/>
    <n v="12"/>
    <n v="6"/>
    <n v="0"/>
    <n v="7"/>
    <n v="1"/>
    <n v="12"/>
    <n v="10"/>
    <n v="16"/>
    <n v="14"/>
    <n v="13"/>
    <n v="19"/>
    <n v="12"/>
    <n v="17"/>
    <n v="6"/>
    <n v="2"/>
    <n v="9"/>
    <n v="0"/>
    <n v="0.58823529411764708"/>
    <n v="0.88235294117647056"/>
    <m/>
    <x v="0"/>
    <n v="113"/>
  </r>
  <r>
    <s v="SPC8M"/>
    <n v="8"/>
    <d v="2011-07-08T00:00:00"/>
    <d v="2019-09-25T00:00:00"/>
    <n v="8.2219178082191782"/>
    <x v="0"/>
    <n v="77"/>
    <n v="109"/>
    <m/>
    <m/>
    <m/>
    <m/>
    <m/>
    <m/>
    <m/>
    <m/>
    <m/>
    <m/>
    <m/>
    <n v="14"/>
    <n v="17"/>
    <n v="17"/>
    <n v="17"/>
    <n v="12"/>
    <n v="19"/>
    <n v="17"/>
    <n v="12"/>
    <n v="6"/>
    <n v="0"/>
    <n v="7"/>
    <n v="1"/>
    <n v="12"/>
    <n v="10"/>
    <n v="16"/>
    <n v="14"/>
    <n v="13"/>
    <n v="19"/>
    <n v="12"/>
    <n v="17"/>
    <n v="6"/>
    <n v="2"/>
    <n v="9"/>
    <n v="0"/>
    <n v="0.58823529411764708"/>
    <n v="0.88235294117647056"/>
    <m/>
    <x v="1"/>
    <n v="96"/>
  </r>
  <r>
    <s v="DSB10M"/>
    <n v="10"/>
    <d v="2009-08-22T00:00:00"/>
    <d v="2019-09-27T00:00:00"/>
    <n v="10.104109589041096"/>
    <x v="1"/>
    <m/>
    <n v="106"/>
    <m/>
    <m/>
    <m/>
    <m/>
    <m/>
    <m/>
    <m/>
    <m/>
    <m/>
    <m/>
    <m/>
    <n v="16"/>
    <n v="12"/>
    <n v="9"/>
    <n v="12"/>
    <n v="9"/>
    <n v="12"/>
    <n v="7"/>
    <n v="13"/>
    <n v="6"/>
    <n v="0"/>
    <n v="5"/>
    <n v="3"/>
    <n v="16"/>
    <n v="11"/>
    <n v="14"/>
    <n v="12"/>
    <n v="12"/>
    <n v="12"/>
    <n v="10"/>
    <n v="15"/>
    <n v="6"/>
    <n v="0"/>
    <n v="4"/>
    <n v="4"/>
    <n v="0.67647058823529416"/>
    <n v="0.79411764705882348"/>
    <m/>
    <x v="0"/>
    <n v="77"/>
  </r>
  <r>
    <s v="DSB10M"/>
    <n v="10"/>
    <d v="2009-08-22T00:00:00"/>
    <d v="2019-09-27T00:00:00"/>
    <n v="10.104109589041096"/>
    <x v="1"/>
    <m/>
    <n v="106"/>
    <m/>
    <m/>
    <m/>
    <m/>
    <m/>
    <m/>
    <m/>
    <m/>
    <m/>
    <m/>
    <m/>
    <n v="16"/>
    <n v="12"/>
    <n v="9"/>
    <n v="12"/>
    <n v="9"/>
    <n v="12"/>
    <n v="7"/>
    <n v="13"/>
    <n v="6"/>
    <n v="0"/>
    <n v="5"/>
    <n v="3"/>
    <n v="16"/>
    <n v="11"/>
    <n v="14"/>
    <n v="12"/>
    <n v="12"/>
    <n v="12"/>
    <n v="10"/>
    <n v="15"/>
    <n v="6"/>
    <n v="0"/>
    <n v="4"/>
    <n v="4"/>
    <n v="0.67647058823529416"/>
    <n v="0.79411764705882348"/>
    <m/>
    <x v="1"/>
    <n v="87"/>
  </r>
  <r>
    <s v="CVO8M"/>
    <n v="8"/>
    <d v="2011-10-14T00:00:00"/>
    <d v="2019-10-02T00:00:00"/>
    <n v="7.9726027397260273"/>
    <x v="1"/>
    <m/>
    <n v="123"/>
    <m/>
    <m/>
    <m/>
    <m/>
    <m/>
    <m/>
    <m/>
    <m/>
    <m/>
    <m/>
    <m/>
    <n v="15"/>
    <n v="11"/>
    <n v="18"/>
    <n v="14"/>
    <n v="13"/>
    <n v="17"/>
    <n v="11"/>
    <n v="19"/>
    <n v="10"/>
    <n v="1"/>
    <n v="5"/>
    <n v="7"/>
    <n v="15"/>
    <n v="11"/>
    <n v="19"/>
    <n v="13"/>
    <n v="14"/>
    <n v="19"/>
    <n v="10"/>
    <n v="33"/>
    <n v="13"/>
    <n v="3"/>
    <n v="10"/>
    <n v="11"/>
    <n v="0.73529411764705888"/>
    <n v="0.88235294117647056"/>
    <m/>
    <x v="0"/>
    <n v="99"/>
  </r>
  <r>
    <s v="CVO8M"/>
    <n v="8"/>
    <d v="2011-10-14T00:00:00"/>
    <d v="2019-10-02T00:00:00"/>
    <n v="7.9726027397260273"/>
    <x v="1"/>
    <m/>
    <n v="123"/>
    <m/>
    <m/>
    <m/>
    <m/>
    <m/>
    <m/>
    <m/>
    <m/>
    <m/>
    <m/>
    <m/>
    <n v="15"/>
    <n v="11"/>
    <n v="18"/>
    <n v="14"/>
    <n v="13"/>
    <n v="17"/>
    <n v="11"/>
    <n v="19"/>
    <n v="10"/>
    <n v="1"/>
    <n v="5"/>
    <n v="7"/>
    <n v="15"/>
    <n v="11"/>
    <n v="19"/>
    <n v="13"/>
    <n v="14"/>
    <n v="19"/>
    <n v="10"/>
    <n v="33"/>
    <n v="13"/>
    <n v="3"/>
    <n v="10"/>
    <n v="11"/>
    <n v="0.73529411764705888"/>
    <n v="0.88235294117647056"/>
    <m/>
    <x v="1"/>
    <n v="101"/>
  </r>
  <r>
    <s v="EDC10M"/>
    <n v="10"/>
    <d v="2008-09-08T00:00:00"/>
    <d v="2019-09-27T00:00:00"/>
    <n v="11.057534246575342"/>
    <x v="0"/>
    <m/>
    <m/>
    <m/>
    <m/>
    <m/>
    <m/>
    <m/>
    <m/>
    <m/>
    <m/>
    <m/>
    <m/>
    <m/>
    <n v="3"/>
    <n v="3"/>
    <n v="5"/>
    <n v="2"/>
    <n v="3"/>
    <n v="4"/>
    <n v="7"/>
    <n v="80"/>
    <n v="28"/>
    <n v="14"/>
    <n v="14"/>
    <n v="27"/>
    <n v="15"/>
    <n v="15"/>
    <n v="13"/>
    <n v="12"/>
    <n v="14"/>
    <n v="17"/>
    <n v="12"/>
    <n v="28"/>
    <n v="4"/>
    <n v="1"/>
    <n v="9"/>
    <n v="13"/>
    <n v="0.73529411764705888"/>
    <n v="0.88235294117647056"/>
    <m/>
    <x v="0"/>
    <n v="27"/>
  </r>
  <r>
    <s v="EDC10M"/>
    <n v="10"/>
    <d v="2008-09-08T00:00:00"/>
    <d v="2019-09-27T00:00:00"/>
    <n v="11.057534246575342"/>
    <x v="0"/>
    <m/>
    <m/>
    <m/>
    <m/>
    <m/>
    <m/>
    <m/>
    <m/>
    <m/>
    <m/>
    <m/>
    <m/>
    <m/>
    <n v="3"/>
    <n v="3"/>
    <n v="5"/>
    <n v="2"/>
    <n v="3"/>
    <n v="4"/>
    <n v="7"/>
    <n v="80"/>
    <n v="28"/>
    <n v="14"/>
    <n v="14"/>
    <n v="27"/>
    <n v="15"/>
    <n v="15"/>
    <n v="13"/>
    <n v="12"/>
    <n v="14"/>
    <n v="17"/>
    <n v="12"/>
    <n v="28"/>
    <n v="4"/>
    <n v="1"/>
    <n v="9"/>
    <n v="13"/>
    <n v="0.73529411764705888"/>
    <n v="0.88235294117647056"/>
    <m/>
    <x v="1"/>
    <n v="98"/>
  </r>
  <r>
    <s v="TOM8M"/>
    <n v="8"/>
    <d v="2011-01-29T00:00:00"/>
    <d v="2019-10-01T00:00:00"/>
    <n v="8.6767123287671239"/>
    <x v="0"/>
    <m/>
    <n v="115"/>
    <m/>
    <m/>
    <m/>
    <m/>
    <m/>
    <m/>
    <m/>
    <m/>
    <m/>
    <m/>
    <m/>
    <n v="17"/>
    <n v="15"/>
    <n v="17"/>
    <n v="15"/>
    <n v="14"/>
    <n v="19"/>
    <n v="11"/>
    <n v="30"/>
    <n v="11"/>
    <n v="2"/>
    <n v="11"/>
    <n v="7"/>
    <n v="16"/>
    <n v="11"/>
    <n v="17"/>
    <n v="11"/>
    <n v="16"/>
    <n v="21"/>
    <n v="9"/>
    <n v="32"/>
    <n v="15"/>
    <n v="3"/>
    <n v="11"/>
    <n v="6"/>
    <n v="0.70588235294117652"/>
    <n v="0.88235294117647056"/>
    <m/>
    <x v="0"/>
    <n v="108"/>
  </r>
  <r>
    <s v="TOM8M"/>
    <n v="8"/>
    <d v="2011-01-29T00:00:00"/>
    <d v="2019-10-01T00:00:00"/>
    <n v="8.6767123287671239"/>
    <x v="0"/>
    <m/>
    <n v="115"/>
    <m/>
    <m/>
    <m/>
    <m/>
    <m/>
    <m/>
    <m/>
    <m/>
    <m/>
    <m/>
    <m/>
    <n v="17"/>
    <n v="15"/>
    <n v="17"/>
    <n v="15"/>
    <n v="14"/>
    <n v="19"/>
    <n v="11"/>
    <n v="30"/>
    <n v="11"/>
    <n v="2"/>
    <n v="11"/>
    <n v="7"/>
    <n v="16"/>
    <n v="11"/>
    <n v="17"/>
    <n v="11"/>
    <n v="16"/>
    <n v="21"/>
    <n v="9"/>
    <n v="32"/>
    <n v="15"/>
    <n v="3"/>
    <n v="11"/>
    <n v="6"/>
    <n v="0.70588235294117652"/>
    <n v="0.88235294117647056"/>
    <m/>
    <x v="1"/>
    <n v="101"/>
  </r>
  <r>
    <s v="NRG10M"/>
    <n v="10"/>
    <d v="2009-12-04T00:00:00"/>
    <d v="2020-01-21T00:00:00"/>
    <n v="10.136986301369863"/>
    <x v="0"/>
    <m/>
    <n v="123"/>
    <m/>
    <m/>
    <m/>
    <m/>
    <m/>
    <m/>
    <m/>
    <m/>
    <m/>
    <m/>
    <m/>
    <n v="19"/>
    <n v="17"/>
    <n v="13"/>
    <n v="15"/>
    <n v="14"/>
    <n v="11"/>
    <n v="11"/>
    <n v="10"/>
    <n v="0"/>
    <n v="0"/>
    <n v="0"/>
    <n v="5"/>
    <n v="20"/>
    <n v="18"/>
    <n v="17"/>
    <n v="15"/>
    <n v="18"/>
    <n v="12"/>
    <n v="15"/>
    <n v="5"/>
    <n v="0"/>
    <n v="0"/>
    <n v="0"/>
    <n v="4"/>
    <n v="0.88235294117647056"/>
    <m/>
    <m/>
    <x v="0"/>
    <n v="100"/>
  </r>
  <r>
    <s v="NRG10M"/>
    <n v="10"/>
    <d v="2009-12-04T00:00:00"/>
    <d v="2020-01-21T00:00:00"/>
    <n v="10.136986301369863"/>
    <x v="0"/>
    <m/>
    <n v="123"/>
    <m/>
    <m/>
    <m/>
    <m/>
    <m/>
    <m/>
    <m/>
    <m/>
    <m/>
    <m/>
    <m/>
    <n v="19"/>
    <n v="17"/>
    <n v="13"/>
    <n v="15"/>
    <n v="14"/>
    <n v="11"/>
    <n v="11"/>
    <n v="10"/>
    <n v="0"/>
    <n v="0"/>
    <n v="0"/>
    <n v="5"/>
    <n v="20"/>
    <n v="18"/>
    <n v="17"/>
    <n v="15"/>
    <n v="18"/>
    <n v="12"/>
    <n v="15"/>
    <n v="5"/>
    <n v="0"/>
    <n v="0"/>
    <n v="0"/>
    <n v="4"/>
    <n v="0.88235294117647056"/>
    <m/>
    <m/>
    <x v="1"/>
    <n v="115"/>
  </r>
  <r>
    <s v="ADA8M"/>
    <n v="8"/>
    <d v="2011-07-25T00:00:00"/>
    <d v="2020-02-21T00:00:00"/>
    <n v="8.5835616438356173"/>
    <x v="1"/>
    <m/>
    <n v="115"/>
    <m/>
    <m/>
    <m/>
    <m/>
    <m/>
    <m/>
    <m/>
    <m/>
    <m/>
    <m/>
    <m/>
    <n v="19"/>
    <n v="18"/>
    <n v="17"/>
    <n v="14"/>
    <n v="17"/>
    <n v="16"/>
    <n v="15"/>
    <n v="23"/>
    <n v="9"/>
    <n v="2"/>
    <n v="7"/>
    <n v="7"/>
    <n v="20"/>
    <n v="17"/>
    <n v="17"/>
    <n v="14"/>
    <n v="15"/>
    <n v="16"/>
    <n v="10"/>
    <n v="25"/>
    <n v="11"/>
    <n v="2"/>
    <n v="7"/>
    <n v="8"/>
    <m/>
    <m/>
    <m/>
    <x v="0"/>
    <n v="116"/>
  </r>
  <r>
    <s v="ADA8M"/>
    <n v="8"/>
    <d v="2011-07-25T00:00:00"/>
    <d v="2020-02-21T00:00:00"/>
    <n v="8.5835616438356173"/>
    <x v="1"/>
    <m/>
    <n v="115"/>
    <m/>
    <m/>
    <m/>
    <m/>
    <m/>
    <m/>
    <m/>
    <m/>
    <m/>
    <m/>
    <m/>
    <n v="19"/>
    <n v="18"/>
    <n v="17"/>
    <n v="14"/>
    <n v="17"/>
    <n v="16"/>
    <n v="15"/>
    <n v="23"/>
    <n v="9"/>
    <n v="2"/>
    <n v="7"/>
    <n v="7"/>
    <n v="20"/>
    <n v="17"/>
    <n v="17"/>
    <n v="14"/>
    <n v="15"/>
    <n v="16"/>
    <n v="10"/>
    <n v="25"/>
    <n v="11"/>
    <n v="2"/>
    <n v="7"/>
    <n v="8"/>
    <m/>
    <m/>
    <m/>
    <x v="1"/>
    <n v="109"/>
  </r>
  <r>
    <s v="EHO8M"/>
    <n v="8"/>
    <d v="2011-06-12T00:00:00"/>
    <d v="2020-02-14T00:00:00"/>
    <n v="8.6821917808219187"/>
    <x v="0"/>
    <m/>
    <n v="150"/>
    <m/>
    <m/>
    <m/>
    <m/>
    <m/>
    <m/>
    <m/>
    <m/>
    <m/>
    <m/>
    <m/>
    <n v="17"/>
    <n v="15"/>
    <n v="18"/>
    <n v="17"/>
    <n v="15"/>
    <n v="15"/>
    <n v="7"/>
    <n v="23"/>
    <n v="13"/>
    <n v="1"/>
    <n v="8"/>
    <n v="3"/>
    <n v="20"/>
    <n v="16"/>
    <n v="20"/>
    <n v="18"/>
    <n v="18"/>
    <n v="20"/>
    <n v="9"/>
    <n v="14"/>
    <n v="8"/>
    <n v="1"/>
    <n v="4"/>
    <n v="1"/>
    <m/>
    <m/>
    <m/>
    <x v="0"/>
    <n v="104"/>
  </r>
  <r>
    <s v="EHO8M"/>
    <n v="8"/>
    <d v="2011-06-12T00:00:00"/>
    <d v="2020-02-14T00:00:00"/>
    <n v="8.6821917808219187"/>
    <x v="0"/>
    <m/>
    <n v="150"/>
    <m/>
    <m/>
    <m/>
    <m/>
    <m/>
    <m/>
    <m/>
    <m/>
    <m/>
    <m/>
    <m/>
    <n v="17"/>
    <n v="15"/>
    <n v="18"/>
    <n v="17"/>
    <n v="15"/>
    <n v="15"/>
    <n v="7"/>
    <n v="23"/>
    <n v="13"/>
    <n v="1"/>
    <n v="8"/>
    <n v="3"/>
    <n v="20"/>
    <n v="16"/>
    <n v="20"/>
    <n v="18"/>
    <n v="18"/>
    <n v="20"/>
    <n v="9"/>
    <n v="14"/>
    <n v="8"/>
    <n v="1"/>
    <n v="4"/>
    <n v="1"/>
    <m/>
    <m/>
    <m/>
    <x v="1"/>
    <n v="121"/>
  </r>
  <r>
    <s v="HMA8M"/>
    <n v="8"/>
    <d v="2011-04-30T00:00:00"/>
    <d v="2020-01-31T00:00:00"/>
    <n v="8.7616438356164377"/>
    <x v="0"/>
    <m/>
    <n v="126"/>
    <m/>
    <m/>
    <m/>
    <m/>
    <m/>
    <m/>
    <m/>
    <m/>
    <m/>
    <m/>
    <m/>
    <n v="14"/>
    <n v="13"/>
    <n v="20"/>
    <n v="16"/>
    <n v="13"/>
    <n v="16"/>
    <n v="10"/>
    <n v="21"/>
    <n v="14"/>
    <n v="2"/>
    <n v="11"/>
    <n v="2"/>
    <n v="16"/>
    <n v="11"/>
    <n v="19"/>
    <n v="16"/>
    <n v="15"/>
    <n v="13"/>
    <n v="14"/>
    <n v="24"/>
    <n v="12"/>
    <n v="1"/>
    <n v="13"/>
    <n v="2"/>
    <m/>
    <m/>
    <m/>
    <x v="0"/>
    <n v="102"/>
  </r>
  <r>
    <s v="HMA8M"/>
    <n v="8"/>
    <d v="2011-04-30T00:00:00"/>
    <d v="2020-01-31T00:00:00"/>
    <n v="8.7616438356164377"/>
    <x v="0"/>
    <m/>
    <n v="126"/>
    <m/>
    <m/>
    <m/>
    <m/>
    <m/>
    <m/>
    <m/>
    <m/>
    <m/>
    <m/>
    <m/>
    <n v="14"/>
    <n v="13"/>
    <n v="20"/>
    <n v="16"/>
    <n v="13"/>
    <n v="16"/>
    <n v="10"/>
    <n v="21"/>
    <n v="14"/>
    <n v="2"/>
    <n v="11"/>
    <n v="2"/>
    <n v="16"/>
    <n v="11"/>
    <n v="19"/>
    <n v="16"/>
    <n v="15"/>
    <n v="13"/>
    <n v="14"/>
    <n v="24"/>
    <n v="12"/>
    <n v="1"/>
    <n v="13"/>
    <n v="2"/>
    <m/>
    <m/>
    <m/>
    <x v="1"/>
    <n v="104"/>
  </r>
  <r>
    <s v="JGB9M"/>
    <n v="9"/>
    <d v="2010-08-20T00:00:00"/>
    <d v="2020-02-17T00:00:00"/>
    <n v="9.5013698630136982"/>
    <x v="1"/>
    <m/>
    <n v="109"/>
    <m/>
    <m/>
    <m/>
    <m/>
    <m/>
    <m/>
    <m/>
    <m/>
    <m/>
    <m/>
    <m/>
    <n v="18"/>
    <n v="15"/>
    <n v="15"/>
    <n v="16"/>
    <n v="12"/>
    <n v="16"/>
    <n v="14"/>
    <n v="31"/>
    <n v="9"/>
    <n v="2"/>
    <n v="12"/>
    <n v="11"/>
    <n v="12"/>
    <n v="18"/>
    <n v="16"/>
    <n v="14"/>
    <n v="12"/>
    <n v="15"/>
    <n v="13"/>
    <n v="46"/>
    <n v="14"/>
    <n v="3"/>
    <n v="15"/>
    <n v="14"/>
    <m/>
    <m/>
    <m/>
    <x v="0"/>
    <n v="106"/>
  </r>
  <r>
    <s v="JGB9M"/>
    <n v="9"/>
    <d v="2010-08-20T00:00:00"/>
    <d v="2020-02-17T00:00:00"/>
    <n v="9.5013698630136982"/>
    <x v="1"/>
    <m/>
    <n v="109"/>
    <m/>
    <m/>
    <m/>
    <m/>
    <m/>
    <m/>
    <m/>
    <m/>
    <m/>
    <m/>
    <m/>
    <n v="18"/>
    <n v="15"/>
    <n v="15"/>
    <n v="16"/>
    <n v="12"/>
    <n v="16"/>
    <n v="14"/>
    <n v="31"/>
    <n v="9"/>
    <n v="2"/>
    <n v="12"/>
    <n v="11"/>
    <n v="12"/>
    <n v="18"/>
    <n v="16"/>
    <n v="14"/>
    <n v="12"/>
    <n v="15"/>
    <n v="13"/>
    <n v="46"/>
    <n v="14"/>
    <n v="3"/>
    <n v="15"/>
    <n v="14"/>
    <m/>
    <m/>
    <m/>
    <x v="1"/>
    <n v="100"/>
  </r>
  <r>
    <s v="MCJ8M"/>
    <n v="8"/>
    <d v="2012-01-11T00:00:00"/>
    <d v="2020-02-14T00:00:00"/>
    <n v="8.0986301369863014"/>
    <x v="0"/>
    <m/>
    <n v="112"/>
    <m/>
    <m/>
    <m/>
    <m/>
    <m/>
    <m/>
    <m/>
    <m/>
    <m/>
    <m/>
    <m/>
    <n v="13"/>
    <n v="7"/>
    <n v="17"/>
    <n v="6"/>
    <n v="10"/>
    <n v="16"/>
    <n v="5"/>
    <n v="38"/>
    <n v="22"/>
    <n v="2"/>
    <n v="17"/>
    <n v="2"/>
    <n v="14"/>
    <n v="12"/>
    <n v="19"/>
    <n v="10"/>
    <n v="15"/>
    <n v="19"/>
    <n v="12"/>
    <n v="49"/>
    <n v="23"/>
    <n v="4"/>
    <n v="19"/>
    <n v="8"/>
    <m/>
    <m/>
    <m/>
    <x v="0"/>
    <n v="74"/>
  </r>
  <r>
    <s v="MCJ8M"/>
    <n v="8"/>
    <d v="2012-01-11T00:00:00"/>
    <d v="2020-02-14T00:00:00"/>
    <n v="8.0986301369863014"/>
    <x v="0"/>
    <m/>
    <n v="112"/>
    <m/>
    <m/>
    <m/>
    <m/>
    <m/>
    <m/>
    <m/>
    <m/>
    <m/>
    <m/>
    <m/>
    <n v="13"/>
    <n v="7"/>
    <n v="17"/>
    <n v="6"/>
    <n v="10"/>
    <n v="16"/>
    <n v="5"/>
    <n v="38"/>
    <n v="22"/>
    <n v="2"/>
    <n v="17"/>
    <n v="2"/>
    <n v="14"/>
    <n v="12"/>
    <n v="19"/>
    <n v="10"/>
    <n v="15"/>
    <n v="19"/>
    <n v="12"/>
    <n v="49"/>
    <n v="23"/>
    <n v="4"/>
    <n v="19"/>
    <n v="8"/>
    <m/>
    <m/>
    <m/>
    <x v="1"/>
    <n v="101"/>
  </r>
  <r>
    <s v="MRA8M"/>
    <n v="8"/>
    <d v="2011-06-01T00:00:00"/>
    <d v="2020-02-11T00:00:00"/>
    <n v="8.7041095890410958"/>
    <x v="1"/>
    <m/>
    <n v="115"/>
    <m/>
    <m/>
    <m/>
    <m/>
    <m/>
    <m/>
    <m/>
    <m/>
    <m/>
    <m/>
    <m/>
    <n v="14"/>
    <n v="15"/>
    <n v="16"/>
    <n v="15"/>
    <n v="11"/>
    <n v="14"/>
    <n v="11"/>
    <n v="21"/>
    <n v="7"/>
    <n v="4"/>
    <n v="4"/>
    <n v="5"/>
    <n v="13"/>
    <n v="13"/>
    <n v="14"/>
    <n v="16"/>
    <n v="12"/>
    <n v="12"/>
    <n v="8"/>
    <n v="17"/>
    <n v="8"/>
    <n v="1"/>
    <n v="4"/>
    <n v="3"/>
    <m/>
    <m/>
    <m/>
    <x v="0"/>
    <n v="96"/>
  </r>
  <r>
    <s v="MRA8M"/>
    <n v="8"/>
    <d v="2011-06-01T00:00:00"/>
    <d v="2020-02-11T00:00:00"/>
    <n v="8.7041095890410958"/>
    <x v="1"/>
    <m/>
    <n v="115"/>
    <m/>
    <m/>
    <m/>
    <m/>
    <m/>
    <m/>
    <m/>
    <m/>
    <m/>
    <m/>
    <m/>
    <n v="14"/>
    <n v="15"/>
    <n v="16"/>
    <n v="15"/>
    <n v="11"/>
    <n v="14"/>
    <n v="11"/>
    <n v="21"/>
    <n v="7"/>
    <n v="4"/>
    <n v="4"/>
    <n v="5"/>
    <n v="13"/>
    <n v="13"/>
    <n v="14"/>
    <n v="16"/>
    <n v="12"/>
    <n v="12"/>
    <n v="8"/>
    <n v="17"/>
    <n v="8"/>
    <n v="1"/>
    <n v="4"/>
    <n v="3"/>
    <m/>
    <m/>
    <m/>
    <x v="1"/>
    <n v="88"/>
  </r>
  <r>
    <s v="JOB10M"/>
    <n v="10"/>
    <d v="2009-04-11T00:00:00"/>
    <d v="2020-02-13T00:00:00"/>
    <n v="10.849315068493151"/>
    <x v="1"/>
    <m/>
    <n v="123"/>
    <m/>
    <m/>
    <m/>
    <m/>
    <m/>
    <m/>
    <m/>
    <m/>
    <m/>
    <m/>
    <m/>
    <n v="17"/>
    <n v="16"/>
    <n v="19"/>
    <n v="17"/>
    <n v="15"/>
    <n v="15"/>
    <n v="13"/>
    <n v="23"/>
    <n v="8"/>
    <n v="2"/>
    <n v="8"/>
    <n v="3"/>
    <n v="16"/>
    <n v="16"/>
    <n v="10"/>
    <n v="16"/>
    <n v="12"/>
    <n v="12"/>
    <n v="14"/>
    <n v="28"/>
    <n v="11"/>
    <n v="2"/>
    <n v="8"/>
    <n v="8"/>
    <m/>
    <m/>
    <m/>
    <x v="0"/>
    <n v="112"/>
  </r>
  <r>
    <s v="JOB10M"/>
    <n v="10"/>
    <d v="2009-04-11T00:00:00"/>
    <d v="2020-02-13T00:00:00"/>
    <n v="10.849315068493151"/>
    <x v="1"/>
    <m/>
    <n v="123"/>
    <m/>
    <m/>
    <m/>
    <m/>
    <m/>
    <m/>
    <m/>
    <m/>
    <m/>
    <m/>
    <m/>
    <n v="17"/>
    <n v="16"/>
    <n v="19"/>
    <n v="17"/>
    <n v="15"/>
    <n v="15"/>
    <n v="13"/>
    <n v="23"/>
    <n v="8"/>
    <n v="2"/>
    <n v="8"/>
    <n v="3"/>
    <n v="16"/>
    <n v="16"/>
    <n v="10"/>
    <n v="16"/>
    <n v="12"/>
    <n v="12"/>
    <n v="14"/>
    <n v="28"/>
    <n v="11"/>
    <n v="2"/>
    <n v="8"/>
    <n v="8"/>
    <m/>
    <m/>
    <n v="94.117647058823522"/>
    <x v="1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556D3-C093-43E4-BA4F-1B24558197CE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4">
  <location ref="A1:D5" firstHeaderRow="1" firstDataRow="2" firstDataCol="1"/>
  <pivotFields count="48">
    <pivotField showAll="0"/>
    <pivotField showAll="0"/>
    <pivotField numFmtId="22" showAll="0"/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46"/>
  </colFields>
  <colItems count="3">
    <i>
      <x/>
    </i>
    <i>
      <x v="1"/>
    </i>
    <i t="grand">
      <x/>
    </i>
  </colItems>
  <dataFields count="1">
    <dataField name="Promedio de Puntuación SSIS" fld="47" subtotal="average" baseField="5" baseItem="0" numFmtId="1"/>
  </dataFields>
  <formats count="4">
    <format dxfId="14">
      <pivotArea field="46" grandRow="1" outline="0" collapsedLevelsAreSubtotals="1" axis="axisCol" fieldPosition="0">
        <references count="1">
          <reference field="46" count="1" selected="0">
            <x v="0"/>
          </reference>
        </references>
      </pivotArea>
    </format>
    <format dxfId="13">
      <pivotArea grandRow="1" grandCol="1"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46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46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46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46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4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273E2-D8C3-4287-90F6-3B35F680B4BF}" name="TablaDinámica3" cacheId="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9">
  <location ref="A3:C6" firstHeaderRow="1" firstDataRow="2" firstDataCol="1"/>
  <pivotFields count="48">
    <pivotField showAll="0"/>
    <pivotField showAll="0"/>
    <pivotField numFmtId="22" showAll="0"/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</pivotFields>
  <rowFields count="1">
    <field x="5"/>
  </rowFields>
  <rowItems count="2">
    <i>
      <x/>
    </i>
    <i>
      <x v="1"/>
    </i>
  </rowItems>
  <colFields count="1">
    <field x="46"/>
  </colFields>
  <colItems count="2">
    <i>
      <x/>
    </i>
    <i>
      <x v="1"/>
    </i>
  </colItems>
  <dataFields count="1">
    <dataField name="Promedio de RC Películas" fld="45" subtotal="average" baseField="5" baseItem="0"/>
  </dataFields>
  <formats count="1">
    <format dxfId="10">
      <pivotArea outline="0" collapsedLevelsAreSubtotals="1" fieldPosition="0"/>
    </format>
  </formats>
  <chartFormats count="12">
    <chartFormat chart="8" format="2" series="1">
      <pivotArea type="data" outline="0" fieldPosition="0">
        <references count="1">
          <reference field="46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6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6FCFEC7-180F-47F2-9324-EC949F29F190}" autoFormatId="16" applyNumberFormats="0" applyBorderFormats="0" applyFontFormats="0" applyPatternFormats="0" applyAlignmentFormats="0" applyWidthHeightFormats="0">
  <queryTableRefresh nextId="49">
    <queryTableFields count="48">
      <queryTableField id="1" name="Codigo participante" tableColumnId="1"/>
      <queryTableField id="2" name="Edad" tableColumnId="2"/>
      <queryTableField id="3" name="Fecha nacimiento" tableColumnId="3"/>
      <queryTableField id="4" name="Fecha evaluacion 1" tableColumnId="4"/>
      <queryTableField id="5" name="Edad decimal" tableColumnId="5"/>
      <queryTableField id="6" name="Gpo. Etto." tableColumnId="6"/>
      <queryTableField id="7" name="Índice lateralidad" tableColumnId="7"/>
      <queryTableField id="8" name="CI " tableColumnId="8"/>
      <queryTableField id="9" name="Conners PC" tableColumnId="9"/>
      <queryTableField id="10" name="Conners PA" tableColumnId="10"/>
      <queryTableField id="11" name="Conners PS" tableColumnId="11"/>
      <queryTableField id="12" name="Conners Im-H" tableColumnId="12"/>
      <queryTableField id="13" name="Conners A" tableColumnId="13"/>
      <queryTableField id="14" name="Conners In-H" tableColumnId="14"/>
      <queryTableField id="15" name="EPPPCP- AC" tableColumnId="15"/>
      <queryTableField id="16" name="EPPPCP- DP" tableColumnId="16"/>
      <queryTableField id="17" name="EPPPCP- AE" tableColumnId="17"/>
      <queryTableField id="18" name="EPPPCP- CR" tableColumnId="18"/>
      <queryTableField id="19" name="EPPPCP- IE" tableColumnId="19"/>
      <queryTableField id="20" name="SSIS-Comu 1" tableColumnId="20"/>
      <queryTableField id="21" name="SSIS-Coop 1" tableColumnId="21"/>
      <queryTableField id="22" name="SSIS-As 1" tableColumnId="22"/>
      <queryTableField id="23" name="SSIS-Resp 1" tableColumnId="23"/>
      <queryTableField id="24" name="SSIS-Emp 1" tableColumnId="24"/>
      <queryTableField id="25" name="SSIS-Comp 1" tableColumnId="25"/>
      <queryTableField id="26" name="SSIS-AC 1" tableColumnId="26"/>
      <queryTableField id="27" name="SSIS PC 1" tableColumnId="27"/>
      <queryTableField id="28" name="SSIS-Ext 1" tableColumnId="28"/>
      <queryTableField id="29" name="SSIS-Bull 1" tableColumnId="29"/>
      <queryTableField id="30" name="SSIS-HI 1" tableColumnId="30"/>
      <queryTableField id="31" name="SSIS-Int 1" tableColumnId="31"/>
      <queryTableField id="32" name="SSIS-Comu 2" tableColumnId="32"/>
      <queryTableField id="33" name="SSIS-Coop 2" tableColumnId="33"/>
      <queryTableField id="34" name="SSIS-As 2" tableColumnId="34"/>
      <queryTableField id="35" name="SSIS-Resp 2" tableColumnId="35"/>
      <queryTableField id="36" name="SSIS-Emp 2" tableColumnId="36"/>
      <queryTableField id="37" name="SSIS-Comp 2" tableColumnId="37"/>
      <queryTableField id="38" name="SSIS-AC 2" tableColumnId="38"/>
      <queryTableField id="39" name="SSIS PC 2" tableColumnId="39"/>
      <queryTableField id="40" name="SSIS-Ext 2" tableColumnId="40"/>
      <queryTableField id="41" name="SSIS-Bull 2" tableColumnId="41"/>
      <queryTableField id="42" name="SSIS-HI 2" tableColumnId="42"/>
      <queryTableField id="43" name="SSIS-Int 2" tableColumnId="43"/>
      <queryTableField id="44" name="Peliculas 1" tableColumnId="44"/>
      <queryTableField id="45" name="Peliculas 2" tableColumnId="45"/>
      <queryTableField id="48" dataBound="0" tableColumnId="48"/>
      <queryTableField id="46" name="Pre/post" tableColumnId="46"/>
      <queryTableField id="47" name="Puntuación SSIS" tableColumnId="4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58982-1D66-4FA5-80EF-67AB1A9769F9}" name="Tabla1" displayName="Tabla1" ref="A1:AU30" totalsRowShown="0">
  <autoFilter ref="A1:AU30" xr:uid="{1B301D75-1F97-4E69-A6A6-BCD4F75D94F0}"/>
  <sortState xmlns:xlrd2="http://schemas.microsoft.com/office/spreadsheetml/2017/richdata2" ref="A2:AU30">
    <sortCondition ref="F1:F30"/>
  </sortState>
  <tableColumns count="47">
    <tableColumn id="1" xr3:uid="{E841D005-5468-4EEC-B577-CC76E034EAF6}" name="Codigo participante"/>
    <tableColumn id="2" xr3:uid="{EBF11F99-D4F9-42DD-8DAB-42F67BA2F61A}" name="Edad"/>
    <tableColumn id="3" xr3:uid="{1C316938-BB18-4B4B-9D31-FD2CB18332AF}" name="Fecha nacimiento" dataDxfId="57"/>
    <tableColumn id="4" xr3:uid="{7AFC2DF2-A083-4A24-B923-B1B3F6A539EA}" name="Fecha evaluacion 1" dataDxfId="56"/>
    <tableColumn id="5" xr3:uid="{71E1E153-163E-4168-A86D-B9021A197DF7}" name="Edad decimal" dataDxfId="55" dataCellStyle="Millares">
      <calculatedColumnFormula>+(D2-C2)/365</calculatedColumnFormula>
    </tableColumn>
    <tableColumn id="6" xr3:uid="{3807A79D-9CF2-4E55-9339-A152160069D5}" name="Gpo. Etto."/>
    <tableColumn id="7" xr3:uid="{E4B404A2-1AC9-49BE-8FED-20575A6D0DF7}" name="Índice lateralidad"/>
    <tableColumn id="8" xr3:uid="{81883757-4CCF-4567-94D3-985FCBF51EAE}" name="CI " dataDxfId="54"/>
    <tableColumn id="9" xr3:uid="{0058E28B-DC9E-4977-ADE6-0D8F3123A897}" name="Conners PC" dataDxfId="53"/>
    <tableColumn id="10" xr3:uid="{D1C20ED4-01DF-4AD6-9B2B-F1805284C6CF}" name="Conners PA" dataDxfId="52"/>
    <tableColumn id="11" xr3:uid="{3AA2B790-325B-47FD-A185-10C7B143FA40}" name="Conners PS" dataDxfId="51"/>
    <tableColumn id="12" xr3:uid="{F780CD7D-5AC5-40EA-9D6B-37C301093E74}" name="Conners Im-H" dataDxfId="50"/>
    <tableColumn id="13" xr3:uid="{CFE0E88A-9B1F-42CC-A950-761289874FD4}" name="Conners A" dataDxfId="49"/>
    <tableColumn id="14" xr3:uid="{48C07EF9-531A-424C-90BF-7425CB460325}" name="Conners In-H" dataDxfId="48"/>
    <tableColumn id="15" xr3:uid="{DF4D9405-8D91-4839-910D-C7C55B362AC0}" name="EPPPCP- AC" dataDxfId="47"/>
    <tableColumn id="16" xr3:uid="{74D262D3-E34C-403B-86B6-2C1D55C7282A}" name="EPPPCP- DP" dataDxfId="46"/>
    <tableColumn id="17" xr3:uid="{C2D864C8-CABD-4AE2-8F76-1E4E71F86D09}" name="EPPPCP- AE" dataDxfId="45"/>
    <tableColumn id="18" xr3:uid="{3D1332B4-0807-4B39-B21F-5A28F790A961}" name="EPPPCP- CR" dataDxfId="44"/>
    <tableColumn id="19" xr3:uid="{A994C9F7-AD0E-47E9-9088-EA249A01C699}" name="EPPPCP- IE" dataDxfId="43"/>
    <tableColumn id="20" xr3:uid="{580B1ACE-FD44-4539-8BFA-887EFF063AAF}" name="SSIS 1" dataDxfId="42"/>
    <tableColumn id="21" xr3:uid="{8D814038-94A1-4314-8FA6-AA3DC271B044}" name="SSIS-Comu 1" dataDxfId="41"/>
    <tableColumn id="22" xr3:uid="{E1124F6D-D99F-43FE-A54C-CD2CA7C9BA31}" name="SSIS-Coop 1" dataDxfId="40"/>
    <tableColumn id="23" xr3:uid="{433C6609-D3E9-4508-9684-38A27B3F0A54}" name="SSIS-As 1" dataDxfId="39"/>
    <tableColumn id="24" xr3:uid="{725679EB-A283-41CD-A0E8-E88B8A0C97E5}" name="SSIS-Resp 1" dataDxfId="38"/>
    <tableColumn id="25" xr3:uid="{E3E8DC44-47FA-4EB9-B6A7-0FCB3C4DED9E}" name="SSIS-Emp 1" dataDxfId="37"/>
    <tableColumn id="26" xr3:uid="{2968171C-FB5E-4104-9779-CB73D9331DD6}" name="SSIS-Comp 1" dataDxfId="36"/>
    <tableColumn id="27" xr3:uid="{B55325FB-4EFA-4FFD-87EC-713EAA70D3D1}" name="SSIS-AC 1" dataDxfId="35"/>
    <tableColumn id="28" xr3:uid="{46EC5B57-5A51-40CB-BC4F-D2274B339186}" name="SSIS PC 1" dataDxfId="34"/>
    <tableColumn id="29" xr3:uid="{FE364D5E-8604-4C87-9938-6646E7732DE0}" name="SSIS-Ext 1" dataDxfId="33"/>
    <tableColumn id="30" xr3:uid="{A68DB3F5-8EF7-4C80-A87D-800590EC8E87}" name="SSIS-Bull 1" dataDxfId="32"/>
    <tableColumn id="31" xr3:uid="{D9E708F3-DE4E-453F-B92B-033CAF3EB7B7}" name="SSIS-HI 1" dataDxfId="31"/>
    <tableColumn id="32" xr3:uid="{D2E86DD7-E97A-4DAD-A5EA-9B98CBFA35D8}" name="SSIS-Int 1" dataDxfId="30"/>
    <tableColumn id="33" xr3:uid="{C5D44299-C6E8-4B21-A694-D72391B0CA72}" name="SSIS 2" dataDxfId="29"/>
    <tableColumn id="34" xr3:uid="{749F3DED-6C6B-4815-A0C0-8F36D8A10711}" name="SSIS-Comu 2" dataDxfId="28"/>
    <tableColumn id="35" xr3:uid="{37E4E6FA-96EA-41E5-AF11-F87AC40558CB}" name="SSIS-Coop 2" dataDxfId="27"/>
    <tableColumn id="36" xr3:uid="{833BD434-3D84-4278-B89F-D1ADC169C568}" name="SSIS-As 2" dataDxfId="26"/>
    <tableColumn id="37" xr3:uid="{D6282F2A-F8C2-42DF-ADAE-A4EA338EF962}" name="SSIS-Resp 2" dataDxfId="25"/>
    <tableColumn id="38" xr3:uid="{635788C0-DC24-4624-AB17-CD983E15DBA2}" name="SSIS-Emp 2" dataDxfId="24"/>
    <tableColumn id="39" xr3:uid="{7D3B2F92-9E17-4D1A-9F52-9B5A8C7100A3}" name="SSIS-Comp 2" dataDxfId="23"/>
    <tableColumn id="40" xr3:uid="{BFE503D1-8092-411B-AE2C-ABB430A26F0F}" name="SSIS-AC 2" dataDxfId="22"/>
    <tableColumn id="41" xr3:uid="{3198E16E-DE85-4FE6-8360-0950B690D973}" name="SSIS PC 2" dataDxfId="21"/>
    <tableColumn id="42" xr3:uid="{80D8F81D-153F-4D34-B1D2-110B0DF1AA63}" name="SSIS-Ext 2" dataDxfId="20"/>
    <tableColumn id="43" xr3:uid="{C2710C51-F764-4D1E-980B-4CF7D7F2062A}" name="SSIS-Bull 2" dataDxfId="19"/>
    <tableColumn id="44" xr3:uid="{4CB6D76B-225D-4F7E-AB56-D71BBEB20F5A}" name="SSIS-HI 2" dataDxfId="18"/>
    <tableColumn id="45" xr3:uid="{39F226C2-5E8B-4505-BFEA-6EFBC24A8E94}" name="SSIS-Int 2" dataDxfId="17"/>
    <tableColumn id="46" xr3:uid="{2A0A6EDF-FCA2-41D0-A30D-48ED70C23812}" name="Peliculas 1" dataDxfId="16" dataCellStyle="Porcentaje"/>
    <tableColumn id="47" xr3:uid="{089D492B-9A37-477F-AFAE-21EC2DE494A6}" name="Peliculas 2" dataDxfId="15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1082BC-BC43-4F1F-AA62-DB749ECDB379}" name="Tabla1_2" displayName="Tabla1_2" ref="A1:AV60" tableType="queryTable" totalsRowCount="1">
  <autoFilter ref="A1:AV59" xr:uid="{F7331E5C-231C-48A8-9AB5-FB040D83A870}"/>
  <tableColumns count="48">
    <tableColumn id="1" xr3:uid="{E633F9CD-7ECC-4FA5-BD5E-D7E9813F0504}" uniqueName="1" name="Codigo participante" queryTableFieldId="1" dataDxfId="9" totalsRowDxfId="8"/>
    <tableColumn id="2" xr3:uid="{746D1C07-11F7-48D1-B70A-0C30A59120B7}" uniqueName="2" name="Edad" queryTableFieldId="2"/>
    <tableColumn id="3" xr3:uid="{6112D3A5-FB68-4301-8EFB-BB46A300D5EA}" uniqueName="3" name="Fecha nacimiento" queryTableFieldId="3" dataDxfId="7" totalsRowDxfId="6"/>
    <tableColumn id="4" xr3:uid="{4E5BFD22-97E0-4EDA-BE37-CE46F128C474}" uniqueName="4" name="Fecha evaluacion 1" queryTableFieldId="4" dataDxfId="5" totalsRowDxfId="4"/>
    <tableColumn id="5" xr3:uid="{A48F9E8F-8B5C-4A69-B457-F300A94C9401}" uniqueName="5" name="Edad decimal" queryTableFieldId="5"/>
    <tableColumn id="6" xr3:uid="{6CA9D9C0-0A80-4F9F-B23A-5C5F886982B9}" uniqueName="6" name="Gpo. Etto." queryTableFieldId="6" dataDxfId="3" totalsRowDxfId="2"/>
    <tableColumn id="7" xr3:uid="{0A083989-DAD5-4F80-8C29-10D802063A11}" uniqueName="7" name="Índice lateralidad" queryTableFieldId="7"/>
    <tableColumn id="8" xr3:uid="{8B697170-FC06-4ED5-B3A4-D4E2C072BC83}" uniqueName="8" name="CI " queryTableFieldId="8"/>
    <tableColumn id="9" xr3:uid="{7B7CE735-86C1-4DE6-96D0-F2BE97A3A55A}" uniqueName="9" name="Conners PC" queryTableFieldId="9"/>
    <tableColumn id="10" xr3:uid="{2115BDA9-161F-4D42-9105-E26DCF242BE9}" uniqueName="10" name="Conners PA" queryTableFieldId="10"/>
    <tableColumn id="11" xr3:uid="{23335654-FEFD-4909-8951-436C6C6893F3}" uniqueName="11" name="Conners PS" queryTableFieldId="11"/>
    <tableColumn id="12" xr3:uid="{420877B9-9244-4E87-A78D-7786744CADF3}" uniqueName="12" name="Conners Im-H" queryTableFieldId="12"/>
    <tableColumn id="13" xr3:uid="{03C3DE21-CA74-466B-852B-0093C1D5587A}" uniqueName="13" name="Conners A" queryTableFieldId="13"/>
    <tableColumn id="14" xr3:uid="{70616DD2-62C0-47ED-B92B-5D896C10A555}" uniqueName="14" name="Conners In-H" queryTableFieldId="14"/>
    <tableColumn id="15" xr3:uid="{6B015624-A556-4941-A9B6-5F8613EC6159}" uniqueName="15" name="EPPPCP- AC" queryTableFieldId="15"/>
    <tableColumn id="16" xr3:uid="{03781F52-9748-41BD-A917-7D57982F75CC}" uniqueName="16" name="EPPPCP- DP" queryTableFieldId="16"/>
    <tableColumn id="17" xr3:uid="{BC277576-EF00-49AD-9E76-E145B98D93AD}" uniqueName="17" name="EPPPCP- AE" queryTableFieldId="17"/>
    <tableColumn id="18" xr3:uid="{A4252E8B-2725-4688-B366-DD8B9939D9DF}" uniqueName="18" name="EPPPCP- CR" queryTableFieldId="18"/>
    <tableColumn id="19" xr3:uid="{75EC781E-EA2E-4DB3-A29B-158465FD3947}" uniqueName="19" name="EPPPCP- IE" queryTableFieldId="19"/>
    <tableColumn id="20" xr3:uid="{6FF10DE6-15AB-4670-B60F-DEC90A44ABA8}" uniqueName="20" name="SSIS-Comu 1" queryTableFieldId="20"/>
    <tableColumn id="21" xr3:uid="{7949C6D3-CF79-40BA-9A57-77C44729F633}" uniqueName="21" name="SSIS-Coop 1" queryTableFieldId="21"/>
    <tableColumn id="22" xr3:uid="{213FE181-5096-4443-B809-A518022FB923}" uniqueName="22" name="SSIS-As 1" queryTableFieldId="22"/>
    <tableColumn id="23" xr3:uid="{E5377D0E-34B2-4FB4-82C3-0D744D84A3C5}" uniqueName="23" name="SSIS-Resp 1" queryTableFieldId="23"/>
    <tableColumn id="24" xr3:uid="{933D2A70-D955-4379-A306-AF03BBF220DD}" uniqueName="24" name="SSIS-Emp 1" queryTableFieldId="24"/>
    <tableColumn id="25" xr3:uid="{28702AA0-D23B-42B1-B937-0C5F1FF77299}" uniqueName="25" name="SSIS-Comp 1" queryTableFieldId="25"/>
    <tableColumn id="26" xr3:uid="{42285C32-1F59-4862-B9A9-3D2172020F82}" uniqueName="26" name="SSIS-AC 1" queryTableFieldId="26"/>
    <tableColumn id="27" xr3:uid="{833401F8-1712-4F10-86E7-92034E6D0B4B}" uniqueName="27" name="SSIS PC 1" queryTableFieldId="27"/>
    <tableColumn id="28" xr3:uid="{C6295426-FE4B-48BE-8A2B-64EFE2842A93}" uniqueName="28" name="SSIS-Ext 1" queryTableFieldId="28"/>
    <tableColumn id="29" xr3:uid="{EA9D72C2-D003-4E8E-A73C-F2FB73FFB87D}" uniqueName="29" name="SSIS-Bull 1" queryTableFieldId="29"/>
    <tableColumn id="30" xr3:uid="{CF2AAFB9-0B80-4DAC-A3B7-2A54B7CD5F2C}" uniqueName="30" name="SSIS-HI 1" queryTableFieldId="30"/>
    <tableColumn id="31" xr3:uid="{BFDC03B9-43AE-4910-A9E3-6C4EB41D1B98}" uniqueName="31" name="SSIS-Int 1" queryTableFieldId="31"/>
    <tableColumn id="32" xr3:uid="{284D1CF5-A789-4191-BEB9-2ADC6F152486}" uniqueName="32" name="SSIS-Comu 2" queryTableFieldId="32"/>
    <tableColumn id="33" xr3:uid="{B4E1BD9F-9A13-44E5-974C-DF04F9B76016}" uniqueName="33" name="SSIS-Coop 2" queryTableFieldId="33"/>
    <tableColumn id="34" xr3:uid="{FB84AEB6-2009-4CBC-A2AB-C5805BCE3741}" uniqueName="34" name="SSIS-As 2" queryTableFieldId="34"/>
    <tableColumn id="35" xr3:uid="{A8B1AF59-C13D-4DF3-A6B2-1406C8883FBE}" uniqueName="35" name="SSIS-Resp 2" queryTableFieldId="35"/>
    <tableColumn id="36" xr3:uid="{51456F1A-5BAB-4AE9-9CA2-A6B6C1D68A5C}" uniqueName="36" name="SSIS-Emp 2" queryTableFieldId="36"/>
    <tableColumn id="37" xr3:uid="{841A9BA3-6CD6-4DAA-BB3A-AF5F60B44F6E}" uniqueName="37" name="SSIS-Comp 2" queryTableFieldId="37"/>
    <tableColumn id="38" xr3:uid="{AEA8F086-F1AE-4FA4-87F9-591AD2A0A467}" uniqueName="38" name="SSIS-AC 2" queryTableFieldId="38"/>
    <tableColumn id="39" xr3:uid="{94014FFB-ED10-4CD9-9720-EAB4BA8AF3B5}" uniqueName="39" name="SSIS PC 2" queryTableFieldId="39"/>
    <tableColumn id="40" xr3:uid="{E7410667-031D-40AC-96D6-7FF1D0B3A926}" uniqueName="40" name="SSIS-Ext 2" queryTableFieldId="40"/>
    <tableColumn id="41" xr3:uid="{9D8A3005-A510-4CAD-9878-9711A9DFFD9C}" uniqueName="41" name="SSIS-Bull 2" queryTableFieldId="41"/>
    <tableColumn id="42" xr3:uid="{5450AA9A-5BA4-4CC8-90C4-5FBD4187876D}" uniqueName="42" name="SSIS-HI 2" queryTableFieldId="42"/>
    <tableColumn id="43" xr3:uid="{47262A15-0A2F-4214-A049-05C481AD31AA}" uniqueName="43" name="SSIS-Int 2" queryTableFieldId="43"/>
    <tableColumn id="44" xr3:uid="{1273B9A3-9D7C-46B2-8546-52E073C4C8B3}" uniqueName="44" name="Peliculas 1" queryTableFieldId="44"/>
    <tableColumn id="45" xr3:uid="{96012696-5CDB-4557-8062-746DFEDC178E}" uniqueName="45" name="Peliculas 2" queryTableFieldId="45"/>
    <tableColumn id="48" xr3:uid="{7299DBD3-3955-4B39-8F72-2DEAB97E0AF7}" uniqueName="48" name="RC Películas" queryTableFieldId="48"/>
    <tableColumn id="46" xr3:uid="{72580643-481A-4C57-8144-4833FEE5A010}" uniqueName="46" name="Pre/post" queryTableFieldId="46" dataDxfId="1" totalsRowDxfId="0"/>
    <tableColumn id="47" xr3:uid="{2703E30E-86FF-4B0C-8DF7-F183B9CE7438}" uniqueName="47" name="Puntuación SSIS" queryTableFieldId="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31F4-C4E7-4F80-B1BB-AE0C9A1FE87B}">
  <dimension ref="A1:AV44"/>
  <sheetViews>
    <sheetView tabSelected="1" zoomScaleNormal="100" workbookViewId="0">
      <pane xSplit="1" topLeftCell="AJ1" activePane="topRight" state="frozen"/>
      <selection pane="topRight" activeCell="AT1" sqref="AT1"/>
    </sheetView>
  </sheetViews>
  <sheetFormatPr baseColWidth="10" defaultColWidth="8.83984375" defaultRowHeight="14.4" x14ac:dyDescent="0.55000000000000004"/>
  <cols>
    <col min="1" max="1" width="18.41796875" customWidth="1"/>
    <col min="2" max="2" width="11.3671875" customWidth="1"/>
    <col min="3" max="3" width="16.734375" customWidth="1"/>
    <col min="4" max="4" width="17.7890625" customWidth="1"/>
    <col min="5" max="5" width="15.68359375" customWidth="1"/>
    <col min="6" max="6" width="13.41796875" bestFit="1" customWidth="1"/>
    <col min="7" max="7" width="16.578125" customWidth="1"/>
    <col min="8" max="8" width="4.5234375" customWidth="1"/>
    <col min="9" max="9" width="11.734375" customWidth="1"/>
    <col min="10" max="10" width="11.83984375" customWidth="1"/>
    <col min="11" max="11" width="11.578125" customWidth="1"/>
    <col min="12" max="12" width="13.5234375" customWidth="1"/>
    <col min="13" max="13" width="10.7890625" customWidth="1"/>
    <col min="14" max="14" width="13" customWidth="1"/>
    <col min="15" max="15" width="13.26171875" customWidth="1"/>
    <col min="16" max="20" width="12.15625" customWidth="1"/>
    <col min="21" max="21" width="11.68359375" customWidth="1"/>
    <col min="22" max="22" width="12.47265625" customWidth="1"/>
    <col min="23" max="23" width="11.9453125" customWidth="1"/>
    <col min="24" max="24" width="9.68359375" customWidth="1"/>
    <col min="25" max="25" width="11.68359375" customWidth="1"/>
    <col min="26" max="26" width="11.3125" customWidth="1"/>
    <col min="27" max="27" width="12.47265625" customWidth="1"/>
    <col min="28" max="28" width="9.9453125" customWidth="1"/>
    <col min="29" max="29" width="9.68359375" customWidth="1"/>
    <col min="30" max="30" width="10.26171875" customWidth="1"/>
    <col min="31" max="31" width="10.83984375" customWidth="1"/>
    <col min="32" max="32" width="9.47265625" customWidth="1"/>
    <col min="33" max="33" width="10" customWidth="1"/>
    <col min="35" max="35" width="12.47265625" customWidth="1"/>
    <col min="36" max="36" width="11.9453125" customWidth="1"/>
    <col min="37" max="37" width="9.68359375" customWidth="1"/>
    <col min="38" max="38" width="11.68359375" customWidth="1"/>
    <col min="39" max="39" width="11.3125" customWidth="1"/>
    <col min="40" max="40" width="12.47265625" customWidth="1"/>
    <col min="41" max="41" width="9.9453125" customWidth="1"/>
    <col min="42" max="42" width="9.68359375" customWidth="1"/>
    <col min="43" max="43" width="10.26171875" customWidth="1"/>
    <col min="44" max="44" width="10.83984375" customWidth="1"/>
    <col min="45" max="45" width="9.47265625" customWidth="1"/>
    <col min="46" max="46" width="10" customWidth="1"/>
    <col min="47" max="48" width="11" customWidth="1"/>
    <col min="86" max="86" width="5.26171875" bestFit="1" customWidth="1"/>
  </cols>
  <sheetData>
    <row r="1" spans="1:48" x14ac:dyDescent="0.55000000000000004">
      <c r="A1" t="s">
        <v>2</v>
      </c>
      <c r="B1" t="s">
        <v>0</v>
      </c>
      <c r="C1" t="s">
        <v>54</v>
      </c>
      <c r="D1" t="s">
        <v>58</v>
      </c>
      <c r="E1" t="s">
        <v>61</v>
      </c>
      <c r="F1" t="s">
        <v>1</v>
      </c>
      <c r="G1" t="s">
        <v>3</v>
      </c>
      <c r="H1" t="s">
        <v>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93</v>
      </c>
      <c r="U1" t="s">
        <v>26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20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59</v>
      </c>
      <c r="AU1" t="s">
        <v>60</v>
      </c>
    </row>
    <row r="2" spans="1:48" x14ac:dyDescent="0.55000000000000004">
      <c r="A2" t="s">
        <v>16</v>
      </c>
      <c r="B2">
        <v>10</v>
      </c>
      <c r="C2" s="4">
        <v>39822</v>
      </c>
      <c r="D2" s="4">
        <v>43515</v>
      </c>
      <c r="E2" s="6">
        <f t="shared" ref="E2:E30" si="0">+(D2-C2)/365</f>
        <v>10.117808219178082</v>
      </c>
      <c r="F2" t="s">
        <v>79</v>
      </c>
      <c r="G2">
        <v>81.81</v>
      </c>
      <c r="H2" s="15">
        <v>120</v>
      </c>
      <c r="I2" s="15">
        <v>43</v>
      </c>
      <c r="J2" s="15">
        <v>57</v>
      </c>
      <c r="K2" s="15">
        <v>53</v>
      </c>
      <c r="L2" s="15">
        <v>51</v>
      </c>
      <c r="M2" s="15">
        <v>57</v>
      </c>
      <c r="N2" s="15">
        <v>51</v>
      </c>
      <c r="O2" s="15">
        <v>3.6842105263157894</v>
      </c>
      <c r="P2" s="15">
        <v>0.9</v>
      </c>
      <c r="Q2" s="15">
        <v>3.375</v>
      </c>
      <c r="R2" s="15">
        <v>3.0909090909090908</v>
      </c>
      <c r="S2" s="15">
        <v>1.1428571428571428</v>
      </c>
      <c r="T2" s="15">
        <v>105</v>
      </c>
      <c r="U2" s="15">
        <v>16</v>
      </c>
      <c r="V2" s="15">
        <v>14</v>
      </c>
      <c r="W2" s="15">
        <v>17</v>
      </c>
      <c r="X2" s="15">
        <v>11</v>
      </c>
      <c r="Y2" s="15">
        <v>17</v>
      </c>
      <c r="Z2" s="15">
        <v>20</v>
      </c>
      <c r="AA2" s="15">
        <v>10</v>
      </c>
      <c r="AB2" s="15">
        <v>43</v>
      </c>
      <c r="AC2" s="15">
        <v>16</v>
      </c>
      <c r="AD2" s="15">
        <v>2</v>
      </c>
      <c r="AE2" s="15">
        <v>10</v>
      </c>
      <c r="AF2" s="15">
        <v>16</v>
      </c>
      <c r="AG2" s="15">
        <v>114</v>
      </c>
      <c r="AH2" s="15">
        <v>18</v>
      </c>
      <c r="AI2" s="15">
        <v>17</v>
      </c>
      <c r="AJ2" s="15">
        <v>18</v>
      </c>
      <c r="AK2" s="15">
        <v>13</v>
      </c>
      <c r="AL2" s="15">
        <v>16</v>
      </c>
      <c r="AM2" s="15">
        <v>19</v>
      </c>
      <c r="AN2" s="15">
        <v>13</v>
      </c>
      <c r="AO2" s="15">
        <v>43</v>
      </c>
      <c r="AP2" s="15">
        <v>15</v>
      </c>
      <c r="AQ2" s="15">
        <v>5</v>
      </c>
      <c r="AR2" s="15">
        <v>10</v>
      </c>
      <c r="AS2" s="15">
        <v>15</v>
      </c>
      <c r="AT2" s="35">
        <f>13/17</f>
        <v>0.76470588235294112</v>
      </c>
      <c r="AU2" s="35">
        <f>16/17</f>
        <v>0.94117647058823528</v>
      </c>
    </row>
    <row r="3" spans="1:48" x14ac:dyDescent="0.55000000000000004">
      <c r="A3" t="s">
        <v>17</v>
      </c>
      <c r="B3">
        <v>8</v>
      </c>
      <c r="C3" s="4">
        <v>40401</v>
      </c>
      <c r="D3" s="4">
        <v>43516</v>
      </c>
      <c r="E3" s="5">
        <f t="shared" si="0"/>
        <v>8.5342465753424666</v>
      </c>
      <c r="F3" t="s">
        <v>79</v>
      </c>
      <c r="G3">
        <v>86.3</v>
      </c>
      <c r="H3" s="15">
        <v>103</v>
      </c>
      <c r="I3" s="15">
        <v>63</v>
      </c>
      <c r="J3" s="15">
        <v>75</v>
      </c>
      <c r="K3" s="15">
        <v>44</v>
      </c>
      <c r="L3" s="15">
        <v>55</v>
      </c>
      <c r="M3" s="15">
        <v>65</v>
      </c>
      <c r="N3" s="15">
        <v>50</v>
      </c>
      <c r="O3" s="15">
        <v>3.6315789473684212</v>
      </c>
      <c r="P3" s="15">
        <v>1.2</v>
      </c>
      <c r="Q3" s="15">
        <v>3.25</v>
      </c>
      <c r="R3" s="15">
        <v>2.9090909090909092</v>
      </c>
      <c r="S3" s="15">
        <v>1.4285714285714286</v>
      </c>
      <c r="T3" s="15">
        <v>71</v>
      </c>
      <c r="U3" s="15">
        <v>13</v>
      </c>
      <c r="V3" s="15">
        <v>11</v>
      </c>
      <c r="W3" s="15">
        <v>17</v>
      </c>
      <c r="X3" s="15">
        <v>6</v>
      </c>
      <c r="Y3" s="15">
        <v>14</v>
      </c>
      <c r="Z3" s="15">
        <v>7</v>
      </c>
      <c r="AA3" s="15">
        <v>3</v>
      </c>
      <c r="AB3" s="15">
        <v>40</v>
      </c>
      <c r="AC3" s="15">
        <v>18</v>
      </c>
      <c r="AD3" s="15">
        <v>2</v>
      </c>
      <c r="AE3" s="15">
        <v>13</v>
      </c>
      <c r="AF3" s="15">
        <v>12</v>
      </c>
      <c r="AG3" s="15">
        <v>90</v>
      </c>
      <c r="AH3" s="15">
        <v>16</v>
      </c>
      <c r="AI3" s="15">
        <v>12</v>
      </c>
      <c r="AJ3" s="15">
        <v>18</v>
      </c>
      <c r="AK3" s="15">
        <v>11</v>
      </c>
      <c r="AL3" s="15">
        <v>15</v>
      </c>
      <c r="AM3" s="15">
        <v>14</v>
      </c>
      <c r="AN3" s="15">
        <v>4</v>
      </c>
      <c r="AO3" s="15">
        <v>43</v>
      </c>
      <c r="AP3" s="15">
        <v>18</v>
      </c>
      <c r="AQ3" s="15">
        <v>4</v>
      </c>
      <c r="AR3" s="15">
        <v>14</v>
      </c>
      <c r="AS3" s="15">
        <v>13</v>
      </c>
      <c r="AT3" s="35">
        <f>12/17</f>
        <v>0.70588235294117652</v>
      </c>
      <c r="AU3" s="35">
        <f>13/17</f>
        <v>0.76470588235294112</v>
      </c>
    </row>
    <row r="4" spans="1:48" x14ac:dyDescent="0.55000000000000004">
      <c r="A4" t="s">
        <v>18</v>
      </c>
      <c r="B4">
        <v>11</v>
      </c>
      <c r="C4" s="4">
        <v>39468</v>
      </c>
      <c r="D4" s="4">
        <v>43516</v>
      </c>
      <c r="E4" s="5">
        <f t="shared" si="0"/>
        <v>11.09041095890411</v>
      </c>
      <c r="F4" t="s">
        <v>79</v>
      </c>
      <c r="G4">
        <v>86</v>
      </c>
      <c r="H4" s="15">
        <v>100</v>
      </c>
      <c r="I4" s="15">
        <v>39</v>
      </c>
      <c r="J4" s="15">
        <v>38</v>
      </c>
      <c r="K4" s="15">
        <v>51</v>
      </c>
      <c r="L4" s="15">
        <v>39</v>
      </c>
      <c r="M4" s="15">
        <v>62</v>
      </c>
      <c r="N4" s="15">
        <v>40</v>
      </c>
      <c r="O4" s="15">
        <v>4</v>
      </c>
      <c r="P4" s="15">
        <v>1</v>
      </c>
      <c r="Q4" s="15">
        <v>4</v>
      </c>
      <c r="R4" s="15">
        <v>2.3636363636363638</v>
      </c>
      <c r="S4" s="15">
        <v>1.1428571428571428</v>
      </c>
      <c r="T4" s="15">
        <v>112</v>
      </c>
      <c r="U4" s="15">
        <v>16</v>
      </c>
      <c r="V4" s="15">
        <v>18</v>
      </c>
      <c r="W4" s="15">
        <v>16</v>
      </c>
      <c r="X4" s="15">
        <v>16</v>
      </c>
      <c r="Y4" s="15">
        <v>15</v>
      </c>
      <c r="Z4" s="15">
        <v>17</v>
      </c>
      <c r="AA4" s="15">
        <v>14</v>
      </c>
      <c r="AB4" s="15">
        <v>9</v>
      </c>
      <c r="AC4" s="15">
        <v>4</v>
      </c>
      <c r="AD4" s="15">
        <v>1</v>
      </c>
      <c r="AE4" s="15">
        <v>3</v>
      </c>
      <c r="AF4" s="15">
        <v>3</v>
      </c>
      <c r="AG4" s="15">
        <v>117</v>
      </c>
      <c r="AH4" s="15">
        <v>18</v>
      </c>
      <c r="AI4" s="15">
        <v>18</v>
      </c>
      <c r="AJ4" s="15">
        <v>17</v>
      </c>
      <c r="AK4" s="15">
        <v>18</v>
      </c>
      <c r="AL4" s="15">
        <v>16</v>
      </c>
      <c r="AM4" s="15">
        <v>16</v>
      </c>
      <c r="AN4" s="15">
        <v>14</v>
      </c>
      <c r="AO4" s="15">
        <v>11</v>
      </c>
      <c r="AP4" s="15">
        <v>3</v>
      </c>
      <c r="AQ4" s="15">
        <v>0</v>
      </c>
      <c r="AR4" s="15">
        <v>3</v>
      </c>
      <c r="AS4" s="15">
        <v>5</v>
      </c>
      <c r="AT4" s="35">
        <f>13/17</f>
        <v>0.76470588235294112</v>
      </c>
      <c r="AU4" s="35">
        <f>14/17</f>
        <v>0.82352941176470584</v>
      </c>
    </row>
    <row r="5" spans="1:48" x14ac:dyDescent="0.55000000000000004">
      <c r="A5" t="s">
        <v>19</v>
      </c>
      <c r="B5">
        <v>8</v>
      </c>
      <c r="C5" s="4">
        <v>40521</v>
      </c>
      <c r="D5" s="4">
        <v>43523</v>
      </c>
      <c r="E5" s="5">
        <f t="shared" si="0"/>
        <v>8.2246575342465746</v>
      </c>
      <c r="F5" t="s">
        <v>79</v>
      </c>
      <c r="G5" s="2">
        <v>68.180000000000007</v>
      </c>
      <c r="H5" s="15">
        <v>120</v>
      </c>
      <c r="I5" s="15">
        <v>59</v>
      </c>
      <c r="J5" s="15">
        <v>47</v>
      </c>
      <c r="K5" s="15">
        <v>99</v>
      </c>
      <c r="L5" s="15">
        <v>51</v>
      </c>
      <c r="M5" s="15">
        <v>60</v>
      </c>
      <c r="N5" s="15">
        <v>55</v>
      </c>
      <c r="O5" s="15">
        <v>3.8421052631578947</v>
      </c>
      <c r="P5" s="15">
        <v>1.2</v>
      </c>
      <c r="Q5" s="15">
        <v>3.25</v>
      </c>
      <c r="R5" s="15">
        <v>2.0909090909090908</v>
      </c>
      <c r="S5" s="15">
        <v>0.8571428571428571</v>
      </c>
      <c r="T5" s="15">
        <v>97</v>
      </c>
      <c r="U5" s="15">
        <v>15</v>
      </c>
      <c r="V5" s="15">
        <v>13</v>
      </c>
      <c r="W5" s="15">
        <v>18</v>
      </c>
      <c r="X5" s="15">
        <v>12</v>
      </c>
      <c r="Y5" s="15">
        <v>9</v>
      </c>
      <c r="Z5" s="15">
        <v>19</v>
      </c>
      <c r="AA5" s="15">
        <v>11</v>
      </c>
      <c r="AB5" s="15">
        <v>27</v>
      </c>
      <c r="AC5" s="15">
        <v>15</v>
      </c>
      <c r="AD5" s="15">
        <v>5</v>
      </c>
      <c r="AE5" s="15">
        <v>12</v>
      </c>
      <c r="AF5" s="15">
        <v>0</v>
      </c>
      <c r="AG5" s="15">
        <v>113</v>
      </c>
      <c r="AH5" s="15">
        <v>19</v>
      </c>
      <c r="AI5" s="15">
        <v>14</v>
      </c>
      <c r="AJ5" s="15">
        <v>20</v>
      </c>
      <c r="AK5" s="15">
        <v>13</v>
      </c>
      <c r="AL5" s="15">
        <v>13</v>
      </c>
      <c r="AM5" s="15">
        <v>20</v>
      </c>
      <c r="AN5" s="15">
        <v>14</v>
      </c>
      <c r="AO5" s="15">
        <v>14</v>
      </c>
      <c r="AP5" s="15">
        <v>8</v>
      </c>
      <c r="AQ5" s="15">
        <v>0</v>
      </c>
      <c r="AR5" s="15">
        <v>7</v>
      </c>
      <c r="AS5" s="15">
        <v>0</v>
      </c>
      <c r="AT5" s="35">
        <f>14.5/17</f>
        <v>0.8529411764705882</v>
      </c>
      <c r="AU5" s="35">
        <f>13/17</f>
        <v>0.76470588235294112</v>
      </c>
    </row>
    <row r="6" spans="1:48" x14ac:dyDescent="0.55000000000000004">
      <c r="A6" t="s">
        <v>89</v>
      </c>
      <c r="B6">
        <v>8</v>
      </c>
      <c r="C6" s="4">
        <v>40487</v>
      </c>
      <c r="D6" s="4">
        <v>43581</v>
      </c>
      <c r="E6" s="5">
        <f t="shared" si="0"/>
        <v>8.4767123287671229</v>
      </c>
      <c r="F6" t="s">
        <v>79</v>
      </c>
      <c r="G6">
        <v>100</v>
      </c>
      <c r="H6" s="15">
        <v>129</v>
      </c>
      <c r="I6" s="15">
        <v>56</v>
      </c>
      <c r="J6" s="15">
        <v>58</v>
      </c>
      <c r="K6" s="15">
        <v>99</v>
      </c>
      <c r="L6" s="15">
        <v>51</v>
      </c>
      <c r="M6" s="15">
        <v>69</v>
      </c>
      <c r="N6" s="15">
        <v>57</v>
      </c>
      <c r="O6" s="15">
        <v>3.4736842105263159</v>
      </c>
      <c r="P6" s="15">
        <v>1.2</v>
      </c>
      <c r="Q6" s="15">
        <v>2.375</v>
      </c>
      <c r="R6" s="15">
        <v>1.8181818181818181</v>
      </c>
      <c r="S6" s="15">
        <v>1.2857142857142858</v>
      </c>
      <c r="T6" s="15">
        <v>80</v>
      </c>
      <c r="U6" s="15">
        <v>11</v>
      </c>
      <c r="V6" s="15">
        <v>11</v>
      </c>
      <c r="W6" s="15">
        <v>11</v>
      </c>
      <c r="X6" s="15">
        <v>14</v>
      </c>
      <c r="Y6" s="15">
        <v>16</v>
      </c>
      <c r="Z6" s="15">
        <v>9</v>
      </c>
      <c r="AA6" s="15">
        <v>8</v>
      </c>
      <c r="AB6" s="15">
        <v>34</v>
      </c>
      <c r="AC6" s="15">
        <v>13</v>
      </c>
      <c r="AD6" s="15">
        <v>0</v>
      </c>
      <c r="AE6" s="15">
        <v>10</v>
      </c>
      <c r="AF6" s="15">
        <v>11</v>
      </c>
      <c r="AG6" s="15">
        <v>74</v>
      </c>
      <c r="AH6" s="15">
        <v>11</v>
      </c>
      <c r="AI6" s="15">
        <v>11</v>
      </c>
      <c r="AJ6" s="15">
        <v>11</v>
      </c>
      <c r="AK6" s="15">
        <v>12</v>
      </c>
      <c r="AL6" s="15">
        <v>11</v>
      </c>
      <c r="AM6" s="15">
        <v>11</v>
      </c>
      <c r="AN6" s="15">
        <v>7</v>
      </c>
      <c r="AO6" s="15">
        <v>39</v>
      </c>
      <c r="AP6" s="15">
        <v>11</v>
      </c>
      <c r="AQ6" s="15">
        <v>2</v>
      </c>
      <c r="AR6" s="15">
        <v>11</v>
      </c>
      <c r="AS6" s="15">
        <v>14</v>
      </c>
      <c r="AT6" s="35">
        <f>14.5/17</f>
        <v>0.8529411764705882</v>
      </c>
      <c r="AU6" s="35">
        <f>15/17</f>
        <v>0.88235294117647056</v>
      </c>
    </row>
    <row r="7" spans="1:48" x14ac:dyDescent="0.55000000000000004">
      <c r="A7" t="s">
        <v>92</v>
      </c>
      <c r="B7">
        <v>9</v>
      </c>
      <c r="C7" s="4">
        <v>40060</v>
      </c>
      <c r="D7" s="4">
        <v>43614</v>
      </c>
      <c r="E7" s="5">
        <f t="shared" si="0"/>
        <v>9.7369863013698623</v>
      </c>
      <c r="F7" t="s">
        <v>79</v>
      </c>
      <c r="G7">
        <v>72.7</v>
      </c>
      <c r="H7" s="15">
        <v>112</v>
      </c>
      <c r="I7" s="15">
        <v>46</v>
      </c>
      <c r="J7" s="15">
        <v>43</v>
      </c>
      <c r="K7" s="15">
        <v>72</v>
      </c>
      <c r="L7" s="15">
        <v>51</v>
      </c>
      <c r="M7" s="15">
        <v>62</v>
      </c>
      <c r="N7" s="15">
        <v>51</v>
      </c>
      <c r="O7" s="15">
        <v>3.9473684210526314</v>
      </c>
      <c r="P7" s="15">
        <v>0.9</v>
      </c>
      <c r="Q7" s="15">
        <v>4</v>
      </c>
      <c r="R7" s="15">
        <v>3.2727272727272729</v>
      </c>
      <c r="S7" s="15">
        <v>0.42857142857142855</v>
      </c>
      <c r="T7" s="15">
        <v>79</v>
      </c>
      <c r="U7" s="15">
        <v>18</v>
      </c>
      <c r="V7" s="15">
        <v>9</v>
      </c>
      <c r="W7" s="15">
        <v>10</v>
      </c>
      <c r="X7" s="15">
        <v>10</v>
      </c>
      <c r="Y7" s="15">
        <v>10</v>
      </c>
      <c r="Z7" s="15">
        <v>15</v>
      </c>
      <c r="AA7" s="15">
        <v>7</v>
      </c>
      <c r="AB7" s="15">
        <v>25</v>
      </c>
      <c r="AC7" s="15">
        <v>11</v>
      </c>
      <c r="AD7" s="15">
        <v>2</v>
      </c>
      <c r="AE7" s="15">
        <v>9</v>
      </c>
      <c r="AF7" s="15">
        <v>5</v>
      </c>
      <c r="AG7" s="15">
        <v>103</v>
      </c>
      <c r="AH7" s="15">
        <v>20</v>
      </c>
      <c r="AI7" s="15">
        <v>11</v>
      </c>
      <c r="AJ7" s="15">
        <v>15</v>
      </c>
      <c r="AK7" s="15">
        <v>12</v>
      </c>
      <c r="AL7" s="15">
        <v>14</v>
      </c>
      <c r="AM7" s="15">
        <v>19</v>
      </c>
      <c r="AN7" s="15">
        <v>12</v>
      </c>
      <c r="AO7" s="15">
        <v>25</v>
      </c>
      <c r="AP7" s="15">
        <v>9</v>
      </c>
      <c r="AQ7" s="15">
        <v>0</v>
      </c>
      <c r="AR7" s="15">
        <v>7</v>
      </c>
      <c r="AS7" s="15">
        <v>7</v>
      </c>
      <c r="AT7" s="35">
        <f>15.5/17</f>
        <v>0.91176470588235292</v>
      </c>
      <c r="AU7" s="35">
        <f>13/17</f>
        <v>0.76470588235294112</v>
      </c>
    </row>
    <row r="8" spans="1:48" x14ac:dyDescent="0.55000000000000004">
      <c r="A8" t="s">
        <v>153</v>
      </c>
      <c r="B8">
        <v>9</v>
      </c>
      <c r="C8" s="37">
        <v>40097</v>
      </c>
      <c r="D8" s="37">
        <v>43725</v>
      </c>
      <c r="E8" s="5">
        <f t="shared" si="0"/>
        <v>9.9397260273972599</v>
      </c>
      <c r="F8" t="s">
        <v>79</v>
      </c>
      <c r="G8">
        <v>86</v>
      </c>
      <c r="H8" s="15">
        <v>123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118</v>
      </c>
      <c r="U8" s="15">
        <v>20</v>
      </c>
      <c r="V8" s="15">
        <v>18</v>
      </c>
      <c r="W8" s="15">
        <v>14</v>
      </c>
      <c r="X8" s="15">
        <v>16</v>
      </c>
      <c r="Y8" s="15">
        <v>17</v>
      </c>
      <c r="Z8" s="15">
        <v>19</v>
      </c>
      <c r="AA8" s="15">
        <v>14</v>
      </c>
      <c r="AB8" s="15">
        <v>13</v>
      </c>
      <c r="AC8" s="15">
        <v>3</v>
      </c>
      <c r="AD8" s="15">
        <v>2</v>
      </c>
      <c r="AE8" s="15">
        <v>5</v>
      </c>
      <c r="AF8" s="15">
        <v>2</v>
      </c>
      <c r="AG8" s="15">
        <v>117</v>
      </c>
      <c r="AH8" s="15">
        <v>19</v>
      </c>
      <c r="AI8" s="15">
        <v>15</v>
      </c>
      <c r="AJ8" s="15">
        <v>15</v>
      </c>
      <c r="AK8" s="15">
        <v>17</v>
      </c>
      <c r="AL8" s="15">
        <v>16</v>
      </c>
      <c r="AM8" s="15">
        <v>18</v>
      </c>
      <c r="AN8" s="15">
        <v>17</v>
      </c>
      <c r="AO8" s="15">
        <v>11</v>
      </c>
      <c r="AP8" s="15">
        <v>3</v>
      </c>
      <c r="AQ8" s="15">
        <v>0</v>
      </c>
      <c r="AR8" s="15">
        <v>3</v>
      </c>
      <c r="AS8" s="15">
        <v>4</v>
      </c>
      <c r="AT8" s="35">
        <f>15/17</f>
        <v>0.88235294117647056</v>
      </c>
      <c r="AU8" s="35">
        <f>17/17</f>
        <v>1</v>
      </c>
    </row>
    <row r="9" spans="1:48" x14ac:dyDescent="0.55000000000000004">
      <c r="A9" t="s">
        <v>154</v>
      </c>
      <c r="B9">
        <v>8</v>
      </c>
      <c r="C9" s="39">
        <v>40515</v>
      </c>
      <c r="D9" s="39">
        <v>43735</v>
      </c>
      <c r="E9" s="5">
        <f t="shared" si="0"/>
        <v>8.8219178082191778</v>
      </c>
      <c r="F9" t="s">
        <v>79</v>
      </c>
      <c r="H9" s="15">
        <v>126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>
        <v>96</v>
      </c>
      <c r="U9" s="15">
        <v>19</v>
      </c>
      <c r="V9" s="15">
        <v>9</v>
      </c>
      <c r="W9" s="15">
        <v>18</v>
      </c>
      <c r="X9" s="15">
        <v>11</v>
      </c>
      <c r="Y9" s="15">
        <v>13</v>
      </c>
      <c r="Z9" s="15">
        <v>17</v>
      </c>
      <c r="AA9" s="15">
        <v>9</v>
      </c>
      <c r="AB9" s="15">
        <v>16</v>
      </c>
      <c r="AC9" s="15">
        <v>7</v>
      </c>
      <c r="AD9" s="15">
        <v>0</v>
      </c>
      <c r="AE9" s="15">
        <v>7</v>
      </c>
      <c r="AF9" s="15">
        <v>2</v>
      </c>
      <c r="AG9" s="15">
        <v>110</v>
      </c>
      <c r="AH9" s="15">
        <v>15</v>
      </c>
      <c r="AI9" s="15">
        <v>12</v>
      </c>
      <c r="AJ9" s="15">
        <v>20</v>
      </c>
      <c r="AK9" s="15">
        <v>13</v>
      </c>
      <c r="AL9" s="15">
        <v>17</v>
      </c>
      <c r="AM9" s="15">
        <v>19</v>
      </c>
      <c r="AN9" s="15">
        <v>14</v>
      </c>
      <c r="AO9" s="15">
        <v>30</v>
      </c>
      <c r="AP9" s="15">
        <v>9</v>
      </c>
      <c r="AQ9" s="15">
        <v>0</v>
      </c>
      <c r="AR9" s="15">
        <v>9</v>
      </c>
      <c r="AS9" s="15">
        <v>10</v>
      </c>
      <c r="AT9" s="35">
        <f>12/17</f>
        <v>0.70588235294117652</v>
      </c>
      <c r="AU9" s="35">
        <f>14/17</f>
        <v>0.82352941176470584</v>
      </c>
    </row>
    <row r="10" spans="1:48" x14ac:dyDescent="0.55000000000000004">
      <c r="A10" t="s">
        <v>156</v>
      </c>
      <c r="B10">
        <v>8</v>
      </c>
      <c r="C10" s="36">
        <v>40732</v>
      </c>
      <c r="D10" s="37">
        <v>43733</v>
      </c>
      <c r="E10" s="5">
        <f t="shared" si="0"/>
        <v>8.2219178082191782</v>
      </c>
      <c r="F10" t="s">
        <v>79</v>
      </c>
      <c r="G10">
        <v>77</v>
      </c>
      <c r="H10" s="15">
        <v>109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>
        <v>113</v>
      </c>
      <c r="U10" s="15">
        <v>14</v>
      </c>
      <c r="V10" s="15">
        <v>17</v>
      </c>
      <c r="W10" s="15">
        <v>17</v>
      </c>
      <c r="X10" s="15">
        <v>17</v>
      </c>
      <c r="Y10" s="15">
        <v>12</v>
      </c>
      <c r="Z10" s="15">
        <v>19</v>
      </c>
      <c r="AA10" s="15">
        <v>17</v>
      </c>
      <c r="AB10" s="15">
        <v>12</v>
      </c>
      <c r="AC10" s="15">
        <v>6</v>
      </c>
      <c r="AD10" s="15">
        <v>0</v>
      </c>
      <c r="AE10" s="15">
        <v>7</v>
      </c>
      <c r="AF10" s="15">
        <v>1</v>
      </c>
      <c r="AG10" s="15">
        <v>96</v>
      </c>
      <c r="AH10" s="15">
        <v>12</v>
      </c>
      <c r="AI10" s="15">
        <v>10</v>
      </c>
      <c r="AJ10" s="15">
        <v>16</v>
      </c>
      <c r="AK10" s="15">
        <v>14</v>
      </c>
      <c r="AL10" s="15">
        <v>13</v>
      </c>
      <c r="AM10" s="15">
        <v>19</v>
      </c>
      <c r="AN10" s="15">
        <v>12</v>
      </c>
      <c r="AO10" s="15">
        <v>17</v>
      </c>
      <c r="AP10" s="15">
        <v>6</v>
      </c>
      <c r="AQ10" s="15">
        <v>2</v>
      </c>
      <c r="AR10" s="15">
        <v>9</v>
      </c>
      <c r="AS10" s="15">
        <v>0</v>
      </c>
      <c r="AT10" s="35">
        <f>10/17</f>
        <v>0.58823529411764708</v>
      </c>
      <c r="AU10" s="35">
        <f>15/17</f>
        <v>0.88235294117647056</v>
      </c>
      <c r="AV10">
        <f>17-3.5</f>
        <v>13.5</v>
      </c>
    </row>
    <row r="11" spans="1:48" x14ac:dyDescent="0.55000000000000004">
      <c r="A11" t="s">
        <v>159</v>
      </c>
      <c r="B11">
        <v>10</v>
      </c>
      <c r="C11" s="4">
        <v>39699</v>
      </c>
      <c r="D11" s="4">
        <v>43735</v>
      </c>
      <c r="E11" s="5">
        <f t="shared" si="0"/>
        <v>11.057534246575342</v>
      </c>
      <c r="F11" t="s">
        <v>79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>
        <v>27</v>
      </c>
      <c r="U11" s="15">
        <v>3</v>
      </c>
      <c r="V11" s="15">
        <v>3</v>
      </c>
      <c r="W11" s="15">
        <v>5</v>
      </c>
      <c r="X11" s="15">
        <v>2</v>
      </c>
      <c r="Y11" s="15">
        <v>3</v>
      </c>
      <c r="Z11" s="15">
        <v>4</v>
      </c>
      <c r="AA11" s="15">
        <v>7</v>
      </c>
      <c r="AB11" s="15">
        <v>80</v>
      </c>
      <c r="AC11" s="15">
        <v>28</v>
      </c>
      <c r="AD11" s="15">
        <v>14</v>
      </c>
      <c r="AE11" s="15">
        <v>14</v>
      </c>
      <c r="AF11" s="15">
        <v>27</v>
      </c>
      <c r="AG11">
        <v>98</v>
      </c>
      <c r="AH11">
        <v>15</v>
      </c>
      <c r="AI11">
        <v>15</v>
      </c>
      <c r="AJ11">
        <v>13</v>
      </c>
      <c r="AK11">
        <v>12</v>
      </c>
      <c r="AL11">
        <v>14</v>
      </c>
      <c r="AM11">
        <v>17</v>
      </c>
      <c r="AN11">
        <v>12</v>
      </c>
      <c r="AO11">
        <v>28</v>
      </c>
      <c r="AP11">
        <v>4</v>
      </c>
      <c r="AQ11">
        <v>1</v>
      </c>
      <c r="AR11">
        <v>9</v>
      </c>
      <c r="AS11">
        <v>13</v>
      </c>
      <c r="AT11" s="35">
        <f>12.5/17</f>
        <v>0.73529411764705888</v>
      </c>
      <c r="AU11" s="35">
        <f>15/17</f>
        <v>0.88235294117647056</v>
      </c>
    </row>
    <row r="12" spans="1:48" x14ac:dyDescent="0.55000000000000004">
      <c r="A12" t="s">
        <v>158</v>
      </c>
      <c r="B12">
        <v>8</v>
      </c>
      <c r="C12" s="4">
        <v>40572</v>
      </c>
      <c r="D12" s="4">
        <v>43739</v>
      </c>
      <c r="E12" s="5">
        <f t="shared" si="0"/>
        <v>8.6767123287671239</v>
      </c>
      <c r="F12" t="s">
        <v>79</v>
      </c>
      <c r="H12" s="15">
        <v>115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>
        <v>108</v>
      </c>
      <c r="U12" s="15">
        <v>17</v>
      </c>
      <c r="V12" s="15">
        <v>15</v>
      </c>
      <c r="W12" s="15">
        <v>17</v>
      </c>
      <c r="X12" s="15">
        <v>15</v>
      </c>
      <c r="Y12" s="15">
        <v>14</v>
      </c>
      <c r="Z12" s="15">
        <v>19</v>
      </c>
      <c r="AA12" s="15">
        <v>11</v>
      </c>
      <c r="AB12" s="15">
        <v>30</v>
      </c>
      <c r="AC12" s="15">
        <v>11</v>
      </c>
      <c r="AD12" s="15">
        <v>2</v>
      </c>
      <c r="AE12" s="15">
        <v>11</v>
      </c>
      <c r="AF12" s="15">
        <v>7</v>
      </c>
      <c r="AG12" s="15">
        <v>101</v>
      </c>
      <c r="AH12" s="15">
        <v>16</v>
      </c>
      <c r="AI12" s="15">
        <v>11</v>
      </c>
      <c r="AJ12" s="15">
        <v>17</v>
      </c>
      <c r="AK12" s="15">
        <v>11</v>
      </c>
      <c r="AL12" s="15">
        <v>16</v>
      </c>
      <c r="AM12" s="15">
        <v>21</v>
      </c>
      <c r="AN12" s="15">
        <v>9</v>
      </c>
      <c r="AO12" s="15">
        <v>32</v>
      </c>
      <c r="AP12" s="15">
        <v>15</v>
      </c>
      <c r="AQ12" s="15">
        <v>3</v>
      </c>
      <c r="AR12" s="15">
        <v>11</v>
      </c>
      <c r="AS12" s="15">
        <v>6</v>
      </c>
      <c r="AT12" s="35">
        <f>12/17</f>
        <v>0.70588235294117652</v>
      </c>
      <c r="AU12" s="35">
        <f>15/17</f>
        <v>0.88235294117647056</v>
      </c>
    </row>
    <row r="13" spans="1:48" x14ac:dyDescent="0.55000000000000004">
      <c r="A13" t="s">
        <v>161</v>
      </c>
      <c r="B13">
        <v>10</v>
      </c>
      <c r="C13" s="4">
        <v>40151</v>
      </c>
      <c r="D13" s="4">
        <v>43851</v>
      </c>
      <c r="E13" s="5">
        <f t="shared" si="0"/>
        <v>10.136986301369863</v>
      </c>
      <c r="F13" t="s">
        <v>79</v>
      </c>
      <c r="H13" s="15">
        <v>123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100</v>
      </c>
      <c r="U13" s="15">
        <v>19</v>
      </c>
      <c r="V13" s="15">
        <v>17</v>
      </c>
      <c r="W13" s="15">
        <v>13</v>
      </c>
      <c r="X13" s="15">
        <v>15</v>
      </c>
      <c r="Y13" s="15">
        <v>14</v>
      </c>
      <c r="Z13" s="15">
        <v>11</v>
      </c>
      <c r="AA13" s="15">
        <v>11</v>
      </c>
      <c r="AB13" s="15">
        <v>10</v>
      </c>
      <c r="AC13" s="15">
        <v>0</v>
      </c>
      <c r="AD13" s="15">
        <v>0</v>
      </c>
      <c r="AE13" s="15">
        <v>0</v>
      </c>
      <c r="AF13" s="15">
        <v>5</v>
      </c>
      <c r="AG13">
        <v>115</v>
      </c>
      <c r="AH13">
        <v>20</v>
      </c>
      <c r="AI13">
        <v>18</v>
      </c>
      <c r="AJ13">
        <v>17</v>
      </c>
      <c r="AK13">
        <v>15</v>
      </c>
      <c r="AL13">
        <v>18</v>
      </c>
      <c r="AM13">
        <v>12</v>
      </c>
      <c r="AN13">
        <v>15</v>
      </c>
      <c r="AO13">
        <v>5</v>
      </c>
      <c r="AP13">
        <v>0</v>
      </c>
      <c r="AQ13">
        <v>0</v>
      </c>
      <c r="AR13">
        <v>0</v>
      </c>
      <c r="AS13">
        <v>4</v>
      </c>
      <c r="AT13" s="35">
        <f>15/17</f>
        <v>0.88235294117647056</v>
      </c>
      <c r="AU13" s="35">
        <f>17/17</f>
        <v>1</v>
      </c>
    </row>
    <row r="14" spans="1:48" x14ac:dyDescent="0.55000000000000004">
      <c r="A14" t="s">
        <v>163</v>
      </c>
      <c r="B14">
        <v>8</v>
      </c>
      <c r="C14" s="34">
        <v>40706</v>
      </c>
      <c r="D14" s="34">
        <v>43875</v>
      </c>
      <c r="E14" s="5">
        <f t="shared" si="0"/>
        <v>8.6821917808219187</v>
      </c>
      <c r="F14" t="s">
        <v>79</v>
      </c>
      <c r="H14" s="15">
        <v>150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>
        <v>104</v>
      </c>
      <c r="U14">
        <v>17</v>
      </c>
      <c r="V14">
        <v>15</v>
      </c>
      <c r="W14">
        <v>18</v>
      </c>
      <c r="X14">
        <v>17</v>
      </c>
      <c r="Y14">
        <v>15</v>
      </c>
      <c r="Z14">
        <v>15</v>
      </c>
      <c r="AA14">
        <v>7</v>
      </c>
      <c r="AB14">
        <v>23</v>
      </c>
      <c r="AC14">
        <v>13</v>
      </c>
      <c r="AD14">
        <v>1</v>
      </c>
      <c r="AE14">
        <v>8</v>
      </c>
      <c r="AF14">
        <v>3</v>
      </c>
      <c r="AG14">
        <v>121</v>
      </c>
      <c r="AH14">
        <v>20</v>
      </c>
      <c r="AI14">
        <v>16</v>
      </c>
      <c r="AJ14">
        <v>20</v>
      </c>
      <c r="AK14">
        <v>18</v>
      </c>
      <c r="AL14">
        <v>18</v>
      </c>
      <c r="AM14">
        <v>20</v>
      </c>
      <c r="AN14">
        <v>9</v>
      </c>
      <c r="AO14">
        <v>14</v>
      </c>
      <c r="AP14">
        <v>8</v>
      </c>
      <c r="AQ14">
        <v>1</v>
      </c>
      <c r="AR14">
        <v>4</v>
      </c>
      <c r="AS14">
        <v>1</v>
      </c>
      <c r="AT14" s="35">
        <f>13.5/17</f>
        <v>0.79411764705882348</v>
      </c>
      <c r="AU14" s="35">
        <f>15/17</f>
        <v>0.88235294117647056</v>
      </c>
    </row>
    <row r="15" spans="1:48" x14ac:dyDescent="0.55000000000000004">
      <c r="A15" t="s">
        <v>164</v>
      </c>
      <c r="B15">
        <v>8</v>
      </c>
      <c r="C15" s="38">
        <v>40663</v>
      </c>
      <c r="D15" s="38">
        <v>43861</v>
      </c>
      <c r="E15" s="5">
        <f t="shared" si="0"/>
        <v>8.7616438356164377</v>
      </c>
      <c r="F15" t="s">
        <v>79</v>
      </c>
      <c r="H15" s="15">
        <v>126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>
        <v>102</v>
      </c>
      <c r="U15">
        <v>14</v>
      </c>
      <c r="V15">
        <v>13</v>
      </c>
      <c r="W15">
        <v>20</v>
      </c>
      <c r="X15">
        <v>16</v>
      </c>
      <c r="Y15">
        <v>13</v>
      </c>
      <c r="Z15">
        <v>16</v>
      </c>
      <c r="AA15">
        <v>10</v>
      </c>
      <c r="AB15">
        <v>21</v>
      </c>
      <c r="AC15">
        <v>14</v>
      </c>
      <c r="AD15">
        <v>2</v>
      </c>
      <c r="AE15">
        <v>11</v>
      </c>
      <c r="AF15">
        <v>2</v>
      </c>
      <c r="AG15">
        <v>104</v>
      </c>
      <c r="AH15">
        <v>16</v>
      </c>
      <c r="AI15">
        <v>11</v>
      </c>
      <c r="AJ15">
        <v>19</v>
      </c>
      <c r="AK15">
        <v>16</v>
      </c>
      <c r="AL15">
        <v>15</v>
      </c>
      <c r="AM15">
        <v>13</v>
      </c>
      <c r="AN15">
        <v>14</v>
      </c>
      <c r="AO15">
        <v>24</v>
      </c>
      <c r="AP15">
        <v>12</v>
      </c>
      <c r="AQ15">
        <v>1</v>
      </c>
      <c r="AR15">
        <v>13</v>
      </c>
      <c r="AS15">
        <v>2</v>
      </c>
      <c r="AT15" s="35">
        <f>16/17</f>
        <v>0.94117647058823528</v>
      </c>
      <c r="AU15" s="35">
        <f>14.25/17</f>
        <v>0.83823529411764708</v>
      </c>
    </row>
    <row r="16" spans="1:48" x14ac:dyDescent="0.55000000000000004">
      <c r="A16" t="s">
        <v>166</v>
      </c>
      <c r="B16">
        <v>8</v>
      </c>
      <c r="C16" s="34">
        <v>40919</v>
      </c>
      <c r="D16" s="34">
        <v>43875</v>
      </c>
      <c r="E16" s="5">
        <f t="shared" si="0"/>
        <v>8.0986301369863014</v>
      </c>
      <c r="F16" t="s">
        <v>79</v>
      </c>
      <c r="H16" s="15">
        <v>112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>
        <v>74</v>
      </c>
      <c r="U16">
        <v>13</v>
      </c>
      <c r="V16">
        <v>7</v>
      </c>
      <c r="W16">
        <v>17</v>
      </c>
      <c r="X16">
        <v>6</v>
      </c>
      <c r="Y16">
        <v>10</v>
      </c>
      <c r="Z16">
        <v>16</v>
      </c>
      <c r="AA16">
        <v>5</v>
      </c>
      <c r="AB16">
        <v>38</v>
      </c>
      <c r="AC16">
        <v>22</v>
      </c>
      <c r="AD16">
        <v>2</v>
      </c>
      <c r="AE16">
        <v>17</v>
      </c>
      <c r="AF16">
        <v>2</v>
      </c>
      <c r="AG16">
        <v>101</v>
      </c>
      <c r="AH16">
        <v>14</v>
      </c>
      <c r="AI16">
        <v>12</v>
      </c>
      <c r="AJ16">
        <v>19</v>
      </c>
      <c r="AK16">
        <v>10</v>
      </c>
      <c r="AL16">
        <v>15</v>
      </c>
      <c r="AM16">
        <v>19</v>
      </c>
      <c r="AN16">
        <v>12</v>
      </c>
      <c r="AO16">
        <v>49</v>
      </c>
      <c r="AP16">
        <v>23</v>
      </c>
      <c r="AQ16">
        <v>4</v>
      </c>
      <c r="AR16">
        <v>19</v>
      </c>
      <c r="AS16">
        <v>8</v>
      </c>
      <c r="AT16" s="35">
        <f>13.5/17</f>
        <v>0.79411764705882348</v>
      </c>
      <c r="AU16" s="35">
        <f>16/17</f>
        <v>0.94117647058823528</v>
      </c>
    </row>
    <row r="17" spans="1:47" x14ac:dyDescent="0.55000000000000004">
      <c r="A17" t="s">
        <v>45</v>
      </c>
      <c r="B17">
        <v>9</v>
      </c>
      <c r="C17" s="4">
        <v>40134</v>
      </c>
      <c r="D17" s="4">
        <v>43529</v>
      </c>
      <c r="E17" s="5">
        <f t="shared" si="0"/>
        <v>9.3013698630136989</v>
      </c>
      <c r="F17" t="s">
        <v>80</v>
      </c>
      <c r="G17">
        <v>90.9</v>
      </c>
      <c r="H17" s="15">
        <v>123</v>
      </c>
      <c r="I17" s="15">
        <v>46</v>
      </c>
      <c r="J17" s="15">
        <v>67</v>
      </c>
      <c r="K17" s="15">
        <v>72</v>
      </c>
      <c r="L17" s="15">
        <v>43</v>
      </c>
      <c r="M17" s="15">
        <v>62</v>
      </c>
      <c r="N17" s="15">
        <v>55</v>
      </c>
      <c r="O17" s="15">
        <v>3.6842105263157894</v>
      </c>
      <c r="P17" s="15">
        <v>0.8</v>
      </c>
      <c r="Q17" s="15">
        <v>3</v>
      </c>
      <c r="R17" s="15">
        <v>0.54545454545454541</v>
      </c>
      <c r="S17" s="15">
        <v>0.7142857142857143</v>
      </c>
      <c r="T17" s="15">
        <v>103</v>
      </c>
      <c r="U17" s="15">
        <v>17</v>
      </c>
      <c r="V17" s="15">
        <v>13</v>
      </c>
      <c r="W17" s="15">
        <v>16</v>
      </c>
      <c r="X17" s="15">
        <v>12</v>
      </c>
      <c r="Y17" s="15">
        <v>15</v>
      </c>
      <c r="Z17" s="15">
        <v>16</v>
      </c>
      <c r="AA17" s="15">
        <v>14</v>
      </c>
      <c r="AB17" s="15">
        <v>25</v>
      </c>
      <c r="AC17" s="15">
        <v>4</v>
      </c>
      <c r="AD17" s="15">
        <v>1</v>
      </c>
      <c r="AE17" s="15">
        <v>6</v>
      </c>
      <c r="AF17" s="15">
        <v>11</v>
      </c>
      <c r="AG17" s="15">
        <v>113</v>
      </c>
      <c r="AH17" s="15">
        <v>17</v>
      </c>
      <c r="AI17" s="15">
        <v>16</v>
      </c>
      <c r="AJ17" s="15">
        <v>16</v>
      </c>
      <c r="AK17" s="15">
        <v>15</v>
      </c>
      <c r="AL17" s="15">
        <v>16</v>
      </c>
      <c r="AM17" s="15">
        <v>18</v>
      </c>
      <c r="AN17" s="15">
        <v>15</v>
      </c>
      <c r="AO17" s="15">
        <v>23</v>
      </c>
      <c r="AP17" s="15">
        <v>5</v>
      </c>
      <c r="AQ17" s="15">
        <v>2</v>
      </c>
      <c r="AR17" s="15">
        <v>5</v>
      </c>
      <c r="AS17" s="15">
        <v>10</v>
      </c>
      <c r="AT17" s="35">
        <f>14/17</f>
        <v>0.82352941176470584</v>
      </c>
      <c r="AU17" s="35">
        <f>14/17</f>
        <v>0.82352941176470584</v>
      </c>
    </row>
    <row r="18" spans="1:47" x14ac:dyDescent="0.55000000000000004">
      <c r="A18" t="s">
        <v>55</v>
      </c>
      <c r="B18">
        <v>10</v>
      </c>
      <c r="C18" s="34">
        <v>39802</v>
      </c>
      <c r="D18" s="38">
        <v>43533</v>
      </c>
      <c r="E18" s="5">
        <f t="shared" si="0"/>
        <v>10.221917808219178</v>
      </c>
      <c r="F18" t="s">
        <v>80</v>
      </c>
      <c r="G18">
        <v>100</v>
      </c>
      <c r="H18" s="15">
        <v>85</v>
      </c>
      <c r="I18" s="15">
        <v>39</v>
      </c>
      <c r="J18" s="15">
        <v>62</v>
      </c>
      <c r="K18" s="15">
        <v>53</v>
      </c>
      <c r="L18" s="15">
        <v>47</v>
      </c>
      <c r="M18" s="15">
        <v>68</v>
      </c>
      <c r="N18" s="15">
        <v>49</v>
      </c>
      <c r="O18" s="15">
        <v>0.31578947368421051</v>
      </c>
      <c r="P18" s="15">
        <v>3.5</v>
      </c>
      <c r="Q18" s="15">
        <v>0</v>
      </c>
      <c r="R18" s="15">
        <v>2.3636363636363638</v>
      </c>
      <c r="S18" s="15">
        <v>3.4285714285714284</v>
      </c>
      <c r="T18" s="15">
        <v>69</v>
      </c>
      <c r="U18" s="15">
        <v>13</v>
      </c>
      <c r="V18" s="15">
        <v>11</v>
      </c>
      <c r="W18" s="15">
        <v>10</v>
      </c>
      <c r="X18" s="15">
        <v>12</v>
      </c>
      <c r="Y18" s="15">
        <v>8</v>
      </c>
      <c r="Z18" s="15">
        <v>6</v>
      </c>
      <c r="AA18" s="15">
        <v>9</v>
      </c>
      <c r="AB18" s="15">
        <v>4</v>
      </c>
      <c r="AC18" s="15">
        <v>1</v>
      </c>
      <c r="AD18" s="15">
        <v>0</v>
      </c>
      <c r="AE18" s="15">
        <v>3</v>
      </c>
      <c r="AF18" s="15">
        <v>1</v>
      </c>
      <c r="AG18" s="15">
        <v>110</v>
      </c>
      <c r="AH18" s="15">
        <v>19</v>
      </c>
      <c r="AI18" s="15">
        <v>15</v>
      </c>
      <c r="AJ18" s="15">
        <v>15</v>
      </c>
      <c r="AK18" s="15">
        <v>15</v>
      </c>
      <c r="AL18" s="15">
        <v>16</v>
      </c>
      <c r="AM18" s="15">
        <v>15</v>
      </c>
      <c r="AN18" s="15">
        <v>15</v>
      </c>
      <c r="AO18" s="15">
        <v>11</v>
      </c>
      <c r="AP18" s="15">
        <v>4</v>
      </c>
      <c r="AQ18" s="15">
        <v>0</v>
      </c>
      <c r="AR18" s="15">
        <v>3</v>
      </c>
      <c r="AS18" s="15">
        <v>3</v>
      </c>
      <c r="AT18" s="35">
        <f>12.5/17</f>
        <v>0.73529411764705888</v>
      </c>
      <c r="AU18" s="35">
        <f>15/17</f>
        <v>0.88235294117647056</v>
      </c>
    </row>
    <row r="19" spans="1:47" x14ac:dyDescent="0.55000000000000004">
      <c r="A19" t="s">
        <v>56</v>
      </c>
      <c r="B19">
        <v>9</v>
      </c>
      <c r="C19" s="4">
        <v>39993</v>
      </c>
      <c r="D19" s="4">
        <v>43537</v>
      </c>
      <c r="E19" s="5">
        <f t="shared" si="0"/>
        <v>9.7095890410958905</v>
      </c>
      <c r="F19" t="s">
        <v>80</v>
      </c>
      <c r="G19">
        <v>80</v>
      </c>
      <c r="H19" s="15">
        <v>106</v>
      </c>
      <c r="I19" s="15">
        <v>46</v>
      </c>
      <c r="J19" s="15">
        <v>52</v>
      </c>
      <c r="K19" s="15">
        <v>43</v>
      </c>
      <c r="L19" s="15">
        <v>60</v>
      </c>
      <c r="M19" s="15">
        <v>41</v>
      </c>
      <c r="N19" s="15">
        <v>62</v>
      </c>
      <c r="O19" s="15">
        <v>4</v>
      </c>
      <c r="P19" s="15">
        <v>2</v>
      </c>
      <c r="Q19" s="15">
        <v>4</v>
      </c>
      <c r="R19" s="15">
        <v>2.1818181818181817</v>
      </c>
      <c r="S19" s="15">
        <v>0.8571428571428571</v>
      </c>
      <c r="T19" s="15">
        <v>120</v>
      </c>
      <c r="U19" s="15">
        <v>19</v>
      </c>
      <c r="V19" s="15">
        <v>17</v>
      </c>
      <c r="W19" s="15">
        <v>21</v>
      </c>
      <c r="X19" s="15">
        <v>15</v>
      </c>
      <c r="Y19" s="15">
        <v>17</v>
      </c>
      <c r="Z19" s="15">
        <v>21</v>
      </c>
      <c r="AA19" s="15">
        <v>10</v>
      </c>
      <c r="AB19" s="15">
        <v>21</v>
      </c>
      <c r="AC19" s="15">
        <v>9</v>
      </c>
      <c r="AD19" s="15">
        <v>1</v>
      </c>
      <c r="AE19" s="15">
        <v>9</v>
      </c>
      <c r="AF19" s="15">
        <v>4</v>
      </c>
      <c r="AG19" s="15">
        <v>120</v>
      </c>
      <c r="AH19" s="15">
        <v>18</v>
      </c>
      <c r="AI19" s="15">
        <v>16</v>
      </c>
      <c r="AJ19" s="15">
        <v>21</v>
      </c>
      <c r="AK19" s="15">
        <v>15</v>
      </c>
      <c r="AL19" s="15">
        <v>15</v>
      </c>
      <c r="AM19" s="15">
        <v>21</v>
      </c>
      <c r="AN19" s="15">
        <v>14</v>
      </c>
      <c r="AO19" s="15">
        <v>27</v>
      </c>
      <c r="AP19" s="15">
        <v>13</v>
      </c>
      <c r="AQ19" s="15">
        <v>1</v>
      </c>
      <c r="AR19" s="15">
        <v>12</v>
      </c>
      <c r="AS19" s="15">
        <v>4</v>
      </c>
      <c r="AT19" s="35">
        <f>13.5/17</f>
        <v>0.79411764705882348</v>
      </c>
      <c r="AU19" s="35">
        <f>17/17</f>
        <v>1</v>
      </c>
    </row>
    <row r="20" spans="1:47" x14ac:dyDescent="0.55000000000000004">
      <c r="A20" t="s">
        <v>57</v>
      </c>
      <c r="B20">
        <v>10</v>
      </c>
      <c r="C20" s="34">
        <v>39624</v>
      </c>
      <c r="D20" s="34">
        <v>43535</v>
      </c>
      <c r="E20" s="5">
        <f t="shared" si="0"/>
        <v>10.715068493150685</v>
      </c>
      <c r="F20" t="s">
        <v>80</v>
      </c>
      <c r="G20">
        <v>50</v>
      </c>
      <c r="H20" s="15">
        <v>115</v>
      </c>
      <c r="I20" s="15">
        <v>49</v>
      </c>
      <c r="J20" s="15">
        <v>71</v>
      </c>
      <c r="K20" s="15">
        <v>62</v>
      </c>
      <c r="L20" s="15">
        <v>51</v>
      </c>
      <c r="M20" s="15">
        <v>68</v>
      </c>
      <c r="N20" s="15">
        <v>58</v>
      </c>
      <c r="O20" s="15">
        <v>4</v>
      </c>
      <c r="P20" s="15">
        <v>3.3</v>
      </c>
      <c r="Q20" s="15">
        <v>2.75</v>
      </c>
      <c r="R20" s="15">
        <v>2.7272727272727271</v>
      </c>
      <c r="S20" s="15">
        <v>1.2857142857142858</v>
      </c>
      <c r="T20" s="15">
        <v>77</v>
      </c>
      <c r="U20" s="15">
        <v>13</v>
      </c>
      <c r="V20" s="15">
        <v>9</v>
      </c>
      <c r="W20" s="15">
        <v>13</v>
      </c>
      <c r="X20" s="15">
        <v>10</v>
      </c>
      <c r="Y20" s="15">
        <v>9</v>
      </c>
      <c r="Z20" s="15">
        <v>13</v>
      </c>
      <c r="AA20" s="15">
        <v>10</v>
      </c>
      <c r="AB20" s="15">
        <v>33</v>
      </c>
      <c r="AC20" s="15">
        <v>15</v>
      </c>
      <c r="AD20" s="15">
        <v>2</v>
      </c>
      <c r="AE20" s="15">
        <v>11</v>
      </c>
      <c r="AF20" s="15">
        <v>8</v>
      </c>
      <c r="AG20" s="15">
        <v>95</v>
      </c>
      <c r="AH20" s="15">
        <v>18</v>
      </c>
      <c r="AI20" s="15">
        <v>9</v>
      </c>
      <c r="AJ20" s="15">
        <v>18</v>
      </c>
      <c r="AK20" s="15">
        <v>10</v>
      </c>
      <c r="AL20" s="15">
        <v>13</v>
      </c>
      <c r="AM20" s="15">
        <v>16</v>
      </c>
      <c r="AN20" s="15">
        <v>11</v>
      </c>
      <c r="AO20" s="15">
        <v>27</v>
      </c>
      <c r="AP20" s="15">
        <v>13</v>
      </c>
      <c r="AQ20" s="15">
        <v>2</v>
      </c>
      <c r="AR20" s="15">
        <v>13</v>
      </c>
      <c r="AS20" s="15">
        <v>3</v>
      </c>
      <c r="AT20" s="35">
        <f>15/17</f>
        <v>0.88235294117647056</v>
      </c>
      <c r="AU20" s="35">
        <f>16/17</f>
        <v>0.94117647058823528</v>
      </c>
    </row>
    <row r="21" spans="1:47" x14ac:dyDescent="0.55000000000000004">
      <c r="A21" t="s">
        <v>90</v>
      </c>
      <c r="B21">
        <v>8</v>
      </c>
      <c r="C21" s="4">
        <v>40634</v>
      </c>
      <c r="D21" s="4">
        <v>43607</v>
      </c>
      <c r="E21" s="5">
        <f t="shared" si="0"/>
        <v>8.1452054794520556</v>
      </c>
      <c r="F21" t="s">
        <v>80</v>
      </c>
      <c r="G21">
        <v>95</v>
      </c>
      <c r="H21" s="15">
        <v>135</v>
      </c>
      <c r="I21" s="15">
        <v>38</v>
      </c>
      <c r="J21" s="15">
        <v>41</v>
      </c>
      <c r="K21" s="15">
        <v>55</v>
      </c>
      <c r="L21" s="15">
        <v>39</v>
      </c>
      <c r="M21" s="15">
        <v>60</v>
      </c>
      <c r="N21" s="15">
        <v>39</v>
      </c>
      <c r="O21" s="15">
        <v>3.736842105263158</v>
      </c>
      <c r="P21" s="15">
        <v>0.2</v>
      </c>
      <c r="Q21" s="15">
        <v>3</v>
      </c>
      <c r="R21" s="15">
        <v>2</v>
      </c>
      <c r="S21" s="15">
        <v>0.5714285714285714</v>
      </c>
      <c r="T21" s="15">
        <v>105</v>
      </c>
      <c r="U21" s="15">
        <v>17</v>
      </c>
      <c r="V21" s="15">
        <v>16</v>
      </c>
      <c r="W21" s="15">
        <v>15</v>
      </c>
      <c r="X21" s="15">
        <v>15</v>
      </c>
      <c r="Y21" s="15">
        <v>15</v>
      </c>
      <c r="Z21" s="15">
        <v>12</v>
      </c>
      <c r="AA21" s="15">
        <v>15</v>
      </c>
      <c r="AB21" s="15">
        <v>16</v>
      </c>
      <c r="AC21" s="15">
        <v>4</v>
      </c>
      <c r="AD21" s="15">
        <v>1</v>
      </c>
      <c r="AE21" s="15">
        <v>5</v>
      </c>
      <c r="AF21" s="15">
        <v>6</v>
      </c>
      <c r="AG21" s="15">
        <v>128</v>
      </c>
      <c r="AH21" s="15">
        <v>20</v>
      </c>
      <c r="AI21" s="15">
        <v>18</v>
      </c>
      <c r="AJ21" s="15">
        <v>20</v>
      </c>
      <c r="AK21" s="15">
        <v>18</v>
      </c>
      <c r="AL21" s="15">
        <v>18</v>
      </c>
      <c r="AM21" s="15">
        <v>19</v>
      </c>
      <c r="AN21" s="15">
        <v>15</v>
      </c>
      <c r="AO21" s="15">
        <v>16</v>
      </c>
      <c r="AP21" s="15">
        <v>3</v>
      </c>
      <c r="AQ21" s="15">
        <v>1</v>
      </c>
      <c r="AR21" s="15">
        <v>5</v>
      </c>
      <c r="AS21" s="15">
        <v>5</v>
      </c>
      <c r="AT21" s="35">
        <f>14/17</f>
        <v>0.82352941176470584</v>
      </c>
      <c r="AU21" s="35">
        <f>14/17</f>
        <v>0.82352941176470584</v>
      </c>
    </row>
    <row r="22" spans="1:47" x14ac:dyDescent="0.55000000000000004">
      <c r="A22" t="s">
        <v>91</v>
      </c>
      <c r="B22">
        <v>8</v>
      </c>
      <c r="C22" s="4">
        <v>40584</v>
      </c>
      <c r="D22" s="4">
        <v>43612</v>
      </c>
      <c r="E22" s="5">
        <f t="shared" si="0"/>
        <v>8.2958904109589042</v>
      </c>
      <c r="F22" t="s">
        <v>80</v>
      </c>
      <c r="G22">
        <v>68.180000000000007</v>
      </c>
      <c r="H22" s="15">
        <v>120</v>
      </c>
      <c r="I22" s="15">
        <v>59</v>
      </c>
      <c r="J22" s="15">
        <v>58</v>
      </c>
      <c r="K22" s="15">
        <v>66</v>
      </c>
      <c r="L22" s="15">
        <v>68</v>
      </c>
      <c r="M22" s="15">
        <v>65</v>
      </c>
      <c r="N22" s="15">
        <v>68</v>
      </c>
      <c r="O22" s="15">
        <v>3.7894736842105261</v>
      </c>
      <c r="P22" s="15">
        <v>1.1000000000000001</v>
      </c>
      <c r="Q22" s="15">
        <v>4</v>
      </c>
      <c r="R22" s="15">
        <v>2.4545454545454546</v>
      </c>
      <c r="S22" s="15">
        <v>1.1428571428571428</v>
      </c>
      <c r="T22" s="15">
        <v>105</v>
      </c>
      <c r="U22" s="15">
        <v>16</v>
      </c>
      <c r="V22" s="15">
        <v>14</v>
      </c>
      <c r="W22" s="15">
        <v>15</v>
      </c>
      <c r="X22" s="15">
        <v>12</v>
      </c>
      <c r="Y22" s="15">
        <v>16</v>
      </c>
      <c r="Z22" s="15">
        <v>20</v>
      </c>
      <c r="AA22" s="15">
        <v>12</v>
      </c>
      <c r="AB22" s="15">
        <v>28</v>
      </c>
      <c r="AC22" s="15">
        <v>9</v>
      </c>
      <c r="AD22" s="15">
        <v>2</v>
      </c>
      <c r="AE22" s="15">
        <v>9</v>
      </c>
      <c r="AF22" s="15">
        <v>10</v>
      </c>
      <c r="AG22" s="15">
        <v>81</v>
      </c>
      <c r="AH22" s="15">
        <v>14</v>
      </c>
      <c r="AI22" s="15">
        <v>9</v>
      </c>
      <c r="AJ22" s="15">
        <v>14</v>
      </c>
      <c r="AK22" s="15">
        <v>11</v>
      </c>
      <c r="AL22" s="15">
        <v>14</v>
      </c>
      <c r="AM22" s="15">
        <v>15</v>
      </c>
      <c r="AN22" s="15">
        <v>4</v>
      </c>
      <c r="AO22" s="15">
        <v>17</v>
      </c>
      <c r="AP22" s="15">
        <v>9</v>
      </c>
      <c r="AQ22" s="15">
        <v>1</v>
      </c>
      <c r="AR22" s="15">
        <v>7</v>
      </c>
      <c r="AS22" s="15">
        <v>4</v>
      </c>
      <c r="AT22" s="35">
        <f>13/17</f>
        <v>0.76470588235294112</v>
      </c>
      <c r="AU22" s="35">
        <f>14/17</f>
        <v>0.82352941176470584</v>
      </c>
    </row>
    <row r="23" spans="1:47" x14ac:dyDescent="0.55000000000000004">
      <c r="A23" t="s">
        <v>152</v>
      </c>
      <c r="B23">
        <v>8</v>
      </c>
      <c r="C23" s="36">
        <v>40585</v>
      </c>
      <c r="D23" s="36">
        <v>43726</v>
      </c>
      <c r="E23" s="5">
        <f t="shared" si="0"/>
        <v>8.6054794520547944</v>
      </c>
      <c r="F23" t="s">
        <v>80</v>
      </c>
      <c r="G23">
        <v>90</v>
      </c>
      <c r="H23" s="15">
        <v>132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>
        <v>85</v>
      </c>
      <c r="U23" s="15">
        <v>13</v>
      </c>
      <c r="V23" s="15">
        <v>11</v>
      </c>
      <c r="W23" s="15">
        <v>13</v>
      </c>
      <c r="X23" s="15">
        <v>15</v>
      </c>
      <c r="Y23" s="15">
        <v>7</v>
      </c>
      <c r="Z23" s="15">
        <v>14</v>
      </c>
      <c r="AA23" s="15">
        <v>12</v>
      </c>
      <c r="AB23" s="15">
        <v>17</v>
      </c>
      <c r="AC23" s="15">
        <v>8</v>
      </c>
      <c r="AD23" s="15">
        <v>1</v>
      </c>
      <c r="AE23" s="15">
        <v>6</v>
      </c>
      <c r="AF23" s="15">
        <v>6</v>
      </c>
      <c r="AG23" s="15">
        <v>96</v>
      </c>
      <c r="AH23" s="15">
        <v>15</v>
      </c>
      <c r="AI23" s="15">
        <v>15</v>
      </c>
      <c r="AJ23" s="15">
        <v>13</v>
      </c>
      <c r="AK23" s="15">
        <v>15</v>
      </c>
      <c r="AL23" s="15">
        <v>11</v>
      </c>
      <c r="AM23" s="15">
        <v>13</v>
      </c>
      <c r="AN23" s="15">
        <v>14</v>
      </c>
      <c r="AO23" s="15">
        <v>23</v>
      </c>
      <c r="AP23" s="15">
        <v>9</v>
      </c>
      <c r="AQ23" s="15">
        <v>0</v>
      </c>
      <c r="AR23" s="15">
        <v>9</v>
      </c>
      <c r="AS23" s="15">
        <v>8</v>
      </c>
      <c r="AT23" s="35">
        <f>13.5/17</f>
        <v>0.79411764705882348</v>
      </c>
      <c r="AU23" s="35">
        <f>14.5/17</f>
        <v>0.8529411764705882</v>
      </c>
    </row>
    <row r="24" spans="1:47" x14ac:dyDescent="0.55000000000000004">
      <c r="A24" t="s">
        <v>155</v>
      </c>
      <c r="B24">
        <v>9</v>
      </c>
      <c r="C24" s="4">
        <v>40095</v>
      </c>
      <c r="D24" s="4">
        <v>43731</v>
      </c>
      <c r="E24" s="5">
        <f t="shared" si="0"/>
        <v>9.9616438356164387</v>
      </c>
      <c r="F24" t="s">
        <v>80</v>
      </c>
      <c r="H24">
        <v>112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>
        <v>101</v>
      </c>
      <c r="U24" s="15">
        <v>18</v>
      </c>
      <c r="V24" s="15">
        <v>15</v>
      </c>
      <c r="W24" s="15">
        <v>18</v>
      </c>
      <c r="X24" s="15">
        <v>14</v>
      </c>
      <c r="Y24" s="15">
        <v>12</v>
      </c>
      <c r="Z24" s="15">
        <v>10</v>
      </c>
      <c r="AA24" s="15">
        <v>14</v>
      </c>
      <c r="AB24" s="15">
        <v>21</v>
      </c>
      <c r="AC24" s="15">
        <v>11</v>
      </c>
      <c r="AD24" s="15">
        <v>3</v>
      </c>
      <c r="AE24" s="15">
        <v>5</v>
      </c>
      <c r="AF24" s="15">
        <v>7</v>
      </c>
      <c r="AG24" s="15">
        <v>113</v>
      </c>
      <c r="AH24" s="15">
        <v>20</v>
      </c>
      <c r="AI24" s="15">
        <v>15</v>
      </c>
      <c r="AJ24" s="15">
        <v>18</v>
      </c>
      <c r="AK24" s="15">
        <v>16</v>
      </c>
      <c r="AL24" s="15">
        <v>14</v>
      </c>
      <c r="AM24" s="15">
        <v>14</v>
      </c>
      <c r="AN24" s="15">
        <v>16</v>
      </c>
      <c r="AO24" s="15">
        <v>17</v>
      </c>
      <c r="AP24" s="15">
        <v>8</v>
      </c>
      <c r="AQ24" s="15">
        <v>2</v>
      </c>
      <c r="AR24" s="15">
        <v>4</v>
      </c>
      <c r="AS24" s="15">
        <v>5</v>
      </c>
      <c r="AT24" s="35">
        <f>15/17</f>
        <v>0.88235294117647056</v>
      </c>
      <c r="AU24" s="35">
        <f>15/17</f>
        <v>0.88235294117647056</v>
      </c>
    </row>
    <row r="25" spans="1:47" x14ac:dyDescent="0.55000000000000004">
      <c r="A25" t="s">
        <v>160</v>
      </c>
      <c r="B25">
        <v>10</v>
      </c>
      <c r="C25" s="4">
        <v>40047</v>
      </c>
      <c r="D25" s="4">
        <v>43735</v>
      </c>
      <c r="E25" s="5">
        <f t="shared" si="0"/>
        <v>10.104109589041096</v>
      </c>
      <c r="F25" t="s">
        <v>80</v>
      </c>
      <c r="H25" s="15">
        <v>106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>
        <v>77</v>
      </c>
      <c r="U25" s="15">
        <v>16</v>
      </c>
      <c r="V25" s="15">
        <v>12</v>
      </c>
      <c r="W25" s="15">
        <v>9</v>
      </c>
      <c r="X25" s="15">
        <v>12</v>
      </c>
      <c r="Y25" s="15">
        <v>9</v>
      </c>
      <c r="Z25" s="15">
        <v>12</v>
      </c>
      <c r="AA25" s="15">
        <v>7</v>
      </c>
      <c r="AB25" s="15">
        <v>13</v>
      </c>
      <c r="AC25" s="15">
        <v>6</v>
      </c>
      <c r="AD25" s="15">
        <v>0</v>
      </c>
      <c r="AE25" s="15">
        <v>5</v>
      </c>
      <c r="AF25" s="15">
        <v>3</v>
      </c>
      <c r="AG25" s="15">
        <v>87</v>
      </c>
      <c r="AH25" s="15">
        <v>16</v>
      </c>
      <c r="AI25" s="15">
        <v>11</v>
      </c>
      <c r="AJ25" s="15">
        <v>14</v>
      </c>
      <c r="AK25" s="15">
        <v>12</v>
      </c>
      <c r="AL25" s="15">
        <v>12</v>
      </c>
      <c r="AM25" s="15">
        <v>12</v>
      </c>
      <c r="AN25" s="15">
        <v>10</v>
      </c>
      <c r="AO25" s="15">
        <v>15</v>
      </c>
      <c r="AP25" s="15">
        <v>6</v>
      </c>
      <c r="AQ25" s="15">
        <v>0</v>
      </c>
      <c r="AR25" s="15">
        <v>4</v>
      </c>
      <c r="AS25" s="15">
        <v>4</v>
      </c>
      <c r="AT25" s="35">
        <f>11.5/17</f>
        <v>0.67647058823529416</v>
      </c>
      <c r="AU25" s="35">
        <f>13.5/17</f>
        <v>0.79411764705882348</v>
      </c>
    </row>
    <row r="26" spans="1:47" x14ac:dyDescent="0.55000000000000004">
      <c r="A26" t="s">
        <v>157</v>
      </c>
      <c r="B26">
        <v>8</v>
      </c>
      <c r="C26" s="36">
        <v>40830</v>
      </c>
      <c r="D26" s="36">
        <v>43740</v>
      </c>
      <c r="E26" s="5">
        <f t="shared" si="0"/>
        <v>7.9726027397260273</v>
      </c>
      <c r="F26" t="s">
        <v>80</v>
      </c>
      <c r="H26" s="15">
        <v>123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>
        <v>99</v>
      </c>
      <c r="U26" s="15">
        <v>15</v>
      </c>
      <c r="V26" s="15">
        <v>11</v>
      </c>
      <c r="W26" s="15">
        <v>18</v>
      </c>
      <c r="X26" s="15">
        <v>14</v>
      </c>
      <c r="Y26" s="15">
        <v>13</v>
      </c>
      <c r="Z26" s="15">
        <v>17</v>
      </c>
      <c r="AA26" s="15">
        <v>11</v>
      </c>
      <c r="AB26" s="15">
        <v>19</v>
      </c>
      <c r="AC26" s="15">
        <v>10</v>
      </c>
      <c r="AD26" s="15">
        <v>1</v>
      </c>
      <c r="AE26" s="15">
        <v>5</v>
      </c>
      <c r="AF26" s="15">
        <v>7</v>
      </c>
      <c r="AG26" s="15">
        <v>101</v>
      </c>
      <c r="AH26" s="15">
        <v>15</v>
      </c>
      <c r="AI26" s="15">
        <v>11</v>
      </c>
      <c r="AJ26" s="15">
        <v>19</v>
      </c>
      <c r="AK26" s="15">
        <v>13</v>
      </c>
      <c r="AL26" s="15">
        <v>14</v>
      </c>
      <c r="AM26" s="15">
        <v>19</v>
      </c>
      <c r="AN26" s="15">
        <v>10</v>
      </c>
      <c r="AO26" s="15">
        <v>33</v>
      </c>
      <c r="AP26" s="15">
        <v>13</v>
      </c>
      <c r="AQ26" s="15">
        <v>3</v>
      </c>
      <c r="AR26" s="15">
        <v>10</v>
      </c>
      <c r="AS26" s="15">
        <v>11</v>
      </c>
      <c r="AT26" s="35">
        <f>12.5/17</f>
        <v>0.73529411764705888</v>
      </c>
      <c r="AU26" s="35">
        <f>15/17</f>
        <v>0.88235294117647056</v>
      </c>
    </row>
    <row r="27" spans="1:47" x14ac:dyDescent="0.55000000000000004">
      <c r="A27" t="s">
        <v>162</v>
      </c>
      <c r="B27">
        <v>8</v>
      </c>
      <c r="C27" s="4">
        <v>40749</v>
      </c>
      <c r="D27" s="4">
        <v>43882</v>
      </c>
      <c r="E27" s="5">
        <f t="shared" si="0"/>
        <v>8.5835616438356173</v>
      </c>
      <c r="F27" t="s">
        <v>80</v>
      </c>
      <c r="H27" s="15">
        <v>115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>
        <v>116</v>
      </c>
      <c r="U27">
        <v>19</v>
      </c>
      <c r="V27">
        <v>18</v>
      </c>
      <c r="W27">
        <v>17</v>
      </c>
      <c r="X27">
        <v>14</v>
      </c>
      <c r="Y27">
        <v>17</v>
      </c>
      <c r="Z27">
        <v>16</v>
      </c>
      <c r="AA27">
        <v>15</v>
      </c>
      <c r="AB27">
        <v>23</v>
      </c>
      <c r="AC27">
        <v>9</v>
      </c>
      <c r="AD27">
        <v>2</v>
      </c>
      <c r="AE27">
        <v>7</v>
      </c>
      <c r="AF27">
        <v>7</v>
      </c>
      <c r="AG27">
        <v>109</v>
      </c>
      <c r="AH27">
        <v>20</v>
      </c>
      <c r="AI27">
        <v>17</v>
      </c>
      <c r="AJ27">
        <v>17</v>
      </c>
      <c r="AK27">
        <v>14</v>
      </c>
      <c r="AL27">
        <v>15</v>
      </c>
      <c r="AM27">
        <v>16</v>
      </c>
      <c r="AN27">
        <v>10</v>
      </c>
      <c r="AO27">
        <v>25</v>
      </c>
      <c r="AP27">
        <v>11</v>
      </c>
      <c r="AQ27">
        <v>2</v>
      </c>
      <c r="AR27">
        <v>7</v>
      </c>
      <c r="AS27">
        <v>8</v>
      </c>
      <c r="AT27" s="35">
        <f>13/17</f>
        <v>0.76470588235294112</v>
      </c>
      <c r="AU27" s="35">
        <f>16.5/17</f>
        <v>0.97058823529411764</v>
      </c>
    </row>
    <row r="28" spans="1:47" x14ac:dyDescent="0.55000000000000004">
      <c r="A28" t="s">
        <v>165</v>
      </c>
      <c r="B28">
        <v>9</v>
      </c>
      <c r="C28" s="4">
        <v>40410</v>
      </c>
      <c r="D28" s="4">
        <v>43878</v>
      </c>
      <c r="E28" s="5">
        <f t="shared" si="0"/>
        <v>9.5013698630136982</v>
      </c>
      <c r="F28" t="s">
        <v>80</v>
      </c>
      <c r="H28" s="15">
        <v>109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>
        <v>106</v>
      </c>
      <c r="U28">
        <v>18</v>
      </c>
      <c r="V28">
        <v>15</v>
      </c>
      <c r="W28">
        <v>15</v>
      </c>
      <c r="X28">
        <v>16</v>
      </c>
      <c r="Y28">
        <v>12</v>
      </c>
      <c r="Z28">
        <v>16</v>
      </c>
      <c r="AA28">
        <v>14</v>
      </c>
      <c r="AB28">
        <v>31</v>
      </c>
      <c r="AC28">
        <v>9</v>
      </c>
      <c r="AD28">
        <v>2</v>
      </c>
      <c r="AE28">
        <v>12</v>
      </c>
      <c r="AF28">
        <v>11</v>
      </c>
      <c r="AG28">
        <v>100</v>
      </c>
      <c r="AH28">
        <v>12</v>
      </c>
      <c r="AI28">
        <v>18</v>
      </c>
      <c r="AJ28">
        <v>16</v>
      </c>
      <c r="AK28">
        <v>14</v>
      </c>
      <c r="AL28">
        <v>12</v>
      </c>
      <c r="AM28">
        <v>15</v>
      </c>
      <c r="AN28">
        <v>13</v>
      </c>
      <c r="AO28">
        <v>46</v>
      </c>
      <c r="AP28">
        <v>14</v>
      </c>
      <c r="AQ28">
        <v>3</v>
      </c>
      <c r="AR28">
        <v>15</v>
      </c>
      <c r="AS28">
        <v>14</v>
      </c>
      <c r="AT28" s="35">
        <f>11/17</f>
        <v>0.6470588235294118</v>
      </c>
      <c r="AU28" s="35">
        <f>15.5/17</f>
        <v>0.91176470588235292</v>
      </c>
    </row>
    <row r="29" spans="1:47" x14ac:dyDescent="0.55000000000000004">
      <c r="A29" t="s">
        <v>167</v>
      </c>
      <c r="B29">
        <v>8</v>
      </c>
      <c r="C29" s="4">
        <v>40695</v>
      </c>
      <c r="D29" s="4">
        <v>43872</v>
      </c>
      <c r="E29" s="5">
        <f t="shared" si="0"/>
        <v>8.7041095890410958</v>
      </c>
      <c r="F29" t="s">
        <v>80</v>
      </c>
      <c r="H29" s="15">
        <v>115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>
        <v>96</v>
      </c>
      <c r="U29">
        <v>14</v>
      </c>
      <c r="V29">
        <v>15</v>
      </c>
      <c r="W29">
        <v>16</v>
      </c>
      <c r="X29">
        <v>15</v>
      </c>
      <c r="Y29">
        <v>11</v>
      </c>
      <c r="Z29">
        <v>14</v>
      </c>
      <c r="AA29">
        <v>11</v>
      </c>
      <c r="AB29">
        <v>21</v>
      </c>
      <c r="AC29">
        <v>7</v>
      </c>
      <c r="AD29">
        <v>4</v>
      </c>
      <c r="AE29">
        <v>4</v>
      </c>
      <c r="AF29">
        <v>5</v>
      </c>
      <c r="AG29">
        <v>88</v>
      </c>
      <c r="AH29">
        <v>13</v>
      </c>
      <c r="AI29">
        <v>13</v>
      </c>
      <c r="AJ29">
        <v>14</v>
      </c>
      <c r="AK29">
        <v>16</v>
      </c>
      <c r="AL29">
        <v>12</v>
      </c>
      <c r="AM29">
        <v>12</v>
      </c>
      <c r="AN29">
        <v>8</v>
      </c>
      <c r="AO29">
        <v>17</v>
      </c>
      <c r="AP29">
        <v>8</v>
      </c>
      <c r="AQ29">
        <v>1</v>
      </c>
      <c r="AR29">
        <v>4</v>
      </c>
      <c r="AS29">
        <v>3</v>
      </c>
      <c r="AT29" s="35">
        <f>12/17</f>
        <v>0.70588235294117652</v>
      </c>
      <c r="AU29" s="35">
        <f>16/17</f>
        <v>0.94117647058823528</v>
      </c>
    </row>
    <row r="30" spans="1:47" x14ac:dyDescent="0.55000000000000004">
      <c r="A30" t="s">
        <v>168</v>
      </c>
      <c r="B30">
        <v>10</v>
      </c>
      <c r="C30" s="4">
        <v>39914</v>
      </c>
      <c r="D30" s="4">
        <v>43874</v>
      </c>
      <c r="E30" s="5">
        <f t="shared" si="0"/>
        <v>10.849315068493151</v>
      </c>
      <c r="F30" t="s">
        <v>80</v>
      </c>
      <c r="H30" s="15">
        <v>123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>
        <v>112</v>
      </c>
      <c r="U30">
        <v>17</v>
      </c>
      <c r="V30">
        <v>16</v>
      </c>
      <c r="W30">
        <v>19</v>
      </c>
      <c r="X30">
        <v>17</v>
      </c>
      <c r="Y30">
        <v>15</v>
      </c>
      <c r="Z30">
        <v>15</v>
      </c>
      <c r="AA30">
        <v>13</v>
      </c>
      <c r="AB30">
        <v>23</v>
      </c>
      <c r="AC30">
        <v>8</v>
      </c>
      <c r="AD30">
        <v>2</v>
      </c>
      <c r="AE30">
        <v>8</v>
      </c>
      <c r="AF30">
        <v>3</v>
      </c>
      <c r="AG30">
        <v>96</v>
      </c>
      <c r="AH30">
        <v>16</v>
      </c>
      <c r="AI30">
        <v>16</v>
      </c>
      <c r="AJ30">
        <v>10</v>
      </c>
      <c r="AK30">
        <v>16</v>
      </c>
      <c r="AL30">
        <v>12</v>
      </c>
      <c r="AM30">
        <v>12</v>
      </c>
      <c r="AN30">
        <v>14</v>
      </c>
      <c r="AO30">
        <v>28</v>
      </c>
      <c r="AP30">
        <v>11</v>
      </c>
      <c r="AQ30">
        <v>2</v>
      </c>
      <c r="AR30">
        <v>8</v>
      </c>
      <c r="AS30">
        <v>8</v>
      </c>
      <c r="AT30" s="35">
        <f>14.5/17</f>
        <v>0.8529411764705882</v>
      </c>
      <c r="AU30" s="35">
        <f>16.5/17</f>
        <v>0.97058823529411764</v>
      </c>
    </row>
    <row r="32" spans="1:47" x14ac:dyDescent="0.55000000000000004">
      <c r="T32">
        <v>74</v>
      </c>
      <c r="AG32">
        <v>101</v>
      </c>
    </row>
    <row r="33" spans="20:33" x14ac:dyDescent="0.55000000000000004">
      <c r="T33">
        <v>13</v>
      </c>
      <c r="AG33">
        <v>14</v>
      </c>
    </row>
    <row r="34" spans="20:33" x14ac:dyDescent="0.55000000000000004">
      <c r="T34">
        <v>7</v>
      </c>
      <c r="AG34">
        <v>12</v>
      </c>
    </row>
    <row r="35" spans="20:33" x14ac:dyDescent="0.55000000000000004">
      <c r="T35">
        <v>17</v>
      </c>
      <c r="AG35">
        <v>19</v>
      </c>
    </row>
    <row r="36" spans="20:33" x14ac:dyDescent="0.55000000000000004">
      <c r="T36">
        <v>6</v>
      </c>
      <c r="AG36">
        <v>10</v>
      </c>
    </row>
    <row r="37" spans="20:33" x14ac:dyDescent="0.55000000000000004">
      <c r="T37">
        <v>10</v>
      </c>
      <c r="AG37">
        <v>15</v>
      </c>
    </row>
    <row r="38" spans="20:33" x14ac:dyDescent="0.55000000000000004">
      <c r="T38">
        <v>16</v>
      </c>
      <c r="AG38">
        <v>19</v>
      </c>
    </row>
    <row r="39" spans="20:33" x14ac:dyDescent="0.55000000000000004">
      <c r="T39">
        <v>5</v>
      </c>
      <c r="AG39">
        <v>12</v>
      </c>
    </row>
    <row r="40" spans="20:33" x14ac:dyDescent="0.55000000000000004">
      <c r="T40">
        <v>38</v>
      </c>
      <c r="AG40">
        <v>49</v>
      </c>
    </row>
    <row r="41" spans="20:33" x14ac:dyDescent="0.55000000000000004">
      <c r="T41">
        <v>22</v>
      </c>
      <c r="AG41">
        <v>23</v>
      </c>
    </row>
    <row r="42" spans="20:33" x14ac:dyDescent="0.55000000000000004">
      <c r="T42">
        <v>2</v>
      </c>
      <c r="AG42">
        <v>4</v>
      </c>
    </row>
    <row r="43" spans="20:33" x14ac:dyDescent="0.55000000000000004">
      <c r="T43">
        <v>17</v>
      </c>
      <c r="AG43">
        <v>19</v>
      </c>
    </row>
    <row r="44" spans="20:33" x14ac:dyDescent="0.55000000000000004">
      <c r="T44">
        <v>2</v>
      </c>
      <c r="AG44">
        <v>8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DBA9-861F-43B4-86CA-BAEA3C15E00C}">
  <dimension ref="A1:BM216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W24" sqref="W24"/>
    </sheetView>
  </sheetViews>
  <sheetFormatPr baseColWidth="10" defaultColWidth="8.83984375" defaultRowHeight="14.4" x14ac:dyDescent="0.55000000000000004"/>
  <cols>
    <col min="1" max="1" width="16.1015625" bestFit="1" customWidth="1"/>
    <col min="2" max="2" width="11.62890625" style="3" bestFit="1" customWidth="1"/>
    <col min="3" max="3" width="9.734375" bestFit="1" customWidth="1"/>
    <col min="4" max="4" width="11.7890625" style="3" bestFit="1" customWidth="1"/>
    <col min="5" max="5" width="11.5234375" style="3" bestFit="1" customWidth="1"/>
    <col min="6" max="6" width="11.47265625" bestFit="1" customWidth="1"/>
    <col min="7" max="7" width="9.578125" bestFit="1" customWidth="1"/>
    <col min="8" max="8" width="11.62890625" style="3" bestFit="1" customWidth="1"/>
    <col min="9" max="9" width="11.3671875" style="3" bestFit="1" customWidth="1"/>
    <col min="10" max="10" width="11.47265625" bestFit="1" customWidth="1"/>
    <col min="11" max="11" width="9.578125" bestFit="1" customWidth="1"/>
    <col min="12" max="12" width="11.62890625" style="3" bestFit="1" customWidth="1"/>
    <col min="13" max="13" width="11.3671875" style="3" bestFit="1" customWidth="1"/>
    <col min="14" max="14" width="12.20703125" bestFit="1" customWidth="1"/>
    <col min="15" max="15" width="10.3125" bestFit="1" customWidth="1"/>
    <col min="16" max="16" width="12.3671875" style="3" bestFit="1" customWidth="1"/>
    <col min="17" max="17" width="12.1015625" style="3" bestFit="1" customWidth="1"/>
    <col min="18" max="18" width="12.05078125" bestFit="1" customWidth="1"/>
    <col min="19" max="19" width="10.15625" bestFit="1" customWidth="1"/>
    <col min="20" max="20" width="12.20703125" style="3" bestFit="1" customWidth="1"/>
    <col min="21" max="21" width="11.9453125" style="3" bestFit="1" customWidth="1"/>
    <col min="22" max="22" width="12.05078125" bestFit="1" customWidth="1"/>
    <col min="23" max="23" width="10.15625" bestFit="1" customWidth="1"/>
    <col min="24" max="24" width="12.20703125" style="3" bestFit="1" customWidth="1"/>
    <col min="25" max="25" width="11.9453125" style="3" bestFit="1" customWidth="1"/>
    <col min="26" max="26" width="12.20703125" bestFit="1" customWidth="1"/>
    <col min="27" max="27" width="10.3125" bestFit="1" customWidth="1"/>
    <col min="28" max="28" width="12.3671875" bestFit="1" customWidth="1"/>
    <col min="29" max="29" width="12.1015625" bestFit="1" customWidth="1"/>
    <col min="30" max="30" width="12.7890625" bestFit="1" customWidth="1"/>
    <col min="31" max="31" width="10.89453125" bestFit="1" customWidth="1"/>
    <col min="32" max="32" width="12.9453125" bestFit="1" customWidth="1"/>
    <col min="33" max="33" width="12.68359375" bestFit="1" customWidth="1"/>
    <col min="34" max="34" width="11.20703125" bestFit="1" customWidth="1"/>
    <col min="35" max="35" width="9.3125" bestFit="1" customWidth="1"/>
    <col min="36" max="36" width="11.3671875" bestFit="1" customWidth="1"/>
    <col min="37" max="37" width="11.5234375" bestFit="1" customWidth="1"/>
    <col min="38" max="38" width="11.47265625" bestFit="1" customWidth="1"/>
    <col min="39" max="39" width="9.578125" bestFit="1" customWidth="1"/>
    <col min="40" max="40" width="11.62890625" bestFit="1" customWidth="1"/>
    <col min="41" max="41" width="11.3671875" bestFit="1" customWidth="1"/>
    <col min="42" max="42" width="11.47265625" bestFit="1" customWidth="1"/>
    <col min="43" max="43" width="9.578125" bestFit="1" customWidth="1"/>
    <col min="44" max="44" width="11.62890625" bestFit="1" customWidth="1"/>
    <col min="45" max="45" width="11.3671875" bestFit="1" customWidth="1"/>
    <col min="46" max="46" width="12.20703125" bestFit="1" customWidth="1"/>
    <col min="47" max="47" width="10.3125" bestFit="1" customWidth="1"/>
    <col min="48" max="48" width="12.3671875" bestFit="1" customWidth="1"/>
    <col min="49" max="49" width="12.1015625" bestFit="1" customWidth="1"/>
    <col min="50" max="50" width="12.05078125" bestFit="1" customWidth="1"/>
    <col min="51" max="51" width="10.15625" bestFit="1" customWidth="1"/>
    <col min="52" max="52" width="12.20703125" bestFit="1" customWidth="1"/>
    <col min="53" max="53" width="11.9453125" bestFit="1" customWidth="1"/>
    <col min="54" max="54" width="12.05078125" bestFit="1" customWidth="1"/>
    <col min="55" max="55" width="10.15625" bestFit="1" customWidth="1"/>
    <col min="56" max="56" width="12.20703125" bestFit="1" customWidth="1"/>
    <col min="57" max="57" width="11.9453125" bestFit="1" customWidth="1"/>
    <col min="58" max="58" width="12.20703125" bestFit="1" customWidth="1"/>
    <col min="59" max="59" width="10.3125" bestFit="1" customWidth="1"/>
    <col min="60" max="60" width="12.3671875" bestFit="1" customWidth="1"/>
    <col min="61" max="61" width="12.1015625" bestFit="1" customWidth="1"/>
    <col min="62" max="62" width="12.7890625" bestFit="1" customWidth="1"/>
    <col min="63" max="63" width="10.89453125" bestFit="1" customWidth="1"/>
    <col min="64" max="64" width="12.9453125" bestFit="1" customWidth="1"/>
    <col min="65" max="65" width="12.68359375" bestFit="1" customWidth="1"/>
  </cols>
  <sheetData>
    <row r="1" spans="1:65" x14ac:dyDescent="0.55000000000000004">
      <c r="A1" t="s">
        <v>2</v>
      </c>
      <c r="B1" t="s">
        <v>94</v>
      </c>
      <c r="C1" t="s">
        <v>50</v>
      </c>
      <c r="D1" t="s">
        <v>110</v>
      </c>
      <c r="E1" t="s">
        <v>126</v>
      </c>
      <c r="F1" t="s">
        <v>95</v>
      </c>
      <c r="G1" t="s">
        <v>51</v>
      </c>
      <c r="H1" t="s">
        <v>111</v>
      </c>
      <c r="I1" t="s">
        <v>127</v>
      </c>
      <c r="J1" t="s">
        <v>96</v>
      </c>
      <c r="K1" t="s">
        <v>52</v>
      </c>
      <c r="L1" t="s">
        <v>112</v>
      </c>
      <c r="M1" t="s">
        <v>128</v>
      </c>
      <c r="N1" t="s">
        <v>97</v>
      </c>
      <c r="O1" t="s">
        <v>46</v>
      </c>
      <c r="P1" s="3" t="s">
        <v>113</v>
      </c>
      <c r="Q1" s="3" t="s">
        <v>129</v>
      </c>
      <c r="R1" t="s">
        <v>98</v>
      </c>
      <c r="S1" t="s">
        <v>47</v>
      </c>
      <c r="T1" t="s">
        <v>114</v>
      </c>
      <c r="U1" t="s">
        <v>130</v>
      </c>
      <c r="V1" t="s">
        <v>99</v>
      </c>
      <c r="W1" t="s">
        <v>48</v>
      </c>
      <c r="X1" t="s">
        <v>115</v>
      </c>
      <c r="Y1" t="s">
        <v>131</v>
      </c>
      <c r="Z1" t="s">
        <v>100</v>
      </c>
      <c r="AA1" t="s">
        <v>53</v>
      </c>
      <c r="AB1" t="s">
        <v>116</v>
      </c>
      <c r="AC1" t="s">
        <v>132</v>
      </c>
      <c r="AD1" t="s">
        <v>101</v>
      </c>
      <c r="AE1" t="s">
        <v>49</v>
      </c>
      <c r="AF1" t="s">
        <v>117</v>
      </c>
      <c r="AG1" t="s">
        <v>133</v>
      </c>
      <c r="AH1" t="s">
        <v>102</v>
      </c>
      <c r="AI1" t="s">
        <v>71</v>
      </c>
      <c r="AJ1" t="s">
        <v>118</v>
      </c>
      <c r="AK1" t="s">
        <v>134</v>
      </c>
      <c r="AL1" t="s">
        <v>103</v>
      </c>
      <c r="AM1" t="s">
        <v>72</v>
      </c>
      <c r="AN1" t="s">
        <v>119</v>
      </c>
      <c r="AO1" t="s">
        <v>135</v>
      </c>
      <c r="AP1" t="s">
        <v>104</v>
      </c>
      <c r="AQ1" t="s">
        <v>73</v>
      </c>
      <c r="AR1" t="s">
        <v>120</v>
      </c>
      <c r="AS1" t="s">
        <v>136</v>
      </c>
      <c r="AT1" t="s">
        <v>105</v>
      </c>
      <c r="AU1" t="s">
        <v>74</v>
      </c>
      <c r="AV1" s="3" t="s">
        <v>121</v>
      </c>
      <c r="AW1" s="3" t="s">
        <v>137</v>
      </c>
      <c r="AX1" t="s">
        <v>106</v>
      </c>
      <c r="AY1" t="s">
        <v>75</v>
      </c>
      <c r="AZ1" t="s">
        <v>122</v>
      </c>
      <c r="BA1" t="s">
        <v>138</v>
      </c>
      <c r="BB1" t="s">
        <v>107</v>
      </c>
      <c r="BC1" t="s">
        <v>76</v>
      </c>
      <c r="BD1" t="s">
        <v>123</v>
      </c>
      <c r="BE1" t="s">
        <v>139</v>
      </c>
      <c r="BF1" t="s">
        <v>108</v>
      </c>
      <c r="BG1" t="s">
        <v>77</v>
      </c>
      <c r="BH1" t="s">
        <v>124</v>
      </c>
      <c r="BI1" t="s">
        <v>140</v>
      </c>
      <c r="BJ1" t="s">
        <v>109</v>
      </c>
      <c r="BK1" t="s">
        <v>78</v>
      </c>
      <c r="BL1" t="s">
        <v>125</v>
      </c>
      <c r="BM1" t="s">
        <v>141</v>
      </c>
    </row>
    <row r="2" spans="1:65" x14ac:dyDescent="0.55000000000000004">
      <c r="A2" t="s">
        <v>16</v>
      </c>
      <c r="B2" s="8">
        <v>90</v>
      </c>
      <c r="C2" s="8">
        <v>2.3756364449625793</v>
      </c>
      <c r="D2" s="8">
        <v>0</v>
      </c>
      <c r="E2" s="8">
        <v>10</v>
      </c>
      <c r="F2" s="8">
        <v>50</v>
      </c>
      <c r="G2" s="8">
        <v>2.3625460247276289</v>
      </c>
      <c r="H2" s="8">
        <v>0</v>
      </c>
      <c r="I2" s="8">
        <v>50</v>
      </c>
      <c r="J2" s="8">
        <v>40</v>
      </c>
      <c r="K2" s="8">
        <v>2.2337211525882532</v>
      </c>
      <c r="L2" s="8">
        <v>0</v>
      </c>
      <c r="M2" s="8">
        <v>60</v>
      </c>
      <c r="N2" s="8">
        <v>100</v>
      </c>
      <c r="O2" s="8">
        <v>1.3088397897197825</v>
      </c>
      <c r="P2" s="8">
        <v>0</v>
      </c>
      <c r="Q2" s="8">
        <v>0</v>
      </c>
      <c r="R2" s="8">
        <v>60</v>
      </c>
      <c r="S2" s="8">
        <v>1.3434194812289193</v>
      </c>
      <c r="T2" s="8">
        <v>20</v>
      </c>
      <c r="U2" s="8">
        <v>20</v>
      </c>
      <c r="V2" s="8">
        <v>70</v>
      </c>
      <c r="W2" s="8">
        <v>1.2283448937555954</v>
      </c>
      <c r="X2" s="8">
        <v>10</v>
      </c>
      <c r="Y2" s="8">
        <v>20</v>
      </c>
      <c r="Z2" s="8">
        <v>76.6666666666667</v>
      </c>
      <c r="AA2" s="8">
        <v>1.937587840012911</v>
      </c>
      <c r="AB2" s="8">
        <v>3.3333333333333335</v>
      </c>
      <c r="AC2" s="8">
        <v>20.689655172413794</v>
      </c>
      <c r="AD2" s="8">
        <v>90</v>
      </c>
      <c r="AE2" s="8">
        <v>0.91576765032562568</v>
      </c>
      <c r="AF2" s="8">
        <v>0</v>
      </c>
      <c r="AG2" s="8">
        <v>10</v>
      </c>
      <c r="AH2" s="1">
        <v>90</v>
      </c>
      <c r="AI2" s="1">
        <v>1.9381116839500412</v>
      </c>
      <c r="AJ2" s="1">
        <v>0</v>
      </c>
      <c r="AK2" s="1">
        <v>10</v>
      </c>
      <c r="AL2" s="1">
        <v>80</v>
      </c>
      <c r="AM2" s="1">
        <v>2.5203613234567412</v>
      </c>
      <c r="AN2" s="1">
        <v>0</v>
      </c>
      <c r="AO2" s="1">
        <v>20</v>
      </c>
      <c r="AP2" s="1">
        <v>70</v>
      </c>
      <c r="AQ2" s="1">
        <v>2.584707950617378</v>
      </c>
      <c r="AR2" s="1">
        <v>10</v>
      </c>
      <c r="AS2" s="1">
        <v>20</v>
      </c>
      <c r="AT2" s="1">
        <v>90</v>
      </c>
      <c r="AU2" s="1">
        <v>0.98855178271660082</v>
      </c>
      <c r="AV2" s="1">
        <v>0</v>
      </c>
      <c r="AW2" s="1">
        <v>10</v>
      </c>
      <c r="AX2" s="1">
        <v>60</v>
      </c>
      <c r="AY2" s="1">
        <v>1.1090786502055456</v>
      </c>
      <c r="AZ2" s="1">
        <v>10</v>
      </c>
      <c r="BA2" s="1">
        <v>30</v>
      </c>
      <c r="BB2" s="1">
        <v>50</v>
      </c>
      <c r="BC2" s="1">
        <v>1.0509037037036211</v>
      </c>
      <c r="BD2" s="1">
        <v>20</v>
      </c>
      <c r="BE2" s="1">
        <v>30</v>
      </c>
      <c r="BF2" s="1">
        <v>83.333333333333343</v>
      </c>
      <c r="BG2" s="1">
        <v>1.9920115385270742</v>
      </c>
      <c r="BH2" s="1">
        <v>3.3333333333333335</v>
      </c>
      <c r="BI2" s="1">
        <v>13.333333333333334</v>
      </c>
      <c r="BJ2" s="1">
        <v>73.333333333333329</v>
      </c>
      <c r="BK2" s="1">
        <v>1.1361000417852567</v>
      </c>
      <c r="BL2" s="1">
        <v>13.333333333333334</v>
      </c>
      <c r="BM2" s="1">
        <v>13.333333333333334</v>
      </c>
    </row>
    <row r="3" spans="1:65" x14ac:dyDescent="0.55000000000000004">
      <c r="A3" t="s">
        <v>17</v>
      </c>
      <c r="B3" s="8">
        <v>80</v>
      </c>
      <c r="C3" s="8">
        <v>2.6451289541582748</v>
      </c>
      <c r="D3" s="8">
        <v>20</v>
      </c>
      <c r="E3" s="8">
        <v>0</v>
      </c>
      <c r="F3" s="8">
        <v>30</v>
      </c>
      <c r="G3" s="8">
        <v>2.7782052568509203</v>
      </c>
      <c r="H3" s="8">
        <v>40</v>
      </c>
      <c r="I3" s="8">
        <v>30</v>
      </c>
      <c r="J3" s="8">
        <v>70</v>
      </c>
      <c r="K3" s="8">
        <v>2.3828311831328151</v>
      </c>
      <c r="L3" s="8">
        <v>10</v>
      </c>
      <c r="M3" s="8">
        <v>20</v>
      </c>
      <c r="N3" s="8">
        <v>50</v>
      </c>
      <c r="O3" s="8">
        <v>1.2663298104540417</v>
      </c>
      <c r="P3" s="8">
        <v>0</v>
      </c>
      <c r="Q3" s="8">
        <v>50</v>
      </c>
      <c r="R3" s="8">
        <v>40</v>
      </c>
      <c r="S3" s="8">
        <v>1.3880928639887931</v>
      </c>
      <c r="T3" s="8">
        <v>30</v>
      </c>
      <c r="U3" s="8">
        <v>30</v>
      </c>
      <c r="V3" s="8">
        <v>50</v>
      </c>
      <c r="W3" s="8">
        <v>1.4582881645765118</v>
      </c>
      <c r="X3" s="8">
        <v>40</v>
      </c>
      <c r="Y3" s="8">
        <v>10</v>
      </c>
      <c r="Z3" s="8">
        <v>60</v>
      </c>
      <c r="AA3" s="8">
        <v>1.4285247698659054</v>
      </c>
      <c r="AB3" s="8">
        <v>0</v>
      </c>
      <c r="AC3" s="8">
        <v>40</v>
      </c>
      <c r="AD3" s="8">
        <v>80</v>
      </c>
      <c r="AE3" s="8">
        <v>0.99584612018744512</v>
      </c>
      <c r="AF3" s="8">
        <v>6.666666666666667</v>
      </c>
      <c r="AG3" s="8">
        <v>13.333333333333334</v>
      </c>
      <c r="AH3" s="1">
        <v>80</v>
      </c>
      <c r="AI3" s="1">
        <v>2.5138339259137812</v>
      </c>
      <c r="AJ3" s="1">
        <v>20</v>
      </c>
      <c r="AK3" s="1">
        <v>0</v>
      </c>
      <c r="AL3" s="1">
        <v>40</v>
      </c>
      <c r="AM3" s="1">
        <v>3.1476761810675531</v>
      </c>
      <c r="AN3" s="1">
        <v>40</v>
      </c>
      <c r="AO3" s="1">
        <v>20</v>
      </c>
      <c r="AP3" s="1">
        <v>70</v>
      </c>
      <c r="AQ3" s="1">
        <v>2.2939748641801954</v>
      </c>
      <c r="AR3" s="1">
        <v>20</v>
      </c>
      <c r="AS3" s="1">
        <v>10</v>
      </c>
      <c r="AT3" s="1">
        <v>80</v>
      </c>
      <c r="AU3" s="1">
        <v>1.3553332345763873</v>
      </c>
      <c r="AV3" s="1">
        <v>20</v>
      </c>
      <c r="AW3" s="1">
        <v>0</v>
      </c>
      <c r="AX3" s="1">
        <v>30</v>
      </c>
      <c r="AY3" s="1">
        <v>1.44220464196405</v>
      </c>
      <c r="AZ3" s="1">
        <v>60</v>
      </c>
      <c r="BA3" s="1">
        <v>10</v>
      </c>
      <c r="BB3" s="1">
        <v>90</v>
      </c>
      <c r="BC3" s="1">
        <v>1.507776175560942</v>
      </c>
      <c r="BD3" s="1">
        <v>10</v>
      </c>
      <c r="BE3" s="1">
        <v>0</v>
      </c>
      <c r="BF3" s="1">
        <v>90</v>
      </c>
      <c r="BG3" s="1">
        <v>2.4250002524177336</v>
      </c>
      <c r="BH3" s="1">
        <v>10</v>
      </c>
      <c r="BI3" s="1">
        <v>0</v>
      </c>
      <c r="BJ3" s="1">
        <v>86.666666666666671</v>
      </c>
      <c r="BK3" s="1">
        <v>1.211484325933267</v>
      </c>
      <c r="BL3" s="1">
        <v>0</v>
      </c>
      <c r="BM3" s="1">
        <v>13.333333333333334</v>
      </c>
    </row>
    <row r="4" spans="1:65" x14ac:dyDescent="0.55000000000000004">
      <c r="A4" t="s">
        <v>18</v>
      </c>
      <c r="B4" s="8">
        <v>90</v>
      </c>
      <c r="C4" s="8">
        <v>1.8904949653427991</v>
      </c>
      <c r="D4" s="8">
        <v>0</v>
      </c>
      <c r="E4" s="8">
        <v>10</v>
      </c>
      <c r="F4" s="8">
        <v>30</v>
      </c>
      <c r="G4" s="8">
        <v>1.8489294608705631</v>
      </c>
      <c r="H4" s="8">
        <v>0</v>
      </c>
      <c r="I4" s="8">
        <v>70</v>
      </c>
      <c r="J4" s="8">
        <v>50</v>
      </c>
      <c r="K4" s="8">
        <v>2.0250195160624527</v>
      </c>
      <c r="L4" s="8">
        <v>0</v>
      </c>
      <c r="M4" s="8">
        <v>50</v>
      </c>
      <c r="N4" s="8">
        <v>70</v>
      </c>
      <c r="O4" s="8">
        <v>0.66440660891821568</v>
      </c>
      <c r="P4" s="8">
        <v>0</v>
      </c>
      <c r="Q4" s="8">
        <v>30</v>
      </c>
      <c r="R4" s="8">
        <v>60</v>
      </c>
      <c r="S4" s="8">
        <v>0.68364573521539451</v>
      </c>
      <c r="T4" s="8">
        <v>0</v>
      </c>
      <c r="U4" s="8">
        <v>40</v>
      </c>
      <c r="V4" s="8">
        <v>50</v>
      </c>
      <c r="W4" s="8">
        <v>1.0507370672537912</v>
      </c>
      <c r="X4" s="8">
        <v>0</v>
      </c>
      <c r="Y4" s="8">
        <v>50</v>
      </c>
      <c r="Z4" s="8">
        <v>90</v>
      </c>
      <c r="AA4" s="8">
        <v>1.2668870191012156</v>
      </c>
      <c r="AB4" s="8">
        <v>0</v>
      </c>
      <c r="AC4" s="8">
        <v>10</v>
      </c>
      <c r="AD4" s="8">
        <v>90</v>
      </c>
      <c r="AE4" s="8">
        <v>1.0044893401713717</v>
      </c>
      <c r="AF4" s="8">
        <v>0</v>
      </c>
      <c r="AG4" s="8">
        <v>10</v>
      </c>
      <c r="AH4" s="1">
        <v>100</v>
      </c>
      <c r="AI4" s="1">
        <v>1.7997741037164769</v>
      </c>
      <c r="AJ4" s="1">
        <v>0</v>
      </c>
      <c r="AK4" s="1">
        <v>0</v>
      </c>
      <c r="AL4" s="1">
        <v>90</v>
      </c>
      <c r="AM4" s="1">
        <v>2.1397396148182399</v>
      </c>
      <c r="AN4" s="1">
        <v>0</v>
      </c>
      <c r="AO4" s="1">
        <v>10</v>
      </c>
      <c r="AP4" s="1">
        <v>50</v>
      </c>
      <c r="AQ4" s="1">
        <v>2.3289967012475215</v>
      </c>
      <c r="AR4" s="1">
        <v>0</v>
      </c>
      <c r="AS4" s="1">
        <v>50</v>
      </c>
      <c r="AT4" s="1">
        <v>100</v>
      </c>
      <c r="AU4" s="1">
        <v>1.119132167869245</v>
      </c>
      <c r="AV4" s="1">
        <v>0</v>
      </c>
      <c r="AW4" s="1">
        <v>0</v>
      </c>
      <c r="AX4" s="1">
        <v>90</v>
      </c>
      <c r="AY4" s="1">
        <v>1.3156799604999789</v>
      </c>
      <c r="AZ4" s="1">
        <v>0</v>
      </c>
      <c r="BA4" s="1">
        <v>10</v>
      </c>
      <c r="BB4" s="1">
        <v>40</v>
      </c>
      <c r="BC4" s="1">
        <v>1.4765234129218745</v>
      </c>
      <c r="BD4" s="1">
        <v>10</v>
      </c>
      <c r="BE4" s="1">
        <v>50</v>
      </c>
      <c r="BF4" s="1">
        <v>96.666666666666671</v>
      </c>
      <c r="BG4" s="1">
        <v>1.5215182222193062</v>
      </c>
      <c r="BH4" s="1">
        <v>0</v>
      </c>
      <c r="BI4" s="1">
        <v>3.3333333333333335</v>
      </c>
      <c r="BJ4" s="1">
        <v>96.666666666666671</v>
      </c>
      <c r="BK4" s="1">
        <v>0.91191794975772911</v>
      </c>
      <c r="BL4" s="1">
        <v>3.3333333333333335</v>
      </c>
      <c r="BM4" s="1">
        <v>0</v>
      </c>
    </row>
    <row r="5" spans="1:65" x14ac:dyDescent="0.55000000000000004">
      <c r="A5" t="s">
        <v>19</v>
      </c>
      <c r="B5" s="8">
        <v>80</v>
      </c>
      <c r="C5" s="8">
        <v>2.7176724287681231</v>
      </c>
      <c r="D5" s="8">
        <v>0</v>
      </c>
      <c r="E5" s="8">
        <v>20</v>
      </c>
      <c r="F5" s="8">
        <v>50</v>
      </c>
      <c r="G5" s="8">
        <v>2.5438109317458082</v>
      </c>
      <c r="H5" s="8">
        <v>10</v>
      </c>
      <c r="I5" s="8">
        <v>40</v>
      </c>
      <c r="J5" s="8">
        <v>40</v>
      </c>
      <c r="K5" s="8">
        <v>2.0819266228005229</v>
      </c>
      <c r="L5" s="8">
        <v>0</v>
      </c>
      <c r="M5" s="8">
        <v>60</v>
      </c>
      <c r="N5" s="8">
        <v>60</v>
      </c>
      <c r="O5" s="8">
        <v>1.2667285070222363</v>
      </c>
      <c r="P5" s="8">
        <v>30</v>
      </c>
      <c r="Q5" s="8">
        <v>10</v>
      </c>
      <c r="R5" s="8">
        <v>60</v>
      </c>
      <c r="S5" s="8">
        <v>1.44626991638991</v>
      </c>
      <c r="T5" s="8">
        <v>40</v>
      </c>
      <c r="U5" s="8">
        <v>0</v>
      </c>
      <c r="V5" s="8">
        <v>50</v>
      </c>
      <c r="W5" s="8">
        <v>1.3910315681860024</v>
      </c>
      <c r="X5" s="8">
        <v>20</v>
      </c>
      <c r="Y5" s="8">
        <v>30</v>
      </c>
      <c r="Z5" s="8">
        <v>83.333333333333343</v>
      </c>
      <c r="AA5" s="8">
        <v>2.4128620828227434</v>
      </c>
      <c r="AB5" s="8">
        <v>6.666666666666667</v>
      </c>
      <c r="AC5" s="8">
        <v>10</v>
      </c>
      <c r="AD5" s="8">
        <v>93.333333333333329</v>
      </c>
      <c r="AE5" s="8">
        <v>1.1890382022704957</v>
      </c>
      <c r="AF5" s="8">
        <v>6.666666666666667</v>
      </c>
      <c r="AG5" s="8">
        <v>0</v>
      </c>
      <c r="AH5" s="1">
        <v>80</v>
      </c>
      <c r="AI5" s="1">
        <v>1.7802250271633919</v>
      </c>
      <c r="AJ5" s="1">
        <v>0</v>
      </c>
      <c r="AK5" s="1">
        <v>20</v>
      </c>
      <c r="AL5" s="1">
        <v>80</v>
      </c>
      <c r="AM5" s="1">
        <v>2.7804962370355448</v>
      </c>
      <c r="AN5" s="1">
        <v>0</v>
      </c>
      <c r="AO5" s="1">
        <v>20</v>
      </c>
      <c r="AP5" s="1">
        <v>50</v>
      </c>
      <c r="AQ5" s="1">
        <v>2.495813135803469</v>
      </c>
      <c r="AR5" s="1">
        <v>20</v>
      </c>
      <c r="AS5" s="1">
        <v>30</v>
      </c>
      <c r="AT5" s="1">
        <v>100</v>
      </c>
      <c r="AU5" s="1">
        <v>1.2105385876566253</v>
      </c>
      <c r="AV5" s="1">
        <v>0</v>
      </c>
      <c r="AW5" s="1">
        <v>0</v>
      </c>
      <c r="AX5" s="1">
        <v>60</v>
      </c>
      <c r="AY5" s="1">
        <v>1.5486184032924901</v>
      </c>
      <c r="AZ5" s="1">
        <v>40</v>
      </c>
      <c r="BA5" s="1">
        <v>0</v>
      </c>
      <c r="BB5" s="1">
        <v>60</v>
      </c>
      <c r="BC5" s="1">
        <v>1.4627100105800657</v>
      </c>
      <c r="BD5" s="1">
        <v>30</v>
      </c>
      <c r="BE5" s="1">
        <v>10</v>
      </c>
      <c r="BF5" s="1">
        <v>83.333333333333343</v>
      </c>
      <c r="BG5" s="1">
        <v>1.8118211818931695</v>
      </c>
      <c r="BH5" s="1">
        <v>0</v>
      </c>
      <c r="BI5" s="1">
        <v>16.666666666666668</v>
      </c>
      <c r="BJ5" s="1">
        <v>96.666666666666671</v>
      </c>
      <c r="BK5" s="1">
        <v>1.2522655495955248</v>
      </c>
      <c r="BL5" s="1">
        <v>3.3333333333333335</v>
      </c>
      <c r="BM5" s="1">
        <v>0</v>
      </c>
    </row>
    <row r="6" spans="1:65" x14ac:dyDescent="0.55000000000000004">
      <c r="A6" t="s">
        <v>45</v>
      </c>
      <c r="B6" s="8">
        <v>70</v>
      </c>
      <c r="C6" s="8">
        <v>2.3404909654539789</v>
      </c>
      <c r="D6" s="8">
        <v>10</v>
      </c>
      <c r="E6" s="8">
        <v>20</v>
      </c>
      <c r="F6" s="8">
        <v>60</v>
      </c>
      <c r="G6" s="8">
        <v>2.5509273470495777</v>
      </c>
      <c r="H6" s="8">
        <v>0</v>
      </c>
      <c r="I6" s="8">
        <v>40</v>
      </c>
      <c r="J6" s="8">
        <v>60</v>
      </c>
      <c r="K6" s="8">
        <v>2.7021013703473677</v>
      </c>
      <c r="L6" s="8">
        <v>0</v>
      </c>
      <c r="M6" s="8">
        <v>40</v>
      </c>
      <c r="N6" s="8">
        <v>80</v>
      </c>
      <c r="O6" s="8">
        <v>1.29964887943424</v>
      </c>
      <c r="P6" s="8">
        <v>20</v>
      </c>
      <c r="Q6" s="8">
        <v>0</v>
      </c>
      <c r="R6" s="8">
        <v>70</v>
      </c>
      <c r="S6" s="8">
        <v>1.4316714993619781</v>
      </c>
      <c r="T6" s="8">
        <v>10</v>
      </c>
      <c r="U6" s="8">
        <v>20</v>
      </c>
      <c r="V6" s="8">
        <v>70</v>
      </c>
      <c r="W6" s="8">
        <v>1.4413314933998522</v>
      </c>
      <c r="X6" s="8">
        <v>10</v>
      </c>
      <c r="Y6" s="8">
        <v>20</v>
      </c>
      <c r="Z6" s="8">
        <v>96.666666666666671</v>
      </c>
      <c r="AA6" s="8">
        <v>2.0413504036691505</v>
      </c>
      <c r="AB6" s="8">
        <v>0</v>
      </c>
      <c r="AC6" s="8">
        <v>3.3333333333333335</v>
      </c>
      <c r="AD6" s="8">
        <v>90</v>
      </c>
      <c r="AE6" s="8">
        <v>1.062866124667923</v>
      </c>
      <c r="AF6" s="8">
        <v>0</v>
      </c>
      <c r="AG6" s="8">
        <v>10</v>
      </c>
      <c r="AH6" s="1">
        <v>60</v>
      </c>
      <c r="AI6" s="1">
        <v>2.3666501304999472</v>
      </c>
      <c r="AJ6" s="1">
        <v>30</v>
      </c>
      <c r="AK6" s="1">
        <v>10</v>
      </c>
      <c r="AL6" s="1">
        <v>60</v>
      </c>
      <c r="AM6" s="1">
        <v>2.7067101673585219</v>
      </c>
      <c r="AN6" s="1">
        <v>10</v>
      </c>
      <c r="AO6" s="1">
        <v>30</v>
      </c>
      <c r="AP6" s="1">
        <v>60</v>
      </c>
      <c r="AQ6" s="1">
        <v>2.2297428542748063</v>
      </c>
      <c r="AR6" s="1">
        <v>0</v>
      </c>
      <c r="AS6" s="1">
        <v>40</v>
      </c>
      <c r="AT6" s="1">
        <v>90</v>
      </c>
      <c r="AU6" s="1">
        <v>1.4060557256970094</v>
      </c>
      <c r="AV6" s="1">
        <v>10</v>
      </c>
      <c r="AW6" s="1">
        <v>0</v>
      </c>
      <c r="AX6" s="1">
        <v>80</v>
      </c>
      <c r="AY6" s="1">
        <v>1.3952284005677491</v>
      </c>
      <c r="AZ6" s="1">
        <v>10</v>
      </c>
      <c r="BA6" s="1">
        <v>10</v>
      </c>
      <c r="BB6" s="1">
        <v>30</v>
      </c>
      <c r="BC6" s="1">
        <v>1.53061083129917</v>
      </c>
      <c r="BD6" s="1">
        <v>40</v>
      </c>
      <c r="BE6" s="1">
        <v>30</v>
      </c>
      <c r="BF6" s="1">
        <v>93.333333333333329</v>
      </c>
      <c r="BG6" s="1">
        <v>1.9970714482880192</v>
      </c>
      <c r="BH6" s="1">
        <v>3.3333333333333335</v>
      </c>
      <c r="BI6" s="1">
        <v>3.3333333333333335</v>
      </c>
      <c r="BJ6" s="1">
        <v>83.333333333333343</v>
      </c>
      <c r="BK6" s="1">
        <v>1.0688297425014204</v>
      </c>
      <c r="BL6" s="1">
        <v>6.666666666666667</v>
      </c>
      <c r="BM6" s="1">
        <v>10</v>
      </c>
    </row>
    <row r="7" spans="1:65" x14ac:dyDescent="0.55000000000000004">
      <c r="A7" t="s">
        <v>55</v>
      </c>
      <c r="B7" s="8">
        <v>90</v>
      </c>
      <c r="C7" s="8">
        <v>2.7470620676816857</v>
      </c>
      <c r="D7" s="8">
        <v>0</v>
      </c>
      <c r="E7" s="8">
        <v>10</v>
      </c>
      <c r="F7" s="8">
        <v>70</v>
      </c>
      <c r="G7" s="8">
        <v>3.0588397656554402</v>
      </c>
      <c r="H7" s="8">
        <v>10</v>
      </c>
      <c r="I7" s="8">
        <v>20</v>
      </c>
      <c r="J7" s="8">
        <v>40</v>
      </c>
      <c r="K7" s="8">
        <v>2.8874268110505166</v>
      </c>
      <c r="L7" s="8">
        <v>10</v>
      </c>
      <c r="M7" s="8">
        <v>50</v>
      </c>
      <c r="N7" s="8">
        <v>60</v>
      </c>
      <c r="O7" s="8">
        <v>1.464149375824485</v>
      </c>
      <c r="P7" s="8">
        <v>40</v>
      </c>
      <c r="Q7" s="8">
        <v>0</v>
      </c>
      <c r="R7" s="8">
        <v>60</v>
      </c>
      <c r="S7" s="8">
        <v>1.6768598115470759</v>
      </c>
      <c r="T7" s="8">
        <v>30</v>
      </c>
      <c r="U7" s="8">
        <v>10</v>
      </c>
      <c r="V7" s="8">
        <v>90</v>
      </c>
      <c r="W7" s="8">
        <v>1.4926363346516101</v>
      </c>
      <c r="X7" s="8">
        <v>0</v>
      </c>
      <c r="Y7" s="8">
        <v>10</v>
      </c>
      <c r="Z7" s="8">
        <v>93.333333333333329</v>
      </c>
      <c r="AA7" s="8">
        <v>2.4863791800393065</v>
      </c>
      <c r="AB7" s="8">
        <v>3.3000000000000003</v>
      </c>
      <c r="AC7" s="8">
        <v>3.3300000000000005</v>
      </c>
      <c r="AD7" s="8">
        <v>73.333333333333329</v>
      </c>
      <c r="AE7" s="8">
        <v>1.1358399453657961</v>
      </c>
      <c r="AF7" s="8">
        <v>13.333333333333334</v>
      </c>
      <c r="AG7" s="8">
        <v>13.333333333333334</v>
      </c>
      <c r="AH7" s="1">
        <v>90</v>
      </c>
      <c r="AI7" s="1">
        <v>2.5701620526993332</v>
      </c>
      <c r="AJ7" s="1">
        <v>10</v>
      </c>
      <c r="AK7" s="1">
        <v>0</v>
      </c>
      <c r="AL7" s="1">
        <v>80</v>
      </c>
      <c r="AM7" s="1">
        <v>2.4802560282922821</v>
      </c>
      <c r="AN7" s="1">
        <v>10</v>
      </c>
      <c r="AO7" s="1">
        <v>10</v>
      </c>
      <c r="AP7" s="1">
        <v>50</v>
      </c>
      <c r="AQ7" s="1">
        <v>2.8527256910427186</v>
      </c>
      <c r="AR7" s="1">
        <v>0</v>
      </c>
      <c r="AS7" s="1">
        <v>50</v>
      </c>
      <c r="AT7" s="1">
        <v>90</v>
      </c>
      <c r="AU7" s="1">
        <v>1.3927683103393012</v>
      </c>
      <c r="AV7" s="1">
        <v>0</v>
      </c>
      <c r="AW7" s="1">
        <v>10</v>
      </c>
      <c r="AX7" s="1">
        <v>70</v>
      </c>
      <c r="AY7" s="1">
        <v>1.6333273810709585</v>
      </c>
      <c r="AZ7" s="1">
        <v>10</v>
      </c>
      <c r="BA7" s="1">
        <v>20</v>
      </c>
      <c r="BB7" s="1">
        <v>60</v>
      </c>
      <c r="BC7" s="1">
        <v>1.3982071952923369</v>
      </c>
      <c r="BD7" s="1">
        <v>40</v>
      </c>
      <c r="BE7" s="1">
        <v>0</v>
      </c>
      <c r="BF7" s="1">
        <v>93.333333333333329</v>
      </c>
      <c r="BG7" s="1">
        <v>2.4370889097273341</v>
      </c>
      <c r="BH7" s="1">
        <v>6.666666666666667</v>
      </c>
      <c r="BI7" s="1">
        <v>0</v>
      </c>
      <c r="BJ7" s="1">
        <v>96.666666666666671</v>
      </c>
      <c r="BK7" s="1">
        <v>1.2532223712096886</v>
      </c>
      <c r="BL7" s="1">
        <v>3.3333333333333335</v>
      </c>
      <c r="BM7" s="1">
        <v>0</v>
      </c>
    </row>
    <row r="8" spans="1:65" x14ac:dyDescent="0.55000000000000004">
      <c r="A8" t="s">
        <v>56</v>
      </c>
      <c r="B8" s="8">
        <v>70</v>
      </c>
      <c r="C8" s="8">
        <v>2.8244858964999313</v>
      </c>
      <c r="D8" s="8">
        <v>20</v>
      </c>
      <c r="E8" s="8">
        <v>10</v>
      </c>
      <c r="F8" s="8">
        <v>50</v>
      </c>
      <c r="G8" s="8">
        <v>2.4488894577775127</v>
      </c>
      <c r="H8" s="8">
        <v>10</v>
      </c>
      <c r="I8" s="8">
        <v>40</v>
      </c>
      <c r="J8" s="8">
        <v>60</v>
      </c>
      <c r="K8" s="8">
        <v>2.3933708273107142</v>
      </c>
      <c r="L8" s="8">
        <v>0</v>
      </c>
      <c r="M8" s="8">
        <v>40</v>
      </c>
      <c r="N8" s="8">
        <v>80</v>
      </c>
      <c r="O8" s="8">
        <v>1.544127302183667</v>
      </c>
      <c r="P8" s="8">
        <v>10</v>
      </c>
      <c r="Q8" s="8">
        <v>10</v>
      </c>
      <c r="R8" s="8">
        <v>60</v>
      </c>
      <c r="S8" s="8">
        <v>1.6082922809481555</v>
      </c>
      <c r="T8" s="8">
        <v>10</v>
      </c>
      <c r="U8" s="8">
        <v>30</v>
      </c>
      <c r="V8" s="8">
        <v>70</v>
      </c>
      <c r="W8" s="8">
        <v>1.2555771829815947</v>
      </c>
      <c r="X8" s="8">
        <v>20</v>
      </c>
      <c r="Y8" s="8">
        <v>10</v>
      </c>
      <c r="Z8" s="8">
        <v>93.333333333333329</v>
      </c>
      <c r="AA8" s="8">
        <v>2.2686594362497945</v>
      </c>
      <c r="AB8" s="8">
        <v>0</v>
      </c>
      <c r="AC8" s="8">
        <v>6.6666600000000003</v>
      </c>
      <c r="AD8" s="8">
        <v>90</v>
      </c>
      <c r="AE8" s="8">
        <v>1.0463771362120817</v>
      </c>
      <c r="AF8" s="8">
        <v>3.3333333333333335</v>
      </c>
      <c r="AG8" s="8">
        <v>6.666666666666667</v>
      </c>
      <c r="AH8" s="1">
        <v>80</v>
      </c>
      <c r="AI8" s="1">
        <v>2.8191093440428694</v>
      </c>
      <c r="AJ8" s="1">
        <v>10</v>
      </c>
      <c r="AK8" s="1">
        <v>10</v>
      </c>
      <c r="AL8" s="1">
        <v>40</v>
      </c>
      <c r="AM8" s="1">
        <v>3.1475367091653466</v>
      </c>
      <c r="AN8" s="1">
        <v>10</v>
      </c>
      <c r="AO8" s="1">
        <v>50</v>
      </c>
      <c r="AP8" s="1">
        <v>60</v>
      </c>
      <c r="AQ8" s="1">
        <v>2.3287035683579189</v>
      </c>
      <c r="AR8" s="1">
        <v>20</v>
      </c>
      <c r="AS8" s="1">
        <v>20</v>
      </c>
      <c r="AT8" s="1">
        <v>80</v>
      </c>
      <c r="AU8" s="1">
        <v>1.4625820445098696</v>
      </c>
      <c r="AV8" s="1">
        <v>20</v>
      </c>
      <c r="AW8" s="1">
        <v>0</v>
      </c>
      <c r="AX8" s="1">
        <v>40</v>
      </c>
      <c r="AY8" s="1">
        <v>1.59640292625876</v>
      </c>
      <c r="AZ8" s="1">
        <v>30</v>
      </c>
      <c r="BA8" s="1">
        <v>30</v>
      </c>
      <c r="BB8" s="1">
        <v>90</v>
      </c>
      <c r="BC8" s="1">
        <v>1.3875668840031696</v>
      </c>
      <c r="BD8" s="1">
        <v>0</v>
      </c>
      <c r="BE8" s="1">
        <v>10</v>
      </c>
      <c r="BF8" s="1">
        <v>93.333333333333329</v>
      </c>
      <c r="BG8" s="1">
        <v>2.1319228901011185</v>
      </c>
      <c r="BH8" s="1">
        <v>3.3333333333333335</v>
      </c>
      <c r="BI8" s="1">
        <v>3.3333333333333335</v>
      </c>
      <c r="BJ8" s="1">
        <v>83.333333333333343</v>
      </c>
      <c r="BK8" s="1">
        <v>1.285109854901874</v>
      </c>
      <c r="BL8" s="1">
        <v>6.666666666666667</v>
      </c>
      <c r="BM8" s="1">
        <v>10</v>
      </c>
    </row>
    <row r="9" spans="1:65" x14ac:dyDescent="0.55000000000000004">
      <c r="A9" t="s">
        <v>57</v>
      </c>
      <c r="B9" s="8">
        <v>90</v>
      </c>
      <c r="C9" s="8">
        <v>2.0243602674105139</v>
      </c>
      <c r="D9" s="8">
        <v>0</v>
      </c>
      <c r="E9" s="8">
        <v>10</v>
      </c>
      <c r="F9" s="8">
        <v>80</v>
      </c>
      <c r="G9" s="8">
        <v>1.7769091829191841</v>
      </c>
      <c r="H9" s="8">
        <v>0</v>
      </c>
      <c r="I9" s="8">
        <v>20</v>
      </c>
      <c r="J9" s="8">
        <v>60</v>
      </c>
      <c r="K9" s="8">
        <v>1.7504364834516259</v>
      </c>
      <c r="L9" s="8">
        <v>0</v>
      </c>
      <c r="M9" s="8">
        <v>40</v>
      </c>
      <c r="N9" s="8">
        <v>100</v>
      </c>
      <c r="O9" s="8">
        <v>0.93177339441608531</v>
      </c>
      <c r="P9" s="8">
        <v>0</v>
      </c>
      <c r="Q9" s="8">
        <v>0</v>
      </c>
      <c r="R9" s="8">
        <v>70</v>
      </c>
      <c r="S9" s="8">
        <v>1.2505865233251787</v>
      </c>
      <c r="T9" s="8">
        <v>10</v>
      </c>
      <c r="U9" s="8">
        <v>20</v>
      </c>
      <c r="V9" s="8">
        <v>80</v>
      </c>
      <c r="W9" s="8">
        <v>1.1351870792917886</v>
      </c>
      <c r="X9" s="8">
        <v>0</v>
      </c>
      <c r="Y9" s="8">
        <v>20</v>
      </c>
      <c r="Z9" s="8">
        <v>93.333333333333329</v>
      </c>
      <c r="AA9" s="8">
        <v>1.3255066956859045</v>
      </c>
      <c r="AB9" s="8">
        <v>0</v>
      </c>
      <c r="AC9" s="8">
        <v>6.6666600000000003</v>
      </c>
      <c r="AD9" s="8">
        <v>96.666666666666671</v>
      </c>
      <c r="AE9" s="8">
        <v>0.74302458110032554</v>
      </c>
      <c r="AF9" s="8">
        <v>0</v>
      </c>
      <c r="AG9" s="8">
        <v>3.3333333333333335</v>
      </c>
      <c r="AH9" s="1">
        <v>90</v>
      </c>
      <c r="AI9" s="1">
        <v>1.5585649777777191</v>
      </c>
      <c r="AJ9" s="1">
        <v>0</v>
      </c>
      <c r="AK9" s="1">
        <v>10</v>
      </c>
      <c r="AL9" s="1">
        <v>40</v>
      </c>
      <c r="AM9" s="1">
        <v>1.9820461432099763</v>
      </c>
      <c r="AN9" s="1">
        <v>0</v>
      </c>
      <c r="AO9" s="1">
        <v>60</v>
      </c>
      <c r="AP9" s="1">
        <v>70</v>
      </c>
      <c r="AQ9" s="1">
        <v>2.0004712691357742</v>
      </c>
      <c r="AR9" s="1">
        <v>0</v>
      </c>
      <c r="AS9" s="1">
        <v>30</v>
      </c>
      <c r="AT9" s="1">
        <v>100</v>
      </c>
      <c r="AU9" s="1">
        <v>0.97593765925930531</v>
      </c>
      <c r="AV9" s="1">
        <v>0</v>
      </c>
      <c r="AW9" s="1">
        <v>0</v>
      </c>
      <c r="AX9" s="1">
        <v>70</v>
      </c>
      <c r="AY9" s="1">
        <v>1.1171756159122459</v>
      </c>
      <c r="AZ9" s="1">
        <v>10</v>
      </c>
      <c r="BA9" s="1">
        <v>20</v>
      </c>
      <c r="BB9" s="1">
        <v>80</v>
      </c>
      <c r="BC9" s="1">
        <v>1.1200938666666369</v>
      </c>
      <c r="BD9" s="1">
        <v>0</v>
      </c>
      <c r="BE9" s="1">
        <v>20</v>
      </c>
      <c r="BF9" s="1">
        <v>90</v>
      </c>
      <c r="BG9" s="1">
        <v>1.2530620839506312</v>
      </c>
      <c r="BH9" s="1">
        <v>0</v>
      </c>
      <c r="BI9" s="1">
        <v>10</v>
      </c>
      <c r="BJ9" s="1">
        <v>90</v>
      </c>
      <c r="BK9" s="1">
        <v>0.65449387983542928</v>
      </c>
      <c r="BL9" s="1">
        <v>0</v>
      </c>
      <c r="BM9" s="1">
        <v>10</v>
      </c>
    </row>
    <row r="10" spans="1:65" x14ac:dyDescent="0.55000000000000004">
      <c r="A10" s="16" t="s">
        <v>89</v>
      </c>
      <c r="B10" s="8">
        <v>90</v>
      </c>
      <c r="C10" s="1">
        <v>2.9043807078463288</v>
      </c>
      <c r="D10" s="1">
        <v>10</v>
      </c>
      <c r="E10" s="1">
        <v>0</v>
      </c>
      <c r="F10" s="8">
        <v>60</v>
      </c>
      <c r="G10" s="1">
        <v>2.7388791111006814</v>
      </c>
      <c r="H10" s="1">
        <v>20</v>
      </c>
      <c r="I10" s="1">
        <v>20</v>
      </c>
      <c r="J10" s="8">
        <v>50</v>
      </c>
      <c r="K10" s="1">
        <v>2.6191504855847145</v>
      </c>
      <c r="L10" s="1">
        <v>10</v>
      </c>
      <c r="M10" s="1">
        <v>40</v>
      </c>
      <c r="N10" s="8">
        <v>60</v>
      </c>
      <c r="O10" s="1">
        <v>1.3613661799047649</v>
      </c>
      <c r="P10" s="8">
        <v>30</v>
      </c>
      <c r="Q10" s="8">
        <v>10</v>
      </c>
      <c r="R10" s="8">
        <v>40</v>
      </c>
      <c r="S10" s="1">
        <v>1.3038314403189921</v>
      </c>
      <c r="T10" s="8">
        <v>40</v>
      </c>
      <c r="U10" s="8">
        <v>20</v>
      </c>
      <c r="V10" s="8">
        <v>30</v>
      </c>
      <c r="W10" s="1">
        <v>1.5844377942460852</v>
      </c>
      <c r="X10" s="1">
        <v>40</v>
      </c>
      <c r="Y10" s="1">
        <v>30</v>
      </c>
      <c r="Z10" s="8">
        <v>96.666666666666671</v>
      </c>
      <c r="AA10" s="1">
        <v>2.0444028444820974</v>
      </c>
      <c r="AB10" s="1">
        <v>0</v>
      </c>
      <c r="AC10" s="1">
        <v>3.3333333333333335</v>
      </c>
      <c r="AD10" s="1">
        <v>0.8</v>
      </c>
      <c r="AE10" s="1">
        <v>1.243194150057833</v>
      </c>
      <c r="AF10" s="1">
        <v>13.333333333333334</v>
      </c>
      <c r="AG10" s="1">
        <v>6.666666666666667</v>
      </c>
    </row>
    <row r="11" spans="1:65" x14ac:dyDescent="0.55000000000000004">
      <c r="A11" s="16" t="s">
        <v>90</v>
      </c>
      <c r="B11" s="8">
        <v>60</v>
      </c>
      <c r="C11" s="1">
        <v>2.7879552195871389</v>
      </c>
      <c r="D11" s="1">
        <v>30</v>
      </c>
      <c r="E11" s="1">
        <v>10</v>
      </c>
      <c r="F11" s="8">
        <v>80</v>
      </c>
      <c r="G11" s="1">
        <v>2.8249082369256899</v>
      </c>
      <c r="H11" s="1">
        <v>20</v>
      </c>
      <c r="I11" s="1">
        <v>0</v>
      </c>
      <c r="J11" s="8">
        <v>50</v>
      </c>
      <c r="K11" s="1">
        <v>2.4681213998038465</v>
      </c>
      <c r="L11" s="1">
        <v>10</v>
      </c>
      <c r="M11" s="1">
        <v>40</v>
      </c>
      <c r="N11" s="8">
        <v>60</v>
      </c>
      <c r="O11" s="1">
        <v>1.2716202066973554</v>
      </c>
      <c r="P11" s="8">
        <v>40</v>
      </c>
      <c r="Q11" s="8">
        <v>0</v>
      </c>
      <c r="R11" s="8">
        <v>70</v>
      </c>
      <c r="S11" s="1">
        <v>1.4254760033841785</v>
      </c>
      <c r="T11" s="8">
        <v>30</v>
      </c>
      <c r="U11" s="8">
        <v>0</v>
      </c>
      <c r="V11" s="8">
        <v>60</v>
      </c>
      <c r="W11" s="1">
        <v>1.4754185810992788</v>
      </c>
      <c r="X11" s="1">
        <v>30</v>
      </c>
      <c r="Y11" s="1">
        <v>10</v>
      </c>
      <c r="Z11" s="8">
        <v>93.333333333333329</v>
      </c>
      <c r="AA11" s="1">
        <v>2.2804795695430613</v>
      </c>
      <c r="AB11" s="1">
        <v>3.3333333333333335</v>
      </c>
      <c r="AC11" s="1">
        <v>3.3333333333333335</v>
      </c>
      <c r="AD11" s="1">
        <v>0.83333333333333337</v>
      </c>
      <c r="AE11" s="1">
        <v>1.1291653724586508</v>
      </c>
      <c r="AF11" s="1">
        <v>13.333333333333334</v>
      </c>
      <c r="AG11" s="1">
        <v>3.3333333333333335</v>
      </c>
    </row>
    <row r="12" spans="1:65" x14ac:dyDescent="0.55000000000000004">
      <c r="A12" s="16" t="s">
        <v>91</v>
      </c>
      <c r="B12" s="8">
        <v>90</v>
      </c>
      <c r="C12" s="1">
        <v>2.3143419429135919</v>
      </c>
      <c r="D12" s="1">
        <v>0</v>
      </c>
      <c r="E12" s="1">
        <v>10</v>
      </c>
      <c r="F12" s="8">
        <v>60</v>
      </c>
      <c r="G12" s="1">
        <v>2.8311171002569582</v>
      </c>
      <c r="H12" s="1">
        <v>10</v>
      </c>
      <c r="I12" s="1">
        <v>30</v>
      </c>
      <c r="J12" s="8">
        <v>40</v>
      </c>
      <c r="K12" s="1">
        <v>2.4496968402397856</v>
      </c>
      <c r="L12" s="1">
        <v>10</v>
      </c>
      <c r="M12" s="1">
        <v>50</v>
      </c>
      <c r="N12" s="8">
        <v>90</v>
      </c>
      <c r="O12" s="1">
        <v>1.4028798058628997</v>
      </c>
      <c r="P12" s="8">
        <v>0</v>
      </c>
      <c r="Q12" s="8">
        <v>10</v>
      </c>
      <c r="R12" s="8">
        <v>40</v>
      </c>
      <c r="S12" s="1">
        <v>1.3939103081273543</v>
      </c>
      <c r="T12" s="8">
        <v>30</v>
      </c>
      <c r="U12" s="8">
        <v>30</v>
      </c>
      <c r="V12" s="8">
        <v>50</v>
      </c>
      <c r="W12" s="1">
        <v>1.2437722395261486</v>
      </c>
      <c r="X12" s="1">
        <v>20</v>
      </c>
      <c r="Y12" s="1">
        <v>30</v>
      </c>
      <c r="Z12" s="8">
        <v>93.333333333333329</v>
      </c>
      <c r="AA12" s="1">
        <v>2.0850651477366484</v>
      </c>
      <c r="AB12" s="1">
        <v>0</v>
      </c>
      <c r="AC12" s="1">
        <v>6.666666666666667</v>
      </c>
      <c r="AD12" s="1">
        <v>0.73333333333333328</v>
      </c>
      <c r="AE12" s="1">
        <v>1.2917999389138963</v>
      </c>
      <c r="AF12" s="1">
        <v>16.666666666666668</v>
      </c>
      <c r="AG12" s="1">
        <v>10</v>
      </c>
      <c r="AI12" s="7"/>
      <c r="AJ12" s="7"/>
      <c r="AK12" s="7"/>
      <c r="AM12" s="7"/>
      <c r="AN12" s="7"/>
      <c r="AO12" s="7"/>
      <c r="AQ12" s="7"/>
      <c r="AR12" s="7"/>
      <c r="AS12" s="7"/>
      <c r="AU12" s="7"/>
      <c r="AV12" s="7"/>
      <c r="AW12" s="7"/>
      <c r="AY12" s="7"/>
      <c r="AZ12" s="7"/>
      <c r="BA12" s="7"/>
      <c r="BC12" s="7"/>
      <c r="BD12" s="7"/>
      <c r="BE12" s="7"/>
      <c r="BG12" s="7"/>
      <c r="BH12" s="7"/>
      <c r="BI12" s="7"/>
      <c r="BK12" s="7"/>
      <c r="BL12" s="7"/>
      <c r="BM12" s="7"/>
    </row>
    <row r="13" spans="1:65" x14ac:dyDescent="0.55000000000000004">
      <c r="A13" s="16" t="s">
        <v>92</v>
      </c>
      <c r="B13" s="8">
        <v>80</v>
      </c>
      <c r="C13" s="1">
        <v>1.9352998344460453</v>
      </c>
      <c r="D13" s="8">
        <v>0</v>
      </c>
      <c r="E13" s="1">
        <v>20</v>
      </c>
      <c r="F13" s="8">
        <v>50</v>
      </c>
      <c r="G13" s="1">
        <v>2.0393607380101413</v>
      </c>
      <c r="H13" s="1">
        <v>20</v>
      </c>
      <c r="I13" s="1">
        <v>30</v>
      </c>
      <c r="J13" s="8">
        <v>40</v>
      </c>
      <c r="K13" s="1">
        <v>2.358746301697098</v>
      </c>
      <c r="L13" s="1">
        <v>0</v>
      </c>
      <c r="M13" s="1">
        <v>60</v>
      </c>
      <c r="N13" s="8">
        <v>80</v>
      </c>
      <c r="O13" s="1">
        <v>1.1818674748181333</v>
      </c>
      <c r="P13" s="8">
        <v>0</v>
      </c>
      <c r="Q13" s="8">
        <v>20</v>
      </c>
      <c r="R13" s="8">
        <v>50</v>
      </c>
      <c r="S13" s="1">
        <v>1.0668259557220112</v>
      </c>
      <c r="T13" s="8">
        <v>0</v>
      </c>
      <c r="U13" s="8">
        <v>50</v>
      </c>
      <c r="V13" s="8">
        <v>60</v>
      </c>
      <c r="W13" s="1">
        <v>1.0166687407297981</v>
      </c>
      <c r="X13" s="1">
        <v>0</v>
      </c>
      <c r="Y13" s="1">
        <v>40</v>
      </c>
      <c r="Z13" s="8">
        <v>90</v>
      </c>
      <c r="AA13" s="1">
        <v>2.1136401676107153</v>
      </c>
      <c r="AB13" s="1">
        <v>0</v>
      </c>
      <c r="AC13" s="1">
        <v>10</v>
      </c>
      <c r="AD13" s="1">
        <v>0.9</v>
      </c>
      <c r="AE13" s="1">
        <v>1.1287844455238909</v>
      </c>
      <c r="AF13" s="1">
        <v>3.3333333333333335</v>
      </c>
      <c r="AG13" s="1">
        <v>6.666666666666667</v>
      </c>
      <c r="AI13" s="7"/>
      <c r="AJ13" s="7"/>
      <c r="AK13" s="7"/>
      <c r="AM13" s="7"/>
      <c r="AN13" s="7"/>
      <c r="AO13" s="7"/>
      <c r="AQ13" s="7"/>
      <c r="AR13" s="7"/>
      <c r="AS13" s="7"/>
      <c r="AU13" s="7"/>
      <c r="AV13" s="7"/>
      <c r="AW13" s="7"/>
      <c r="AY13" s="7"/>
      <c r="AZ13" s="7"/>
      <c r="BA13" s="7"/>
      <c r="BC13" s="7"/>
      <c r="BD13" s="7"/>
      <c r="BE13" s="7"/>
      <c r="BG13" s="7"/>
      <c r="BH13" s="7"/>
      <c r="BI13" s="7"/>
      <c r="BK13" s="7"/>
      <c r="BL13" s="7"/>
      <c r="BM13" s="7"/>
    </row>
    <row r="14" spans="1:65" x14ac:dyDescent="0.55000000000000004">
      <c r="AI14" s="7"/>
      <c r="AJ14" s="7"/>
      <c r="AK14" s="7"/>
      <c r="AM14" s="7"/>
      <c r="AN14" s="7"/>
      <c r="AO14" s="7"/>
      <c r="AQ14" s="7"/>
      <c r="AR14" s="7"/>
      <c r="AS14" s="7"/>
      <c r="AU14" s="7"/>
      <c r="AV14" s="7"/>
      <c r="AW14" s="7"/>
      <c r="AY14" s="7"/>
      <c r="AZ14" s="7"/>
      <c r="BA14" s="7"/>
      <c r="BC14" s="7"/>
      <c r="BD14" s="7"/>
      <c r="BE14" s="7"/>
      <c r="BG14" s="7"/>
      <c r="BH14" s="7"/>
      <c r="BI14" s="7"/>
      <c r="BK14" s="7"/>
      <c r="BL14" s="7"/>
      <c r="BM14" s="7"/>
    </row>
    <row r="16" spans="1:65" x14ac:dyDescent="0.55000000000000004">
      <c r="C16" s="7"/>
    </row>
    <row r="17" spans="3:3" x14ac:dyDescent="0.55000000000000004">
      <c r="C17" s="7"/>
    </row>
    <row r="18" spans="3:3" x14ac:dyDescent="0.55000000000000004">
      <c r="C18" s="7"/>
    </row>
    <row r="19" spans="3:3" x14ac:dyDescent="0.55000000000000004">
      <c r="C19" s="7"/>
    </row>
    <row r="20" spans="3:3" x14ac:dyDescent="0.55000000000000004">
      <c r="C20" s="7"/>
    </row>
    <row r="21" spans="3:3" x14ac:dyDescent="0.55000000000000004">
      <c r="C21" s="7"/>
    </row>
    <row r="22" spans="3:3" x14ac:dyDescent="0.55000000000000004">
      <c r="C22" s="7"/>
    </row>
    <row r="23" spans="3:3" x14ac:dyDescent="0.55000000000000004">
      <c r="C23" s="7"/>
    </row>
    <row r="24" spans="3:3" x14ac:dyDescent="0.55000000000000004">
      <c r="C24" s="7"/>
    </row>
    <row r="25" spans="3:3" x14ac:dyDescent="0.55000000000000004">
      <c r="C25" s="7"/>
    </row>
    <row r="26" spans="3:3" x14ac:dyDescent="0.55000000000000004">
      <c r="C26" s="7"/>
    </row>
    <row r="27" spans="3:3" x14ac:dyDescent="0.55000000000000004">
      <c r="C27" s="7"/>
    </row>
    <row r="28" spans="3:3" x14ac:dyDescent="0.55000000000000004">
      <c r="C28" s="7"/>
    </row>
    <row r="29" spans="3:3" x14ac:dyDescent="0.55000000000000004">
      <c r="C29" s="7"/>
    </row>
    <row r="30" spans="3:3" x14ac:dyDescent="0.55000000000000004">
      <c r="C30" s="7"/>
    </row>
    <row r="31" spans="3:3" x14ac:dyDescent="0.55000000000000004">
      <c r="C31" s="7"/>
    </row>
    <row r="32" spans="3:3" x14ac:dyDescent="0.55000000000000004">
      <c r="C32" s="7"/>
    </row>
    <row r="33" spans="3:3" x14ac:dyDescent="0.55000000000000004">
      <c r="C33" s="7"/>
    </row>
    <row r="34" spans="3:3" x14ac:dyDescent="0.55000000000000004">
      <c r="C34" s="7"/>
    </row>
    <row r="35" spans="3:3" x14ac:dyDescent="0.55000000000000004">
      <c r="C35" s="7"/>
    </row>
    <row r="36" spans="3:3" x14ac:dyDescent="0.55000000000000004">
      <c r="C36" s="7"/>
    </row>
    <row r="37" spans="3:3" x14ac:dyDescent="0.55000000000000004">
      <c r="C37" s="7"/>
    </row>
    <row r="38" spans="3:3" x14ac:dyDescent="0.55000000000000004">
      <c r="C38" s="7"/>
    </row>
    <row r="39" spans="3:3" x14ac:dyDescent="0.55000000000000004">
      <c r="C39" s="7"/>
    </row>
    <row r="40" spans="3:3" x14ac:dyDescent="0.55000000000000004">
      <c r="C40" s="7"/>
    </row>
    <row r="41" spans="3:3" x14ac:dyDescent="0.55000000000000004">
      <c r="C41" s="7"/>
    </row>
    <row r="42" spans="3:3" x14ac:dyDescent="0.55000000000000004">
      <c r="C42" s="7"/>
    </row>
    <row r="43" spans="3:3" x14ac:dyDescent="0.55000000000000004">
      <c r="C43" s="7"/>
    </row>
    <row r="44" spans="3:3" x14ac:dyDescent="0.55000000000000004">
      <c r="C44" s="7"/>
    </row>
    <row r="45" spans="3:3" x14ac:dyDescent="0.55000000000000004">
      <c r="C45" s="7"/>
    </row>
    <row r="46" spans="3:3" x14ac:dyDescent="0.55000000000000004">
      <c r="C46" s="7"/>
    </row>
    <row r="47" spans="3:3" x14ac:dyDescent="0.55000000000000004">
      <c r="C47" s="7"/>
    </row>
    <row r="48" spans="3:3" x14ac:dyDescent="0.55000000000000004">
      <c r="C48" s="7"/>
    </row>
    <row r="49" spans="3:3" x14ac:dyDescent="0.55000000000000004">
      <c r="C49" s="7"/>
    </row>
    <row r="50" spans="3:3" x14ac:dyDescent="0.55000000000000004">
      <c r="C50" s="7"/>
    </row>
    <row r="51" spans="3:3" x14ac:dyDescent="0.55000000000000004">
      <c r="C51" s="7"/>
    </row>
    <row r="52" spans="3:3" x14ac:dyDescent="0.55000000000000004">
      <c r="C52" s="7"/>
    </row>
    <row r="53" spans="3:3" x14ac:dyDescent="0.55000000000000004">
      <c r="C53" s="7"/>
    </row>
    <row r="54" spans="3:3" x14ac:dyDescent="0.55000000000000004">
      <c r="C54" s="7"/>
    </row>
    <row r="55" spans="3:3" x14ac:dyDescent="0.55000000000000004">
      <c r="C55" s="7"/>
    </row>
    <row r="56" spans="3:3" x14ac:dyDescent="0.55000000000000004">
      <c r="C56" s="7"/>
    </row>
    <row r="57" spans="3:3" x14ac:dyDescent="0.55000000000000004">
      <c r="C57" s="7"/>
    </row>
    <row r="58" spans="3:3" x14ac:dyDescent="0.55000000000000004">
      <c r="C58" s="7"/>
    </row>
    <row r="59" spans="3:3" x14ac:dyDescent="0.55000000000000004">
      <c r="C59" s="7"/>
    </row>
    <row r="60" spans="3:3" x14ac:dyDescent="0.55000000000000004">
      <c r="C60" s="7"/>
    </row>
    <row r="61" spans="3:3" x14ac:dyDescent="0.55000000000000004">
      <c r="C61" s="7"/>
    </row>
    <row r="62" spans="3:3" x14ac:dyDescent="0.55000000000000004">
      <c r="C62" s="7"/>
    </row>
    <row r="63" spans="3:3" x14ac:dyDescent="0.55000000000000004">
      <c r="C63" s="7"/>
    </row>
    <row r="64" spans="3:3" x14ac:dyDescent="0.55000000000000004">
      <c r="C64" s="7"/>
    </row>
    <row r="65" spans="3:3" x14ac:dyDescent="0.55000000000000004">
      <c r="C65" s="7"/>
    </row>
    <row r="66" spans="3:3" x14ac:dyDescent="0.55000000000000004">
      <c r="C66" s="7"/>
    </row>
    <row r="67" spans="3:3" x14ac:dyDescent="0.55000000000000004">
      <c r="C67" s="7"/>
    </row>
    <row r="68" spans="3:3" x14ac:dyDescent="0.55000000000000004">
      <c r="C68" s="7"/>
    </row>
    <row r="69" spans="3:3" x14ac:dyDescent="0.55000000000000004">
      <c r="C69" s="7"/>
    </row>
    <row r="70" spans="3:3" x14ac:dyDescent="0.55000000000000004">
      <c r="C70" s="7"/>
    </row>
    <row r="71" spans="3:3" x14ac:dyDescent="0.55000000000000004">
      <c r="C71" s="7"/>
    </row>
    <row r="72" spans="3:3" x14ac:dyDescent="0.55000000000000004">
      <c r="C72" s="7"/>
    </row>
    <row r="73" spans="3:3" x14ac:dyDescent="0.55000000000000004">
      <c r="C73" s="7"/>
    </row>
    <row r="74" spans="3:3" x14ac:dyDescent="0.55000000000000004">
      <c r="C74" s="7"/>
    </row>
    <row r="75" spans="3:3" x14ac:dyDescent="0.55000000000000004">
      <c r="C75" s="7"/>
    </row>
    <row r="76" spans="3:3" x14ac:dyDescent="0.55000000000000004">
      <c r="C76" s="7"/>
    </row>
    <row r="77" spans="3:3" x14ac:dyDescent="0.55000000000000004">
      <c r="C77" s="7"/>
    </row>
    <row r="78" spans="3:3" x14ac:dyDescent="0.55000000000000004">
      <c r="C78" s="7"/>
    </row>
    <row r="79" spans="3:3" x14ac:dyDescent="0.55000000000000004">
      <c r="C79" s="7"/>
    </row>
    <row r="80" spans="3:3" x14ac:dyDescent="0.55000000000000004">
      <c r="C80" s="7"/>
    </row>
    <row r="81" spans="3:3" x14ac:dyDescent="0.55000000000000004">
      <c r="C81" s="7"/>
    </row>
    <row r="82" spans="3:3" x14ac:dyDescent="0.55000000000000004">
      <c r="C82" s="7"/>
    </row>
    <row r="83" spans="3:3" x14ac:dyDescent="0.55000000000000004">
      <c r="C83" s="7"/>
    </row>
    <row r="84" spans="3:3" x14ac:dyDescent="0.55000000000000004">
      <c r="C84" s="7"/>
    </row>
    <row r="85" spans="3:3" x14ac:dyDescent="0.55000000000000004">
      <c r="C85" s="7"/>
    </row>
    <row r="86" spans="3:3" x14ac:dyDescent="0.55000000000000004">
      <c r="C86" s="7"/>
    </row>
    <row r="87" spans="3:3" x14ac:dyDescent="0.55000000000000004">
      <c r="C87" s="7"/>
    </row>
    <row r="88" spans="3:3" x14ac:dyDescent="0.55000000000000004">
      <c r="C88" s="7"/>
    </row>
    <row r="89" spans="3:3" x14ac:dyDescent="0.55000000000000004">
      <c r="C89" s="7"/>
    </row>
    <row r="90" spans="3:3" x14ac:dyDescent="0.55000000000000004">
      <c r="C90" s="7"/>
    </row>
    <row r="91" spans="3:3" x14ac:dyDescent="0.55000000000000004">
      <c r="C91" s="7"/>
    </row>
    <row r="92" spans="3:3" x14ac:dyDescent="0.55000000000000004">
      <c r="C92" s="7"/>
    </row>
    <row r="93" spans="3:3" x14ac:dyDescent="0.55000000000000004">
      <c r="C93" s="7"/>
    </row>
    <row r="94" spans="3:3" x14ac:dyDescent="0.55000000000000004">
      <c r="C94" s="7"/>
    </row>
    <row r="95" spans="3:3" x14ac:dyDescent="0.55000000000000004">
      <c r="C95" s="7"/>
    </row>
    <row r="96" spans="3:3" x14ac:dyDescent="0.55000000000000004">
      <c r="C96" s="7"/>
    </row>
    <row r="97" spans="3:3" x14ac:dyDescent="0.55000000000000004">
      <c r="C97" s="7"/>
    </row>
    <row r="98" spans="3:3" x14ac:dyDescent="0.55000000000000004">
      <c r="C98" s="7"/>
    </row>
    <row r="99" spans="3:3" x14ac:dyDescent="0.55000000000000004">
      <c r="C99" s="7"/>
    </row>
    <row r="100" spans="3:3" x14ac:dyDescent="0.55000000000000004">
      <c r="C100" s="7"/>
    </row>
    <row r="101" spans="3:3" x14ac:dyDescent="0.55000000000000004">
      <c r="C101" s="7"/>
    </row>
    <row r="102" spans="3:3" x14ac:dyDescent="0.55000000000000004">
      <c r="C102" s="7"/>
    </row>
    <row r="103" spans="3:3" x14ac:dyDescent="0.55000000000000004">
      <c r="C103" s="7"/>
    </row>
    <row r="104" spans="3:3" x14ac:dyDescent="0.55000000000000004">
      <c r="C104" s="7"/>
    </row>
    <row r="105" spans="3:3" x14ac:dyDescent="0.55000000000000004">
      <c r="C105" s="7"/>
    </row>
    <row r="106" spans="3:3" x14ac:dyDescent="0.55000000000000004">
      <c r="C106" s="7"/>
    </row>
    <row r="107" spans="3:3" x14ac:dyDescent="0.55000000000000004">
      <c r="C107" s="7"/>
    </row>
    <row r="108" spans="3:3" x14ac:dyDescent="0.55000000000000004">
      <c r="C108" s="7"/>
    </row>
    <row r="109" spans="3:3" x14ac:dyDescent="0.55000000000000004">
      <c r="C109" s="7"/>
    </row>
    <row r="110" spans="3:3" x14ac:dyDescent="0.55000000000000004">
      <c r="C110" s="7"/>
    </row>
    <row r="111" spans="3:3" x14ac:dyDescent="0.55000000000000004">
      <c r="C111" s="7"/>
    </row>
    <row r="112" spans="3:3" x14ac:dyDescent="0.55000000000000004">
      <c r="C112" s="7"/>
    </row>
    <row r="113" spans="3:3" x14ac:dyDescent="0.55000000000000004">
      <c r="C113" s="7"/>
    </row>
    <row r="114" spans="3:3" x14ac:dyDescent="0.55000000000000004">
      <c r="C114" s="7"/>
    </row>
    <row r="115" spans="3:3" x14ac:dyDescent="0.55000000000000004">
      <c r="C115" s="7"/>
    </row>
    <row r="116" spans="3:3" x14ac:dyDescent="0.55000000000000004">
      <c r="C116" s="7"/>
    </row>
    <row r="117" spans="3:3" x14ac:dyDescent="0.55000000000000004">
      <c r="C117" s="7"/>
    </row>
    <row r="118" spans="3:3" x14ac:dyDescent="0.55000000000000004">
      <c r="C118" s="7"/>
    </row>
    <row r="119" spans="3:3" x14ac:dyDescent="0.55000000000000004">
      <c r="C119" s="7"/>
    </row>
    <row r="120" spans="3:3" x14ac:dyDescent="0.55000000000000004">
      <c r="C120" s="7"/>
    </row>
    <row r="121" spans="3:3" x14ac:dyDescent="0.55000000000000004">
      <c r="C121" s="7"/>
    </row>
    <row r="122" spans="3:3" x14ac:dyDescent="0.55000000000000004">
      <c r="C122" s="7"/>
    </row>
    <row r="123" spans="3:3" x14ac:dyDescent="0.55000000000000004">
      <c r="C123" s="7"/>
    </row>
    <row r="124" spans="3:3" x14ac:dyDescent="0.55000000000000004">
      <c r="C124" s="7"/>
    </row>
    <row r="125" spans="3:3" x14ac:dyDescent="0.55000000000000004">
      <c r="C125" s="7"/>
    </row>
    <row r="126" spans="3:3" x14ac:dyDescent="0.55000000000000004">
      <c r="C126" s="7"/>
    </row>
    <row r="127" spans="3:3" x14ac:dyDescent="0.55000000000000004">
      <c r="C127" s="7"/>
    </row>
    <row r="128" spans="3:3" x14ac:dyDescent="0.55000000000000004">
      <c r="C128" s="7"/>
    </row>
    <row r="129" spans="3:3" x14ac:dyDescent="0.55000000000000004">
      <c r="C129" s="7"/>
    </row>
    <row r="130" spans="3:3" x14ac:dyDescent="0.55000000000000004">
      <c r="C130" s="7"/>
    </row>
    <row r="131" spans="3:3" x14ac:dyDescent="0.55000000000000004">
      <c r="C131" s="7"/>
    </row>
    <row r="132" spans="3:3" x14ac:dyDescent="0.55000000000000004">
      <c r="C132" s="7"/>
    </row>
    <row r="133" spans="3:3" x14ac:dyDescent="0.55000000000000004">
      <c r="C133" s="7"/>
    </row>
    <row r="134" spans="3:3" x14ac:dyDescent="0.55000000000000004">
      <c r="C134" s="7"/>
    </row>
    <row r="135" spans="3:3" x14ac:dyDescent="0.55000000000000004">
      <c r="C135" s="7"/>
    </row>
    <row r="136" spans="3:3" x14ac:dyDescent="0.55000000000000004">
      <c r="C136" s="7"/>
    </row>
    <row r="137" spans="3:3" x14ac:dyDescent="0.55000000000000004">
      <c r="C137" s="7"/>
    </row>
    <row r="138" spans="3:3" x14ac:dyDescent="0.55000000000000004">
      <c r="C138" s="7"/>
    </row>
    <row r="139" spans="3:3" x14ac:dyDescent="0.55000000000000004">
      <c r="C139" s="7"/>
    </row>
    <row r="140" spans="3:3" x14ac:dyDescent="0.55000000000000004">
      <c r="C140" s="7"/>
    </row>
    <row r="141" spans="3:3" x14ac:dyDescent="0.55000000000000004">
      <c r="C141" s="7"/>
    </row>
    <row r="142" spans="3:3" x14ac:dyDescent="0.55000000000000004">
      <c r="C142" s="7"/>
    </row>
    <row r="143" spans="3:3" x14ac:dyDescent="0.55000000000000004">
      <c r="C143" s="7"/>
    </row>
    <row r="144" spans="3:3" x14ac:dyDescent="0.55000000000000004">
      <c r="C144" s="7"/>
    </row>
    <row r="145" spans="3:3" x14ac:dyDescent="0.55000000000000004">
      <c r="C145" s="7"/>
    </row>
    <row r="146" spans="3:3" x14ac:dyDescent="0.55000000000000004">
      <c r="C146" s="7"/>
    </row>
    <row r="147" spans="3:3" x14ac:dyDescent="0.55000000000000004">
      <c r="C147" s="7"/>
    </row>
    <row r="148" spans="3:3" x14ac:dyDescent="0.55000000000000004">
      <c r="C148" s="7"/>
    </row>
    <row r="149" spans="3:3" x14ac:dyDescent="0.55000000000000004">
      <c r="C149" s="7"/>
    </row>
    <row r="150" spans="3:3" x14ac:dyDescent="0.55000000000000004">
      <c r="C150" s="7"/>
    </row>
    <row r="151" spans="3:3" x14ac:dyDescent="0.55000000000000004">
      <c r="C151" s="7"/>
    </row>
    <row r="152" spans="3:3" x14ac:dyDescent="0.55000000000000004">
      <c r="C152" s="7"/>
    </row>
    <row r="153" spans="3:3" x14ac:dyDescent="0.55000000000000004">
      <c r="C153" s="7"/>
    </row>
    <row r="154" spans="3:3" x14ac:dyDescent="0.55000000000000004">
      <c r="C154" s="7"/>
    </row>
    <row r="155" spans="3:3" x14ac:dyDescent="0.55000000000000004">
      <c r="C155" s="7"/>
    </row>
    <row r="156" spans="3:3" x14ac:dyDescent="0.55000000000000004">
      <c r="C156" s="7"/>
    </row>
    <row r="157" spans="3:3" x14ac:dyDescent="0.55000000000000004">
      <c r="C157" s="7"/>
    </row>
    <row r="158" spans="3:3" x14ac:dyDescent="0.55000000000000004">
      <c r="C158" s="7"/>
    </row>
    <row r="159" spans="3:3" x14ac:dyDescent="0.55000000000000004">
      <c r="C159" s="7"/>
    </row>
    <row r="160" spans="3:3" x14ac:dyDescent="0.55000000000000004">
      <c r="C160" s="7"/>
    </row>
    <row r="161" spans="3:3" x14ac:dyDescent="0.55000000000000004">
      <c r="C161" s="7"/>
    </row>
    <row r="162" spans="3:3" x14ac:dyDescent="0.55000000000000004">
      <c r="C162" s="7"/>
    </row>
    <row r="163" spans="3:3" x14ac:dyDescent="0.55000000000000004">
      <c r="C163" s="7"/>
    </row>
    <row r="164" spans="3:3" x14ac:dyDescent="0.55000000000000004">
      <c r="C164" s="7"/>
    </row>
    <row r="165" spans="3:3" x14ac:dyDescent="0.55000000000000004">
      <c r="C165" s="7"/>
    </row>
    <row r="166" spans="3:3" x14ac:dyDescent="0.55000000000000004">
      <c r="C166" s="7"/>
    </row>
    <row r="167" spans="3:3" x14ac:dyDescent="0.55000000000000004">
      <c r="C167" s="7"/>
    </row>
    <row r="168" spans="3:3" x14ac:dyDescent="0.55000000000000004">
      <c r="C168" s="7"/>
    </row>
    <row r="169" spans="3:3" x14ac:dyDescent="0.55000000000000004">
      <c r="C169" s="7"/>
    </row>
    <row r="170" spans="3:3" x14ac:dyDescent="0.55000000000000004">
      <c r="C170" s="7"/>
    </row>
    <row r="171" spans="3:3" x14ac:dyDescent="0.55000000000000004">
      <c r="C171" s="7"/>
    </row>
    <row r="172" spans="3:3" x14ac:dyDescent="0.55000000000000004">
      <c r="C172" s="7"/>
    </row>
    <row r="173" spans="3:3" x14ac:dyDescent="0.55000000000000004">
      <c r="C173" s="7"/>
    </row>
    <row r="174" spans="3:3" x14ac:dyDescent="0.55000000000000004">
      <c r="C174" s="7"/>
    </row>
    <row r="175" spans="3:3" x14ac:dyDescent="0.55000000000000004">
      <c r="C175" s="7"/>
    </row>
    <row r="176" spans="3:3" x14ac:dyDescent="0.55000000000000004">
      <c r="C176" s="7"/>
    </row>
    <row r="177" spans="3:3" x14ac:dyDescent="0.55000000000000004">
      <c r="C177" s="7"/>
    </row>
    <row r="178" spans="3:3" x14ac:dyDescent="0.55000000000000004">
      <c r="C178" s="7"/>
    </row>
    <row r="179" spans="3:3" x14ac:dyDescent="0.55000000000000004">
      <c r="C179" s="7"/>
    </row>
    <row r="180" spans="3:3" x14ac:dyDescent="0.55000000000000004">
      <c r="C180" s="7"/>
    </row>
    <row r="181" spans="3:3" x14ac:dyDescent="0.55000000000000004">
      <c r="C181" s="7"/>
    </row>
    <row r="182" spans="3:3" x14ac:dyDescent="0.55000000000000004">
      <c r="C182" s="7"/>
    </row>
    <row r="183" spans="3:3" x14ac:dyDescent="0.55000000000000004">
      <c r="C183" s="7"/>
    </row>
    <row r="184" spans="3:3" x14ac:dyDescent="0.55000000000000004">
      <c r="C184" s="7"/>
    </row>
    <row r="185" spans="3:3" x14ac:dyDescent="0.55000000000000004">
      <c r="C185" s="7"/>
    </row>
    <row r="186" spans="3:3" x14ac:dyDescent="0.55000000000000004">
      <c r="C186" s="7"/>
    </row>
    <row r="187" spans="3:3" x14ac:dyDescent="0.55000000000000004">
      <c r="C187" s="7"/>
    </row>
    <row r="188" spans="3:3" x14ac:dyDescent="0.55000000000000004">
      <c r="C188" s="7"/>
    </row>
    <row r="189" spans="3:3" x14ac:dyDescent="0.55000000000000004">
      <c r="C189" s="7"/>
    </row>
    <row r="190" spans="3:3" x14ac:dyDescent="0.55000000000000004">
      <c r="C190" s="7"/>
    </row>
    <row r="191" spans="3:3" x14ac:dyDescent="0.55000000000000004">
      <c r="C191" s="7"/>
    </row>
    <row r="192" spans="3:3" x14ac:dyDescent="0.55000000000000004">
      <c r="C192" s="7"/>
    </row>
    <row r="193" spans="3:3" x14ac:dyDescent="0.55000000000000004">
      <c r="C193" s="7"/>
    </row>
    <row r="194" spans="3:3" x14ac:dyDescent="0.55000000000000004">
      <c r="C194" s="7"/>
    </row>
    <row r="195" spans="3:3" x14ac:dyDescent="0.55000000000000004">
      <c r="C195" s="7"/>
    </row>
    <row r="196" spans="3:3" x14ac:dyDescent="0.55000000000000004">
      <c r="C196" s="7"/>
    </row>
    <row r="197" spans="3:3" x14ac:dyDescent="0.55000000000000004">
      <c r="C197" s="7"/>
    </row>
    <row r="198" spans="3:3" x14ac:dyDescent="0.55000000000000004">
      <c r="C198" s="7"/>
    </row>
    <row r="199" spans="3:3" x14ac:dyDescent="0.55000000000000004">
      <c r="C199" s="7"/>
    </row>
    <row r="200" spans="3:3" x14ac:dyDescent="0.55000000000000004">
      <c r="C200" s="7"/>
    </row>
    <row r="201" spans="3:3" x14ac:dyDescent="0.55000000000000004">
      <c r="C201" s="7"/>
    </row>
    <row r="202" spans="3:3" x14ac:dyDescent="0.55000000000000004">
      <c r="C202" s="7"/>
    </row>
    <row r="203" spans="3:3" x14ac:dyDescent="0.55000000000000004">
      <c r="C203" s="7"/>
    </row>
    <row r="204" spans="3:3" x14ac:dyDescent="0.55000000000000004">
      <c r="C204" s="7"/>
    </row>
    <row r="205" spans="3:3" x14ac:dyDescent="0.55000000000000004">
      <c r="C205" s="7"/>
    </row>
    <row r="206" spans="3:3" x14ac:dyDescent="0.55000000000000004">
      <c r="C206" s="7"/>
    </row>
    <row r="207" spans="3:3" x14ac:dyDescent="0.55000000000000004">
      <c r="C207" s="7"/>
    </row>
    <row r="208" spans="3:3" x14ac:dyDescent="0.55000000000000004">
      <c r="C208" s="7"/>
    </row>
    <row r="209" spans="3:3" x14ac:dyDescent="0.55000000000000004">
      <c r="C209" s="7"/>
    </row>
    <row r="210" spans="3:3" x14ac:dyDescent="0.55000000000000004">
      <c r="C210" s="7"/>
    </row>
    <row r="211" spans="3:3" x14ac:dyDescent="0.55000000000000004">
      <c r="C211" s="7"/>
    </row>
    <row r="212" spans="3:3" x14ac:dyDescent="0.55000000000000004">
      <c r="C212" s="7"/>
    </row>
    <row r="213" spans="3:3" x14ac:dyDescent="0.55000000000000004">
      <c r="C213" s="7"/>
    </row>
    <row r="214" spans="3:3" x14ac:dyDescent="0.55000000000000004">
      <c r="C214" s="7"/>
    </row>
    <row r="215" spans="3:3" x14ac:dyDescent="0.55000000000000004">
      <c r="C215" s="7"/>
    </row>
    <row r="216" spans="3:3" x14ac:dyDescent="0.55000000000000004">
      <c r="C21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9116-6820-424E-AC37-7AA148616338}">
  <dimension ref="A1:AO20"/>
  <sheetViews>
    <sheetView workbookViewId="0">
      <selection activeCell="A12" sqref="A12"/>
    </sheetView>
  </sheetViews>
  <sheetFormatPr baseColWidth="10" defaultRowHeight="14.4" x14ac:dyDescent="0.55000000000000004"/>
  <sheetData>
    <row r="1" spans="1:41" x14ac:dyDescent="0.55000000000000004">
      <c r="B1" t="s">
        <v>62</v>
      </c>
      <c r="L1" t="s">
        <v>63</v>
      </c>
    </row>
    <row r="2" spans="1:41" x14ac:dyDescent="0.55000000000000004">
      <c r="B2" t="s">
        <v>64</v>
      </c>
      <c r="D2" t="s">
        <v>65</v>
      </c>
      <c r="F2" t="s">
        <v>66</v>
      </c>
      <c r="H2" t="s">
        <v>67</v>
      </c>
      <c r="J2" t="s">
        <v>68</v>
      </c>
      <c r="L2" t="s">
        <v>64</v>
      </c>
      <c r="N2" t="s">
        <v>65</v>
      </c>
      <c r="P2" t="s">
        <v>66</v>
      </c>
      <c r="R2" t="s">
        <v>67</v>
      </c>
      <c r="T2" t="s">
        <v>68</v>
      </c>
    </row>
    <row r="3" spans="1:41" x14ac:dyDescent="0.55000000000000004">
      <c r="B3" t="s">
        <v>69</v>
      </c>
      <c r="C3" t="s">
        <v>70</v>
      </c>
      <c r="D3" t="s">
        <v>69</v>
      </c>
      <c r="E3" t="s">
        <v>70</v>
      </c>
      <c r="F3" t="s">
        <v>69</v>
      </c>
      <c r="G3" t="s">
        <v>70</v>
      </c>
      <c r="H3" t="s">
        <v>69</v>
      </c>
      <c r="I3" t="s">
        <v>70</v>
      </c>
      <c r="J3" t="s">
        <v>69</v>
      </c>
      <c r="K3" t="s">
        <v>70</v>
      </c>
      <c r="L3" t="s">
        <v>69</v>
      </c>
      <c r="M3" t="s">
        <v>70</v>
      </c>
      <c r="N3" t="s">
        <v>69</v>
      </c>
      <c r="O3" t="s">
        <v>70</v>
      </c>
      <c r="P3" t="s">
        <v>69</v>
      </c>
      <c r="Q3" t="s">
        <v>70</v>
      </c>
      <c r="R3" t="s">
        <v>69</v>
      </c>
      <c r="S3" t="s">
        <v>70</v>
      </c>
      <c r="T3" t="s">
        <v>69</v>
      </c>
      <c r="U3" t="s">
        <v>70</v>
      </c>
    </row>
    <row r="4" spans="1:41" x14ac:dyDescent="0.55000000000000004">
      <c r="A4" t="s">
        <v>16</v>
      </c>
      <c r="B4" s="1">
        <v>100</v>
      </c>
      <c r="C4" s="1">
        <v>0.5595223298762334</v>
      </c>
      <c r="D4" s="1">
        <v>93.333333333333329</v>
      </c>
      <c r="E4" s="1">
        <v>0.6087788167060536</v>
      </c>
      <c r="F4" s="1">
        <v>90</v>
      </c>
      <c r="G4" s="1">
        <v>0.56612014639429642</v>
      </c>
      <c r="H4" s="1">
        <v>100</v>
      </c>
      <c r="I4" s="1">
        <v>0.48460975061173334</v>
      </c>
      <c r="J4" s="1">
        <v>73.333333333333329</v>
      </c>
      <c r="K4" s="1">
        <v>0.59265883256338625</v>
      </c>
      <c r="L4" s="1">
        <v>91.666666666666657</v>
      </c>
      <c r="M4" s="1">
        <v>0.57497429636525454</v>
      </c>
      <c r="N4" s="1">
        <v>91.666666666666657</v>
      </c>
      <c r="O4" s="1">
        <v>0.63789984727319982</v>
      </c>
      <c r="P4" s="1">
        <v>90</v>
      </c>
      <c r="Q4" s="1">
        <v>0.60396578148037039</v>
      </c>
      <c r="R4" s="1">
        <v>96.666666666666671</v>
      </c>
      <c r="S4" s="1">
        <v>0.50074056206884476</v>
      </c>
      <c r="T4" s="1">
        <v>75</v>
      </c>
      <c r="U4" s="1">
        <v>0.59890086222377781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55000000000000004">
      <c r="A5" t="s">
        <v>17</v>
      </c>
      <c r="B5" s="1">
        <v>85</v>
      </c>
      <c r="C5" s="1">
        <v>0.70127576553076487</v>
      </c>
      <c r="D5" s="1">
        <v>61.666666666666671</v>
      </c>
      <c r="E5" s="1">
        <v>0.68700151452554059</v>
      </c>
      <c r="F5" s="1">
        <v>71.666666666666671</v>
      </c>
      <c r="G5" s="1">
        <v>0.76688616573376744</v>
      </c>
      <c r="H5" s="1">
        <v>88.333333333333329</v>
      </c>
      <c r="I5" s="1">
        <v>0.67224079584000407</v>
      </c>
      <c r="J5" s="1">
        <v>50</v>
      </c>
      <c r="K5" s="1">
        <v>0.74136643977836658</v>
      </c>
      <c r="L5" s="1">
        <v>51.666666666666671</v>
      </c>
      <c r="M5" s="1">
        <v>0.74953377742170968</v>
      </c>
      <c r="N5" s="1">
        <v>81.666666666666671</v>
      </c>
      <c r="O5" s="1">
        <v>0.68915733877253071</v>
      </c>
      <c r="P5" s="1">
        <v>88.333333333333329</v>
      </c>
      <c r="Q5" s="1">
        <v>0.71131904905833976</v>
      </c>
      <c r="R5" s="1">
        <v>93.333333333333329</v>
      </c>
      <c r="S5" s="1">
        <v>0.67147303214114273</v>
      </c>
      <c r="T5" s="1">
        <v>63.333333333333329</v>
      </c>
      <c r="U5" s="1">
        <v>0.74652998683500005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x14ac:dyDescent="0.55000000000000004">
      <c r="A6" t="s">
        <v>18</v>
      </c>
      <c r="B6" s="1">
        <v>63.333333333333329</v>
      </c>
      <c r="C6" s="1">
        <v>0.65484093830327117</v>
      </c>
      <c r="D6" s="1">
        <v>63.333333333333329</v>
      </c>
      <c r="E6" s="1">
        <v>0.63938087354965789</v>
      </c>
      <c r="F6" s="1">
        <v>53.333333333333336</v>
      </c>
      <c r="G6" s="1">
        <v>0.65380241852537502</v>
      </c>
      <c r="H6" s="1">
        <v>78.333333333333329</v>
      </c>
      <c r="I6" s="1">
        <v>0.62903288115353184</v>
      </c>
      <c r="J6" s="1">
        <v>58.333333333333336</v>
      </c>
      <c r="K6" s="1">
        <v>0.76361110556617129</v>
      </c>
      <c r="L6" s="1">
        <v>91.666666666666657</v>
      </c>
      <c r="M6" s="1">
        <v>0.74361007818321834</v>
      </c>
      <c r="N6" s="1">
        <v>85</v>
      </c>
      <c r="O6" s="1">
        <v>0.73805633333270593</v>
      </c>
      <c r="P6" s="1">
        <v>75</v>
      </c>
      <c r="Q6" s="1">
        <v>0.71894070221664463</v>
      </c>
      <c r="R6" s="1">
        <v>88.333333333333329</v>
      </c>
      <c r="S6" s="1">
        <v>0.61914088490698116</v>
      </c>
      <c r="T6" s="1">
        <v>55.000000000000007</v>
      </c>
      <c r="U6" s="1">
        <v>0.75467800303084842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x14ac:dyDescent="0.55000000000000004">
      <c r="A7" t="s">
        <v>19</v>
      </c>
      <c r="B7" s="1">
        <v>83.333333333333343</v>
      </c>
      <c r="C7" s="1">
        <v>0.71241569034296004</v>
      </c>
      <c r="D7" s="1">
        <v>90</v>
      </c>
      <c r="E7" s="1">
        <v>0.76501317762709253</v>
      </c>
      <c r="F7" s="1">
        <v>81.666666666666671</v>
      </c>
      <c r="G7" s="1">
        <v>0.72130498880675531</v>
      </c>
      <c r="H7" s="1">
        <v>98.333333333333329</v>
      </c>
      <c r="I7" s="1">
        <v>0.61297607689138989</v>
      </c>
      <c r="J7" s="1">
        <v>81.666666666666671</v>
      </c>
      <c r="K7" s="1">
        <v>0.75755159825804097</v>
      </c>
      <c r="L7" s="1">
        <v>96.666666666666671</v>
      </c>
      <c r="M7" s="1">
        <v>0.72410073620555171</v>
      </c>
      <c r="N7" s="1">
        <v>95</v>
      </c>
      <c r="O7" s="1">
        <v>0.6897183245603683</v>
      </c>
      <c r="P7" s="1">
        <v>96.666666666666671</v>
      </c>
      <c r="Q7" s="1">
        <v>0.66134557413565509</v>
      </c>
      <c r="R7" s="1">
        <v>96.666666666666671</v>
      </c>
      <c r="S7" s="1">
        <v>0.59919836896510337</v>
      </c>
      <c r="T7" s="1">
        <v>96.666666666666671</v>
      </c>
      <c r="U7" s="1">
        <v>0.70802106896263783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x14ac:dyDescent="0.55000000000000004">
      <c r="A8" t="s">
        <v>45</v>
      </c>
      <c r="B8" s="1">
        <v>90</v>
      </c>
      <c r="C8" s="1">
        <v>0.59359065185172211</v>
      </c>
      <c r="D8" s="1">
        <v>95</v>
      </c>
      <c r="E8" s="1">
        <v>0.58281261754568414</v>
      </c>
      <c r="F8" s="1">
        <v>83.333333333333343</v>
      </c>
      <c r="G8" s="1">
        <v>0.59763223199932003</v>
      </c>
      <c r="H8" s="1">
        <v>98.333333333333329</v>
      </c>
      <c r="I8" s="1">
        <v>0.52336432033613556</v>
      </c>
      <c r="J8" s="1">
        <v>78.333333333333329</v>
      </c>
      <c r="K8" s="1">
        <v>0.56870433616948934</v>
      </c>
      <c r="L8" s="1">
        <v>95</v>
      </c>
      <c r="M8" s="1">
        <v>0.58631498947245608</v>
      </c>
      <c r="N8" s="1">
        <v>95</v>
      </c>
      <c r="O8" s="1">
        <v>0.56799171753878963</v>
      </c>
      <c r="P8" s="1">
        <v>95</v>
      </c>
      <c r="Q8" s="1">
        <v>0.63139228946559645</v>
      </c>
      <c r="R8" s="1">
        <v>100</v>
      </c>
      <c r="S8" s="1">
        <v>0.52547275833008333</v>
      </c>
      <c r="T8" s="1">
        <v>98.333333333333329</v>
      </c>
      <c r="U8" s="1">
        <v>0.57658193559557624</v>
      </c>
    </row>
    <row r="9" spans="1:41" x14ac:dyDescent="0.55000000000000004">
      <c r="A9" t="s">
        <v>55</v>
      </c>
      <c r="B9" s="1">
        <v>85</v>
      </c>
      <c r="C9" s="1">
        <v>0.63972663922319628</v>
      </c>
      <c r="D9" s="1">
        <v>78.333333333333329</v>
      </c>
      <c r="E9" s="1">
        <v>0.68242574894574481</v>
      </c>
      <c r="F9" s="1">
        <v>83.333333333333343</v>
      </c>
      <c r="G9" s="1">
        <v>0.6622397799975801</v>
      </c>
      <c r="H9" s="1">
        <v>93.333333333333329</v>
      </c>
      <c r="I9" s="1">
        <v>0.63343507857021408</v>
      </c>
      <c r="J9" s="1">
        <v>91.666666666666657</v>
      </c>
      <c r="K9" s="1">
        <v>0.67821720727213797</v>
      </c>
      <c r="L9" s="1">
        <v>93.333333333333329</v>
      </c>
      <c r="M9" s="1">
        <v>0.66978972321832153</v>
      </c>
      <c r="N9" s="1">
        <v>91.666666666666657</v>
      </c>
      <c r="O9" s="1">
        <v>0.70304718545443645</v>
      </c>
      <c r="P9" s="1">
        <v>93.333333333333329</v>
      </c>
      <c r="Q9" s="1">
        <v>0.62415146785291076</v>
      </c>
      <c r="R9" s="1">
        <v>90</v>
      </c>
      <c r="S9" s="1">
        <v>0.60608500370070362</v>
      </c>
      <c r="T9" s="1">
        <v>85</v>
      </c>
      <c r="U9" s="1">
        <v>0.6624972588067648</v>
      </c>
    </row>
    <row r="10" spans="1:41" x14ac:dyDescent="0.55000000000000004">
      <c r="A10" t="s">
        <v>57</v>
      </c>
      <c r="B10" s="1">
        <v>95</v>
      </c>
      <c r="C10" s="1">
        <v>0.62735713684268424</v>
      </c>
      <c r="D10" s="1">
        <v>83.333333333333343</v>
      </c>
      <c r="E10" s="1">
        <v>0.65448005999960002</v>
      </c>
      <c r="F10" s="1">
        <v>85</v>
      </c>
      <c r="G10" s="1">
        <v>0.55792230784358821</v>
      </c>
      <c r="H10" s="1">
        <v>100</v>
      </c>
      <c r="I10" s="1">
        <v>0.56782007666648304</v>
      </c>
      <c r="J10" s="1">
        <v>81.666666666666671</v>
      </c>
      <c r="K10" s="1">
        <v>0.61574619591840807</v>
      </c>
      <c r="L10" s="1">
        <v>91.666666666666657</v>
      </c>
      <c r="M10" s="1">
        <v>0.5984234890907093</v>
      </c>
      <c r="N10" s="1">
        <v>93.333333333333329</v>
      </c>
      <c r="O10" s="1">
        <v>0.57133296785712506</v>
      </c>
      <c r="P10" s="1">
        <v>96.666666666666671</v>
      </c>
      <c r="Q10" s="1">
        <v>0.59941270172422434</v>
      </c>
      <c r="R10" s="1">
        <v>100</v>
      </c>
      <c r="S10" s="1">
        <v>0.56874786333335015</v>
      </c>
      <c r="T10" s="1">
        <v>73.333333333333329</v>
      </c>
      <c r="U10" s="1">
        <v>0.63976930681809097</v>
      </c>
    </row>
    <row r="11" spans="1:41" x14ac:dyDescent="0.55000000000000004">
      <c r="A11" t="s">
        <v>56</v>
      </c>
      <c r="B11" s="1">
        <v>78.333333333333329</v>
      </c>
      <c r="C11" s="1">
        <v>0.62372324255378697</v>
      </c>
      <c r="D11" s="1">
        <v>78.333333333333329</v>
      </c>
      <c r="E11" s="1">
        <v>0.66753149574446802</v>
      </c>
      <c r="F11" s="1">
        <v>90</v>
      </c>
      <c r="G11" s="1">
        <v>0.63399489259207398</v>
      </c>
      <c r="H11" s="1">
        <v>93.333333333333329</v>
      </c>
      <c r="I11" s="1">
        <v>0.60952030714332162</v>
      </c>
      <c r="J11" s="1">
        <v>53.333333333333336</v>
      </c>
      <c r="K11" s="1">
        <v>0.72135610312684362</v>
      </c>
      <c r="L11" s="1">
        <v>85</v>
      </c>
      <c r="M11" s="1">
        <v>0.64530964314431372</v>
      </c>
      <c r="N11" s="1">
        <v>81.666666666666671</v>
      </c>
      <c r="O11" s="1">
        <v>0.70687121429187738</v>
      </c>
      <c r="P11" s="1">
        <v>93.333333333333329</v>
      </c>
      <c r="Q11" s="1">
        <v>0.66450114821789286</v>
      </c>
      <c r="R11" s="1">
        <v>98.333333333333329</v>
      </c>
      <c r="S11" s="1">
        <v>0.58568791016716948</v>
      </c>
      <c r="T11" s="1">
        <v>70</v>
      </c>
      <c r="U11" s="1">
        <v>0.67582953095685716</v>
      </c>
    </row>
    <row r="13" spans="1:41" x14ac:dyDescent="0.55000000000000004">
      <c r="B13">
        <f>+B4*100</f>
        <v>10000</v>
      </c>
      <c r="C13" s="1">
        <f>+C4</f>
        <v>0.5595223298762334</v>
      </c>
      <c r="D13">
        <f>+D4*100</f>
        <v>9333.3333333333321</v>
      </c>
      <c r="E13" s="1">
        <f>+E4</f>
        <v>0.6087788167060536</v>
      </c>
      <c r="F13">
        <f>+F4*100</f>
        <v>9000</v>
      </c>
      <c r="G13" s="1">
        <f>+G4</f>
        <v>0.56612014639429642</v>
      </c>
      <c r="H13">
        <f>+H4*100</f>
        <v>10000</v>
      </c>
      <c r="I13" s="1">
        <f>+I4</f>
        <v>0.48460975061173334</v>
      </c>
      <c r="J13">
        <f>+J4*100</f>
        <v>7333.333333333333</v>
      </c>
      <c r="K13" s="1">
        <f>+K4</f>
        <v>0.59265883256338625</v>
      </c>
      <c r="L13">
        <f>+L4*100</f>
        <v>9166.6666666666661</v>
      </c>
      <c r="M13" s="1">
        <f>+M4</f>
        <v>0.57497429636525454</v>
      </c>
      <c r="N13">
        <f>+N4*100</f>
        <v>9166.6666666666661</v>
      </c>
      <c r="O13" s="1">
        <f>+O4</f>
        <v>0.63789984727319982</v>
      </c>
      <c r="P13">
        <f>+P4*100</f>
        <v>9000</v>
      </c>
      <c r="Q13" s="1">
        <f>+Q4</f>
        <v>0.60396578148037039</v>
      </c>
      <c r="R13">
        <f>+R4*100</f>
        <v>9666.6666666666679</v>
      </c>
      <c r="S13" s="1">
        <f>+S4</f>
        <v>0.50074056206884476</v>
      </c>
      <c r="T13">
        <f>+T4*100</f>
        <v>7500</v>
      </c>
      <c r="U13" s="1">
        <f>+U4</f>
        <v>0.59890086222377781</v>
      </c>
    </row>
    <row r="14" spans="1:41" x14ac:dyDescent="0.55000000000000004">
      <c r="B14">
        <f t="shared" ref="B14:D20" si="0">+B5*100</f>
        <v>8500</v>
      </c>
      <c r="C14" s="1">
        <f t="shared" ref="C14:E20" si="1">+C5</f>
        <v>0.70127576553076487</v>
      </c>
      <c r="D14">
        <f t="shared" si="0"/>
        <v>6166.666666666667</v>
      </c>
      <c r="E14" s="1">
        <f t="shared" si="1"/>
        <v>0.68700151452554059</v>
      </c>
      <c r="F14">
        <f t="shared" ref="F14" si="2">+F5*100</f>
        <v>7166.666666666667</v>
      </c>
      <c r="G14" s="1">
        <f t="shared" ref="G14" si="3">+G5</f>
        <v>0.76688616573376744</v>
      </c>
      <c r="H14">
        <f t="shared" ref="H14" si="4">+H5*100</f>
        <v>8833.3333333333321</v>
      </c>
      <c r="I14" s="1">
        <f t="shared" ref="I14" si="5">+I5</f>
        <v>0.67224079584000407</v>
      </c>
      <c r="J14">
        <f t="shared" ref="J14" si="6">+J5*100</f>
        <v>5000</v>
      </c>
      <c r="K14" s="1">
        <f t="shared" ref="K14" si="7">+K5</f>
        <v>0.74136643977836658</v>
      </c>
      <c r="L14">
        <f t="shared" ref="L14" si="8">+L5*100</f>
        <v>5166.666666666667</v>
      </c>
      <c r="M14" s="1">
        <f t="shared" ref="M14" si="9">+M5</f>
        <v>0.74953377742170968</v>
      </c>
      <c r="N14">
        <f t="shared" ref="N14" si="10">+N5*100</f>
        <v>8166.666666666667</v>
      </c>
      <c r="O14" s="1">
        <f t="shared" ref="O14" si="11">+O5</f>
        <v>0.68915733877253071</v>
      </c>
      <c r="P14">
        <f t="shared" ref="P14" si="12">+P5*100</f>
        <v>8833.3333333333321</v>
      </c>
      <c r="Q14" s="1">
        <f t="shared" ref="Q14" si="13">+Q5</f>
        <v>0.71131904905833976</v>
      </c>
      <c r="R14">
        <f t="shared" ref="R14" si="14">+R5*100</f>
        <v>9333.3333333333321</v>
      </c>
      <c r="S14" s="1">
        <f t="shared" ref="S14" si="15">+S5</f>
        <v>0.67147303214114273</v>
      </c>
      <c r="T14">
        <f t="shared" ref="T14" si="16">+T5*100</f>
        <v>6333.333333333333</v>
      </c>
      <c r="U14" s="1">
        <f t="shared" ref="U14" si="17">+U5</f>
        <v>0.74652998683500005</v>
      </c>
    </row>
    <row r="15" spans="1:41" x14ac:dyDescent="0.55000000000000004">
      <c r="B15">
        <f t="shared" si="0"/>
        <v>6333.333333333333</v>
      </c>
      <c r="C15" s="1">
        <f t="shared" si="1"/>
        <v>0.65484093830327117</v>
      </c>
      <c r="D15">
        <f t="shared" si="0"/>
        <v>6333.333333333333</v>
      </c>
      <c r="E15" s="1">
        <f t="shared" si="1"/>
        <v>0.63938087354965789</v>
      </c>
      <c r="F15">
        <f t="shared" ref="F15" si="18">+F6*100</f>
        <v>5333.3333333333339</v>
      </c>
      <c r="G15" s="1">
        <f t="shared" ref="G15" si="19">+G6</f>
        <v>0.65380241852537502</v>
      </c>
      <c r="H15">
        <f t="shared" ref="H15" si="20">+H6*100</f>
        <v>7833.333333333333</v>
      </c>
      <c r="I15" s="1">
        <f t="shared" ref="I15" si="21">+I6</f>
        <v>0.62903288115353184</v>
      </c>
      <c r="J15">
        <f t="shared" ref="J15" si="22">+J6*100</f>
        <v>5833.3333333333339</v>
      </c>
      <c r="K15" s="1">
        <f t="shared" ref="K15" si="23">+K6</f>
        <v>0.76361110556617129</v>
      </c>
      <c r="L15">
        <f t="shared" ref="L15" si="24">+L6*100</f>
        <v>9166.6666666666661</v>
      </c>
      <c r="M15" s="1">
        <f t="shared" ref="M15" si="25">+M6</f>
        <v>0.74361007818321834</v>
      </c>
      <c r="N15">
        <f t="shared" ref="N15" si="26">+N6*100</f>
        <v>8500</v>
      </c>
      <c r="O15" s="1">
        <f t="shared" ref="O15" si="27">+O6</f>
        <v>0.73805633333270593</v>
      </c>
      <c r="P15">
        <f t="shared" ref="P15" si="28">+P6*100</f>
        <v>7500</v>
      </c>
      <c r="Q15" s="1">
        <f t="shared" ref="Q15" si="29">+Q6</f>
        <v>0.71894070221664463</v>
      </c>
      <c r="R15">
        <f t="shared" ref="R15" si="30">+R6*100</f>
        <v>8833.3333333333321</v>
      </c>
      <c r="S15" s="1">
        <f t="shared" ref="S15" si="31">+S6</f>
        <v>0.61914088490698116</v>
      </c>
      <c r="T15">
        <f t="shared" ref="T15" si="32">+T6*100</f>
        <v>5500.0000000000009</v>
      </c>
      <c r="U15" s="1">
        <f t="shared" ref="U15" si="33">+U6</f>
        <v>0.75467800303084842</v>
      </c>
    </row>
    <row r="16" spans="1:41" x14ac:dyDescent="0.55000000000000004">
      <c r="B16">
        <f t="shared" si="0"/>
        <v>8333.3333333333339</v>
      </c>
      <c r="C16" s="1">
        <f t="shared" si="1"/>
        <v>0.71241569034296004</v>
      </c>
      <c r="D16">
        <f t="shared" si="0"/>
        <v>9000</v>
      </c>
      <c r="E16" s="1">
        <f t="shared" si="1"/>
        <v>0.76501317762709253</v>
      </c>
      <c r="F16">
        <f t="shared" ref="F16" si="34">+F7*100</f>
        <v>8166.666666666667</v>
      </c>
      <c r="G16" s="1">
        <f t="shared" ref="G16" si="35">+G7</f>
        <v>0.72130498880675531</v>
      </c>
      <c r="H16">
        <f t="shared" ref="H16" si="36">+H7*100</f>
        <v>9833.3333333333321</v>
      </c>
      <c r="I16" s="1">
        <f t="shared" ref="I16" si="37">+I7</f>
        <v>0.61297607689138989</v>
      </c>
      <c r="J16">
        <f t="shared" ref="J16" si="38">+J7*100</f>
        <v>8166.666666666667</v>
      </c>
      <c r="K16" s="1">
        <f t="shared" ref="K16" si="39">+K7</f>
        <v>0.75755159825804097</v>
      </c>
      <c r="L16">
        <f t="shared" ref="L16" si="40">+L7*100</f>
        <v>9666.6666666666679</v>
      </c>
      <c r="M16" s="1">
        <f t="shared" ref="M16" si="41">+M7</f>
        <v>0.72410073620555171</v>
      </c>
      <c r="N16">
        <f t="shared" ref="N16" si="42">+N7*100</f>
        <v>9500</v>
      </c>
      <c r="O16" s="1">
        <f t="shared" ref="O16" si="43">+O7</f>
        <v>0.6897183245603683</v>
      </c>
      <c r="P16">
        <f t="shared" ref="P16" si="44">+P7*100</f>
        <v>9666.6666666666679</v>
      </c>
      <c r="Q16" s="1">
        <f t="shared" ref="Q16" si="45">+Q7</f>
        <v>0.66134557413565509</v>
      </c>
      <c r="R16">
        <f t="shared" ref="R16" si="46">+R7*100</f>
        <v>9666.6666666666679</v>
      </c>
      <c r="S16" s="1">
        <f t="shared" ref="S16" si="47">+S7</f>
        <v>0.59919836896510337</v>
      </c>
      <c r="T16">
        <f t="shared" ref="T16" si="48">+T7*100</f>
        <v>9666.6666666666679</v>
      </c>
      <c r="U16" s="1">
        <f t="shared" ref="U16" si="49">+U7</f>
        <v>0.70802106896263783</v>
      </c>
    </row>
    <row r="17" spans="2:21" x14ac:dyDescent="0.55000000000000004">
      <c r="B17">
        <f t="shared" si="0"/>
        <v>9000</v>
      </c>
      <c r="C17" s="1">
        <f t="shared" si="1"/>
        <v>0.59359065185172211</v>
      </c>
      <c r="D17">
        <f t="shared" si="0"/>
        <v>9500</v>
      </c>
      <c r="E17" s="1">
        <f t="shared" si="1"/>
        <v>0.58281261754568414</v>
      </c>
      <c r="F17">
        <f t="shared" ref="F17" si="50">+F8*100</f>
        <v>8333.3333333333339</v>
      </c>
      <c r="G17" s="1">
        <f t="shared" ref="G17" si="51">+G8</f>
        <v>0.59763223199932003</v>
      </c>
      <c r="H17">
        <f t="shared" ref="H17" si="52">+H8*100</f>
        <v>9833.3333333333321</v>
      </c>
      <c r="I17" s="1">
        <f t="shared" ref="I17" si="53">+I8</f>
        <v>0.52336432033613556</v>
      </c>
      <c r="J17">
        <f t="shared" ref="J17" si="54">+J8*100</f>
        <v>7833.333333333333</v>
      </c>
      <c r="K17" s="1">
        <f t="shared" ref="K17" si="55">+K8</f>
        <v>0.56870433616948934</v>
      </c>
      <c r="L17">
        <f t="shared" ref="L17" si="56">+L8*100</f>
        <v>9500</v>
      </c>
      <c r="M17" s="1">
        <f t="shared" ref="M17" si="57">+M8</f>
        <v>0.58631498947245608</v>
      </c>
      <c r="N17">
        <f t="shared" ref="N17" si="58">+N8*100</f>
        <v>9500</v>
      </c>
      <c r="O17" s="1">
        <f t="shared" ref="O17" si="59">+O8</f>
        <v>0.56799171753878963</v>
      </c>
      <c r="P17">
        <f t="shared" ref="P17" si="60">+P8*100</f>
        <v>9500</v>
      </c>
      <c r="Q17" s="1">
        <f t="shared" ref="Q17" si="61">+Q8</f>
        <v>0.63139228946559645</v>
      </c>
      <c r="R17">
        <f t="shared" ref="R17" si="62">+R8*100</f>
        <v>10000</v>
      </c>
      <c r="S17" s="1">
        <f t="shared" ref="S17" si="63">+S8</f>
        <v>0.52547275833008333</v>
      </c>
      <c r="T17">
        <f t="shared" ref="T17" si="64">+T8*100</f>
        <v>9833.3333333333321</v>
      </c>
      <c r="U17" s="1">
        <f t="shared" ref="U17" si="65">+U8</f>
        <v>0.57658193559557624</v>
      </c>
    </row>
    <row r="18" spans="2:21" x14ac:dyDescent="0.55000000000000004">
      <c r="B18">
        <f t="shared" si="0"/>
        <v>8500</v>
      </c>
      <c r="C18" s="1">
        <f t="shared" si="1"/>
        <v>0.63972663922319628</v>
      </c>
      <c r="D18">
        <f t="shared" si="0"/>
        <v>7833.333333333333</v>
      </c>
      <c r="E18" s="1">
        <f t="shared" si="1"/>
        <v>0.68242574894574481</v>
      </c>
      <c r="F18">
        <f t="shared" ref="F18" si="66">+F9*100</f>
        <v>8333.3333333333339</v>
      </c>
      <c r="G18" s="1">
        <f t="shared" ref="G18" si="67">+G9</f>
        <v>0.6622397799975801</v>
      </c>
      <c r="H18">
        <f t="shared" ref="H18" si="68">+H9*100</f>
        <v>9333.3333333333321</v>
      </c>
      <c r="I18" s="1">
        <f t="shared" ref="I18" si="69">+I9</f>
        <v>0.63343507857021408</v>
      </c>
      <c r="J18">
        <f t="shared" ref="J18" si="70">+J9*100</f>
        <v>9166.6666666666661</v>
      </c>
      <c r="K18" s="1">
        <f t="shared" ref="K18" si="71">+K9</f>
        <v>0.67821720727213797</v>
      </c>
      <c r="L18">
        <f t="shared" ref="L18" si="72">+L9*100</f>
        <v>9333.3333333333321</v>
      </c>
      <c r="M18" s="1">
        <f t="shared" ref="M18" si="73">+M9</f>
        <v>0.66978972321832153</v>
      </c>
      <c r="N18">
        <f t="shared" ref="N18" si="74">+N9*100</f>
        <v>9166.6666666666661</v>
      </c>
      <c r="O18" s="1">
        <f t="shared" ref="O18" si="75">+O9</f>
        <v>0.70304718545443645</v>
      </c>
      <c r="P18">
        <f t="shared" ref="P18" si="76">+P9*100</f>
        <v>9333.3333333333321</v>
      </c>
      <c r="Q18" s="1">
        <f t="shared" ref="Q18" si="77">+Q9</f>
        <v>0.62415146785291076</v>
      </c>
      <c r="R18">
        <f t="shared" ref="R18" si="78">+R9*100</f>
        <v>9000</v>
      </c>
      <c r="S18" s="1">
        <f t="shared" ref="S18" si="79">+S9</f>
        <v>0.60608500370070362</v>
      </c>
      <c r="T18">
        <f t="shared" ref="T18" si="80">+T9*100</f>
        <v>8500</v>
      </c>
      <c r="U18" s="1">
        <f t="shared" ref="U18" si="81">+U9</f>
        <v>0.6624972588067648</v>
      </c>
    </row>
    <row r="19" spans="2:21" x14ac:dyDescent="0.55000000000000004">
      <c r="B19">
        <f t="shared" si="0"/>
        <v>9500</v>
      </c>
      <c r="C19" s="1">
        <f t="shared" si="1"/>
        <v>0.62735713684268424</v>
      </c>
      <c r="D19">
        <f t="shared" si="0"/>
        <v>8333.3333333333339</v>
      </c>
      <c r="E19" s="1">
        <f t="shared" si="1"/>
        <v>0.65448005999960002</v>
      </c>
      <c r="F19">
        <f t="shared" ref="F19" si="82">+F10*100</f>
        <v>8500</v>
      </c>
      <c r="G19" s="1">
        <f t="shared" ref="G19" si="83">+G10</f>
        <v>0.55792230784358821</v>
      </c>
      <c r="H19">
        <f t="shared" ref="H19" si="84">+H10*100</f>
        <v>10000</v>
      </c>
      <c r="I19" s="1">
        <f t="shared" ref="I19" si="85">+I10</f>
        <v>0.56782007666648304</v>
      </c>
      <c r="J19">
        <f t="shared" ref="J19" si="86">+J10*100</f>
        <v>8166.666666666667</v>
      </c>
      <c r="K19" s="1">
        <f t="shared" ref="K19" si="87">+K10</f>
        <v>0.61574619591840807</v>
      </c>
      <c r="L19">
        <f t="shared" ref="L19" si="88">+L10*100</f>
        <v>9166.6666666666661</v>
      </c>
      <c r="M19" s="1">
        <f t="shared" ref="M19" si="89">+M10</f>
        <v>0.5984234890907093</v>
      </c>
      <c r="N19">
        <f t="shared" ref="N19" si="90">+N10*100</f>
        <v>9333.3333333333321</v>
      </c>
      <c r="O19" s="1">
        <f t="shared" ref="O19" si="91">+O10</f>
        <v>0.57133296785712506</v>
      </c>
      <c r="P19">
        <f t="shared" ref="P19" si="92">+P10*100</f>
        <v>9666.6666666666679</v>
      </c>
      <c r="Q19" s="1">
        <f t="shared" ref="Q19" si="93">+Q10</f>
        <v>0.59941270172422434</v>
      </c>
      <c r="R19">
        <f t="shared" ref="R19" si="94">+R10*100</f>
        <v>10000</v>
      </c>
      <c r="S19" s="1">
        <f t="shared" ref="S19" si="95">+S10</f>
        <v>0.56874786333335015</v>
      </c>
      <c r="T19">
        <f t="shared" ref="T19" si="96">+T10*100</f>
        <v>7333.333333333333</v>
      </c>
      <c r="U19" s="1">
        <f t="shared" ref="U19" si="97">+U10</f>
        <v>0.63976930681809097</v>
      </c>
    </row>
    <row r="20" spans="2:21" x14ac:dyDescent="0.55000000000000004">
      <c r="B20">
        <f t="shared" si="0"/>
        <v>7833.333333333333</v>
      </c>
      <c r="C20" s="1">
        <f t="shared" si="1"/>
        <v>0.62372324255378697</v>
      </c>
      <c r="D20">
        <f t="shared" si="0"/>
        <v>7833.333333333333</v>
      </c>
      <c r="E20" s="1">
        <f t="shared" si="1"/>
        <v>0.66753149574446802</v>
      </c>
      <c r="F20">
        <f t="shared" ref="F20" si="98">+F11*100</f>
        <v>9000</v>
      </c>
      <c r="G20" s="1">
        <f t="shared" ref="G20" si="99">+G11</f>
        <v>0.63399489259207398</v>
      </c>
      <c r="H20">
        <f t="shared" ref="H20" si="100">+H11*100</f>
        <v>9333.3333333333321</v>
      </c>
      <c r="I20" s="1">
        <f t="shared" ref="I20" si="101">+I11</f>
        <v>0.60952030714332162</v>
      </c>
      <c r="J20">
        <f t="shared" ref="J20" si="102">+J11*100</f>
        <v>5333.3333333333339</v>
      </c>
      <c r="K20" s="1">
        <f t="shared" ref="K20" si="103">+K11</f>
        <v>0.72135610312684362</v>
      </c>
      <c r="L20">
        <f t="shared" ref="L20" si="104">+L11*100</f>
        <v>8500</v>
      </c>
      <c r="M20" s="1">
        <f t="shared" ref="M20" si="105">+M11</f>
        <v>0.64530964314431372</v>
      </c>
      <c r="N20">
        <f t="shared" ref="N20" si="106">+N11*100</f>
        <v>8166.666666666667</v>
      </c>
      <c r="O20" s="1">
        <f t="shared" ref="O20" si="107">+O11</f>
        <v>0.70687121429187738</v>
      </c>
      <c r="P20">
        <f t="shared" ref="P20" si="108">+P11*100</f>
        <v>9333.3333333333321</v>
      </c>
      <c r="Q20" s="1">
        <f t="shared" ref="Q20" si="109">+Q11</f>
        <v>0.66450114821789286</v>
      </c>
      <c r="R20">
        <f t="shared" ref="R20" si="110">+R11*100</f>
        <v>9833.3333333333321</v>
      </c>
      <c r="S20" s="1">
        <f t="shared" ref="S20" si="111">+S11</f>
        <v>0.58568791016716948</v>
      </c>
      <c r="T20">
        <f t="shared" ref="T20" si="112">+T11*100</f>
        <v>7000</v>
      </c>
      <c r="U20" s="1">
        <f t="shared" ref="U20" si="113">+U11</f>
        <v>0.67582953095685716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096A-79B8-4FF2-A13D-CCAEDEBE51D3}">
  <dimension ref="A1:D5"/>
  <sheetViews>
    <sheetView workbookViewId="0">
      <selection activeCell="B14" sqref="B14"/>
    </sheetView>
  </sheetViews>
  <sheetFormatPr baseColWidth="10" defaultRowHeight="14.4" x14ac:dyDescent="0.55000000000000004"/>
  <cols>
    <col min="1" max="1" width="24.47265625" bestFit="1" customWidth="1"/>
    <col min="2" max="2" width="20.41796875" bestFit="1" customWidth="1"/>
    <col min="3" max="3" width="4.26171875" bestFit="1" customWidth="1"/>
    <col min="4" max="4" width="11.3125" bestFit="1" customWidth="1"/>
    <col min="5" max="5" width="15.7890625" bestFit="1" customWidth="1"/>
    <col min="6" max="6" width="4.26171875" bestFit="1" customWidth="1"/>
    <col min="7" max="7" width="18.578125" bestFit="1" customWidth="1"/>
    <col min="8" max="8" width="11.3125" bestFit="1" customWidth="1"/>
  </cols>
  <sheetData>
    <row r="1" spans="1:4" x14ac:dyDescent="0.55000000000000004">
      <c r="A1" s="11" t="s">
        <v>85</v>
      </c>
      <c r="B1" s="11" t="s">
        <v>86</v>
      </c>
    </row>
    <row r="2" spans="1:4" x14ac:dyDescent="0.55000000000000004">
      <c r="A2" s="11" t="s">
        <v>81</v>
      </c>
      <c r="B2" t="s">
        <v>62</v>
      </c>
      <c r="C2" t="s">
        <v>63</v>
      </c>
      <c r="D2" t="s">
        <v>82</v>
      </c>
    </row>
    <row r="3" spans="1:4" x14ac:dyDescent="0.55000000000000004">
      <c r="A3" s="12" t="s">
        <v>79</v>
      </c>
      <c r="B3" s="15">
        <v>92.4</v>
      </c>
      <c r="C3" s="15">
        <v>104.93333333333334</v>
      </c>
      <c r="D3" s="15">
        <v>98.666666666666671</v>
      </c>
    </row>
    <row r="4" spans="1:4" x14ac:dyDescent="0.55000000000000004">
      <c r="A4" s="12" t="s">
        <v>80</v>
      </c>
      <c r="B4" s="15">
        <v>97.928571428571431</v>
      </c>
      <c r="C4" s="15">
        <v>102.64285714285714</v>
      </c>
      <c r="D4" s="15">
        <v>100.28571428571429</v>
      </c>
    </row>
    <row r="5" spans="1:4" x14ac:dyDescent="0.55000000000000004">
      <c r="A5" s="12" t="s">
        <v>82</v>
      </c>
      <c r="B5" s="15">
        <v>95.068965517241381</v>
      </c>
      <c r="C5" s="15">
        <v>103.82758620689656</v>
      </c>
      <c r="D5" s="15">
        <v>99.448275862068968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626E-E642-4544-A863-7B2F689E098B}">
  <dimension ref="A3:C6"/>
  <sheetViews>
    <sheetView workbookViewId="0">
      <selection activeCell="E27" sqref="E27"/>
    </sheetView>
  </sheetViews>
  <sheetFormatPr baseColWidth="10" defaultRowHeight="14.4" x14ac:dyDescent="0.55000000000000004"/>
  <cols>
    <col min="1" max="1" width="21.26171875" bestFit="1" customWidth="1"/>
    <col min="2" max="2" width="20.41796875" bestFit="1" customWidth="1"/>
    <col min="3" max="3" width="4.26171875" bestFit="1" customWidth="1"/>
    <col min="4" max="5" width="20.05078125" bestFit="1" customWidth="1"/>
    <col min="6" max="7" width="24.62890625" bestFit="1" customWidth="1"/>
  </cols>
  <sheetData>
    <row r="3" spans="1:3" x14ac:dyDescent="0.55000000000000004">
      <c r="A3" s="11" t="s">
        <v>88</v>
      </c>
      <c r="B3" s="11" t="s">
        <v>86</v>
      </c>
    </row>
    <row r="4" spans="1:3" x14ac:dyDescent="0.55000000000000004">
      <c r="A4" s="11" t="s">
        <v>81</v>
      </c>
      <c r="B4" t="s">
        <v>62</v>
      </c>
      <c r="C4" t="s">
        <v>63</v>
      </c>
    </row>
    <row r="5" spans="1:3" x14ac:dyDescent="0.55000000000000004">
      <c r="A5" s="12" t="s">
        <v>79</v>
      </c>
      <c r="B5" s="14">
        <v>77.205882352941174</v>
      </c>
      <c r="C5" s="14">
        <v>82.35294117647058</v>
      </c>
    </row>
    <row r="6" spans="1:3" x14ac:dyDescent="0.55000000000000004">
      <c r="A6" s="12" t="s">
        <v>80</v>
      </c>
      <c r="B6" s="14">
        <v>80.882352941176464</v>
      </c>
      <c r="C6" s="14">
        <v>91.17647058823529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E728-FE8E-4805-BA24-D692C6703CA4}">
  <dimension ref="A1:AV60"/>
  <sheetViews>
    <sheetView topLeftCell="AJ1" workbookViewId="0">
      <selection activeCell="AT1" sqref="AT1"/>
    </sheetView>
  </sheetViews>
  <sheetFormatPr baseColWidth="10" defaultRowHeight="14.4" x14ac:dyDescent="0.55000000000000004"/>
  <cols>
    <col min="1" max="1" width="18.83984375" bestFit="1" customWidth="1"/>
    <col min="2" max="2" width="6.89453125" bestFit="1" customWidth="1"/>
    <col min="3" max="3" width="17.1015625" bestFit="1" customWidth="1"/>
    <col min="4" max="4" width="18.20703125" bestFit="1" customWidth="1"/>
    <col min="5" max="5" width="13.62890625" bestFit="1" customWidth="1"/>
    <col min="6" max="6" width="13.41796875" bestFit="1" customWidth="1"/>
    <col min="7" max="7" width="16.9453125" bestFit="1" customWidth="1"/>
    <col min="8" max="8" width="4.89453125" bestFit="1" customWidth="1"/>
    <col min="9" max="9" width="12.1015625" bestFit="1" customWidth="1"/>
    <col min="10" max="10" width="12.20703125" bestFit="1" customWidth="1"/>
    <col min="11" max="11" width="11.9453125" bestFit="1" customWidth="1"/>
    <col min="12" max="12" width="13.89453125" bestFit="1" customWidth="1"/>
    <col min="13" max="13" width="11.15625" bestFit="1" customWidth="1"/>
    <col min="14" max="14" width="13.3671875" bestFit="1" customWidth="1"/>
    <col min="15" max="15" width="12.3125" bestFit="1" customWidth="1"/>
    <col min="16" max="16" width="12.3671875" bestFit="1" customWidth="1"/>
    <col min="17" max="17" width="12.20703125" bestFit="1" customWidth="1"/>
    <col min="18" max="18" width="12.26171875" bestFit="1" customWidth="1"/>
    <col min="19" max="19" width="11.68359375" bestFit="1" customWidth="1"/>
    <col min="20" max="20" width="12.83984375" bestFit="1" customWidth="1"/>
    <col min="21" max="21" width="12.3125" bestFit="1" customWidth="1"/>
    <col min="22" max="22" width="10.05078125" bestFit="1" customWidth="1"/>
    <col min="23" max="23" width="12.05078125" bestFit="1" customWidth="1"/>
    <col min="24" max="24" width="11.68359375" bestFit="1" customWidth="1"/>
    <col min="25" max="25" width="12.83984375" bestFit="1" customWidth="1"/>
    <col min="26" max="26" width="10.3125" bestFit="1" customWidth="1"/>
    <col min="27" max="27" width="10.05078125" bestFit="1" customWidth="1"/>
    <col min="28" max="28" width="10.62890625" bestFit="1" customWidth="1"/>
    <col min="29" max="29" width="11.20703125" bestFit="1" customWidth="1"/>
    <col min="30" max="30" width="9.83984375" bestFit="1" customWidth="1"/>
    <col min="31" max="31" width="10.3671875" bestFit="1" customWidth="1"/>
    <col min="32" max="32" width="12.83984375" bestFit="1" customWidth="1"/>
    <col min="33" max="33" width="12.3125" bestFit="1" customWidth="1"/>
    <col min="34" max="34" width="10.05078125" bestFit="1" customWidth="1"/>
    <col min="35" max="35" width="12.05078125" bestFit="1" customWidth="1"/>
    <col min="36" max="36" width="11.68359375" bestFit="1" customWidth="1"/>
    <col min="37" max="37" width="12.83984375" bestFit="1" customWidth="1"/>
    <col min="38" max="38" width="10.3125" bestFit="1" customWidth="1"/>
    <col min="39" max="39" width="10.05078125" bestFit="1" customWidth="1"/>
    <col min="40" max="40" width="10.62890625" bestFit="1" customWidth="1"/>
    <col min="41" max="41" width="11.20703125" bestFit="1" customWidth="1"/>
    <col min="42" max="42" width="9.83984375" bestFit="1" customWidth="1"/>
    <col min="43" max="43" width="10.3671875" bestFit="1" customWidth="1"/>
    <col min="44" max="45" width="11.68359375" bestFit="1" customWidth="1"/>
    <col min="46" max="46" width="12.5234375" bestFit="1" customWidth="1"/>
    <col min="47" max="47" width="10.05078125" bestFit="1" customWidth="1"/>
    <col min="48" max="48" width="15.734375" bestFit="1" customWidth="1"/>
  </cols>
  <sheetData>
    <row r="1" spans="1:48" x14ac:dyDescent="0.55000000000000004">
      <c r="A1" t="s">
        <v>2</v>
      </c>
      <c r="B1" t="s">
        <v>0</v>
      </c>
      <c r="C1" t="s">
        <v>54</v>
      </c>
      <c r="D1" t="s">
        <v>58</v>
      </c>
      <c r="E1" t="s">
        <v>61</v>
      </c>
      <c r="F1" t="s">
        <v>1</v>
      </c>
      <c r="G1" t="s">
        <v>3</v>
      </c>
      <c r="H1" t="s">
        <v>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26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27</v>
      </c>
      <c r="AA1" t="s">
        <v>20</v>
      </c>
      <c r="AB1" t="s">
        <v>28</v>
      </c>
      <c r="AC1" t="s">
        <v>29</v>
      </c>
      <c r="AD1" t="s">
        <v>30</v>
      </c>
      <c r="AE1" t="s">
        <v>31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59</v>
      </c>
      <c r="AS1" t="s">
        <v>60</v>
      </c>
      <c r="AT1" t="s">
        <v>87</v>
      </c>
      <c r="AU1" t="s">
        <v>83</v>
      </c>
      <c r="AV1" t="s">
        <v>84</v>
      </c>
    </row>
    <row r="2" spans="1:48" x14ac:dyDescent="0.55000000000000004">
      <c r="A2" s="10" t="s">
        <v>16</v>
      </c>
      <c r="B2">
        <v>10</v>
      </c>
      <c r="C2" s="13">
        <v>39822</v>
      </c>
      <c r="D2" s="13">
        <v>43515</v>
      </c>
      <c r="E2">
        <v>10.117808219178082</v>
      </c>
      <c r="F2" s="10" t="s">
        <v>79</v>
      </c>
      <c r="G2">
        <v>81.81</v>
      </c>
      <c r="H2">
        <v>120</v>
      </c>
      <c r="I2">
        <v>43</v>
      </c>
      <c r="J2">
        <v>57</v>
      </c>
      <c r="K2">
        <v>53</v>
      </c>
      <c r="L2">
        <v>51</v>
      </c>
      <c r="M2">
        <v>57</v>
      </c>
      <c r="N2">
        <v>51</v>
      </c>
      <c r="O2">
        <v>3.6842105263157894</v>
      </c>
      <c r="P2">
        <v>0.9</v>
      </c>
      <c r="Q2">
        <v>3.375</v>
      </c>
      <c r="R2">
        <v>3.0909090909090908</v>
      </c>
      <c r="S2">
        <v>1.1428571428571428</v>
      </c>
      <c r="T2">
        <v>16</v>
      </c>
      <c r="U2">
        <v>14</v>
      </c>
      <c r="V2">
        <v>17</v>
      </c>
      <c r="W2">
        <v>11</v>
      </c>
      <c r="X2">
        <v>17</v>
      </c>
      <c r="Y2">
        <v>20</v>
      </c>
      <c r="Z2">
        <v>10</v>
      </c>
      <c r="AA2">
        <v>43</v>
      </c>
      <c r="AB2">
        <v>16</v>
      </c>
      <c r="AC2">
        <v>2</v>
      </c>
      <c r="AD2">
        <v>10</v>
      </c>
      <c r="AE2">
        <v>16</v>
      </c>
      <c r="AF2">
        <v>18</v>
      </c>
      <c r="AG2">
        <v>17</v>
      </c>
      <c r="AH2">
        <v>18</v>
      </c>
      <c r="AI2">
        <v>13</v>
      </c>
      <c r="AJ2">
        <v>16</v>
      </c>
      <c r="AK2">
        <v>19</v>
      </c>
      <c r="AL2">
        <v>13</v>
      </c>
      <c r="AM2">
        <v>43</v>
      </c>
      <c r="AN2">
        <v>15</v>
      </c>
      <c r="AO2">
        <v>5</v>
      </c>
      <c r="AP2">
        <v>10</v>
      </c>
      <c r="AQ2">
        <v>15</v>
      </c>
      <c r="AR2">
        <v>0.76470588235294112</v>
      </c>
      <c r="AS2">
        <v>0.94117647058823528</v>
      </c>
      <c r="AT2">
        <v>76.470588235294116</v>
      </c>
      <c r="AU2" s="10" t="s">
        <v>62</v>
      </c>
      <c r="AV2">
        <v>105</v>
      </c>
    </row>
    <row r="3" spans="1:48" x14ac:dyDescent="0.55000000000000004">
      <c r="A3" s="10" t="s">
        <v>16</v>
      </c>
      <c r="B3">
        <v>10</v>
      </c>
      <c r="C3" s="13">
        <v>39822</v>
      </c>
      <c r="D3" s="13">
        <v>43515</v>
      </c>
      <c r="E3">
        <v>10.117808219178082</v>
      </c>
      <c r="F3" s="10" t="s">
        <v>79</v>
      </c>
      <c r="G3">
        <v>81.81</v>
      </c>
      <c r="H3">
        <v>120</v>
      </c>
      <c r="I3">
        <v>43</v>
      </c>
      <c r="J3">
        <v>57</v>
      </c>
      <c r="K3">
        <v>53</v>
      </c>
      <c r="L3">
        <v>51</v>
      </c>
      <c r="M3">
        <v>57</v>
      </c>
      <c r="N3">
        <v>51</v>
      </c>
      <c r="O3">
        <v>3.6842105263157894</v>
      </c>
      <c r="P3">
        <v>0.9</v>
      </c>
      <c r="Q3">
        <v>3.375</v>
      </c>
      <c r="R3">
        <v>3.0909090909090908</v>
      </c>
      <c r="S3">
        <v>1.1428571428571428</v>
      </c>
      <c r="T3">
        <v>16</v>
      </c>
      <c r="U3">
        <v>14</v>
      </c>
      <c r="V3">
        <v>17</v>
      </c>
      <c r="W3">
        <v>11</v>
      </c>
      <c r="X3">
        <v>17</v>
      </c>
      <c r="Y3">
        <v>20</v>
      </c>
      <c r="Z3">
        <v>10</v>
      </c>
      <c r="AA3">
        <v>43</v>
      </c>
      <c r="AB3">
        <v>16</v>
      </c>
      <c r="AC3">
        <v>2</v>
      </c>
      <c r="AD3">
        <v>10</v>
      </c>
      <c r="AE3">
        <v>16</v>
      </c>
      <c r="AF3">
        <v>18</v>
      </c>
      <c r="AG3">
        <v>17</v>
      </c>
      <c r="AH3">
        <v>18</v>
      </c>
      <c r="AI3">
        <v>13</v>
      </c>
      <c r="AJ3">
        <v>16</v>
      </c>
      <c r="AK3">
        <v>19</v>
      </c>
      <c r="AL3">
        <v>13</v>
      </c>
      <c r="AM3">
        <v>43</v>
      </c>
      <c r="AN3">
        <v>15</v>
      </c>
      <c r="AO3">
        <v>5</v>
      </c>
      <c r="AP3">
        <v>10</v>
      </c>
      <c r="AQ3">
        <v>15</v>
      </c>
      <c r="AR3">
        <v>0.76470588235294112</v>
      </c>
      <c r="AS3">
        <v>0.94117647058823528</v>
      </c>
      <c r="AT3">
        <v>94.117647058823522</v>
      </c>
      <c r="AU3" s="10" t="s">
        <v>63</v>
      </c>
      <c r="AV3">
        <v>114</v>
      </c>
    </row>
    <row r="4" spans="1:48" x14ac:dyDescent="0.55000000000000004">
      <c r="A4" s="10" t="s">
        <v>17</v>
      </c>
      <c r="B4">
        <v>8</v>
      </c>
      <c r="C4" s="13">
        <v>40401</v>
      </c>
      <c r="D4" s="13">
        <v>43516</v>
      </c>
      <c r="E4">
        <v>8.5342465753424666</v>
      </c>
      <c r="F4" s="10" t="s">
        <v>79</v>
      </c>
      <c r="G4">
        <v>86.3</v>
      </c>
      <c r="H4">
        <v>103</v>
      </c>
      <c r="I4">
        <v>63</v>
      </c>
      <c r="J4">
        <v>75</v>
      </c>
      <c r="K4">
        <v>44</v>
      </c>
      <c r="L4">
        <v>55</v>
      </c>
      <c r="M4">
        <v>65</v>
      </c>
      <c r="N4">
        <v>50</v>
      </c>
      <c r="O4">
        <v>3.6315789473684212</v>
      </c>
      <c r="P4">
        <v>1.2</v>
      </c>
      <c r="Q4">
        <v>3.25</v>
      </c>
      <c r="R4">
        <v>2.9090909090909092</v>
      </c>
      <c r="S4">
        <v>1.4285714285714286</v>
      </c>
      <c r="T4">
        <v>13</v>
      </c>
      <c r="U4">
        <v>11</v>
      </c>
      <c r="V4">
        <v>17</v>
      </c>
      <c r="W4">
        <v>6</v>
      </c>
      <c r="X4">
        <v>14</v>
      </c>
      <c r="Y4">
        <v>7</v>
      </c>
      <c r="Z4">
        <v>3</v>
      </c>
      <c r="AA4">
        <v>40</v>
      </c>
      <c r="AB4">
        <v>18</v>
      </c>
      <c r="AC4">
        <v>2</v>
      </c>
      <c r="AD4">
        <v>13</v>
      </c>
      <c r="AE4">
        <v>12</v>
      </c>
      <c r="AF4">
        <v>16</v>
      </c>
      <c r="AG4">
        <v>12</v>
      </c>
      <c r="AH4">
        <v>18</v>
      </c>
      <c r="AI4">
        <v>11</v>
      </c>
      <c r="AJ4">
        <v>15</v>
      </c>
      <c r="AK4">
        <v>14</v>
      </c>
      <c r="AL4">
        <v>4</v>
      </c>
      <c r="AM4">
        <v>43</v>
      </c>
      <c r="AN4">
        <v>18</v>
      </c>
      <c r="AO4">
        <v>4</v>
      </c>
      <c r="AP4">
        <v>14</v>
      </c>
      <c r="AQ4">
        <v>13</v>
      </c>
      <c r="AR4">
        <v>0.70588235294117652</v>
      </c>
      <c r="AS4">
        <v>0.76470588235294112</v>
      </c>
      <c r="AT4">
        <v>70.588235294117652</v>
      </c>
      <c r="AU4" s="10" t="s">
        <v>62</v>
      </c>
      <c r="AV4">
        <v>71</v>
      </c>
    </row>
    <row r="5" spans="1:48" x14ac:dyDescent="0.55000000000000004">
      <c r="A5" s="10" t="s">
        <v>17</v>
      </c>
      <c r="B5">
        <v>8</v>
      </c>
      <c r="C5" s="13">
        <v>40401</v>
      </c>
      <c r="D5" s="13">
        <v>43516</v>
      </c>
      <c r="E5">
        <v>8.5342465753424666</v>
      </c>
      <c r="F5" s="10" t="s">
        <v>79</v>
      </c>
      <c r="G5">
        <v>86.3</v>
      </c>
      <c r="H5">
        <v>103</v>
      </c>
      <c r="I5">
        <v>63</v>
      </c>
      <c r="J5">
        <v>75</v>
      </c>
      <c r="K5">
        <v>44</v>
      </c>
      <c r="L5">
        <v>55</v>
      </c>
      <c r="M5">
        <v>65</v>
      </c>
      <c r="N5">
        <v>50</v>
      </c>
      <c r="O5">
        <v>3.6315789473684212</v>
      </c>
      <c r="P5">
        <v>1.2</v>
      </c>
      <c r="Q5">
        <v>3.25</v>
      </c>
      <c r="R5">
        <v>2.9090909090909092</v>
      </c>
      <c r="S5">
        <v>1.4285714285714286</v>
      </c>
      <c r="T5">
        <v>13</v>
      </c>
      <c r="U5">
        <v>11</v>
      </c>
      <c r="V5">
        <v>17</v>
      </c>
      <c r="W5">
        <v>6</v>
      </c>
      <c r="X5">
        <v>14</v>
      </c>
      <c r="Y5">
        <v>7</v>
      </c>
      <c r="Z5">
        <v>3</v>
      </c>
      <c r="AA5">
        <v>40</v>
      </c>
      <c r="AB5">
        <v>18</v>
      </c>
      <c r="AC5">
        <v>2</v>
      </c>
      <c r="AD5">
        <v>13</v>
      </c>
      <c r="AE5">
        <v>12</v>
      </c>
      <c r="AF5">
        <v>16</v>
      </c>
      <c r="AG5">
        <v>12</v>
      </c>
      <c r="AH5">
        <v>18</v>
      </c>
      <c r="AI5">
        <v>11</v>
      </c>
      <c r="AJ5">
        <v>15</v>
      </c>
      <c r="AK5">
        <v>14</v>
      </c>
      <c r="AL5">
        <v>4</v>
      </c>
      <c r="AM5">
        <v>43</v>
      </c>
      <c r="AN5">
        <v>18</v>
      </c>
      <c r="AO5">
        <v>4</v>
      </c>
      <c r="AP5">
        <v>14</v>
      </c>
      <c r="AQ5">
        <v>13</v>
      </c>
      <c r="AR5">
        <v>0.70588235294117652</v>
      </c>
      <c r="AS5">
        <v>0.76470588235294112</v>
      </c>
      <c r="AT5">
        <v>76.470588235294116</v>
      </c>
      <c r="AU5" s="10" t="s">
        <v>63</v>
      </c>
      <c r="AV5">
        <v>90</v>
      </c>
    </row>
    <row r="6" spans="1:48" x14ac:dyDescent="0.55000000000000004">
      <c r="A6" s="10" t="s">
        <v>18</v>
      </c>
      <c r="B6">
        <v>11</v>
      </c>
      <c r="C6" s="13">
        <v>39468</v>
      </c>
      <c r="D6" s="13">
        <v>43516</v>
      </c>
      <c r="E6">
        <v>11.09041095890411</v>
      </c>
      <c r="F6" s="10" t="s">
        <v>79</v>
      </c>
      <c r="G6">
        <v>86</v>
      </c>
      <c r="H6">
        <v>100</v>
      </c>
      <c r="I6">
        <v>39</v>
      </c>
      <c r="J6">
        <v>38</v>
      </c>
      <c r="K6">
        <v>51</v>
      </c>
      <c r="L6">
        <v>39</v>
      </c>
      <c r="M6">
        <v>62</v>
      </c>
      <c r="N6">
        <v>40</v>
      </c>
      <c r="O6">
        <v>4</v>
      </c>
      <c r="P6">
        <v>1</v>
      </c>
      <c r="Q6">
        <v>4</v>
      </c>
      <c r="R6">
        <v>2.3636363636363638</v>
      </c>
      <c r="S6">
        <v>1.1428571428571428</v>
      </c>
      <c r="T6">
        <v>16</v>
      </c>
      <c r="U6">
        <v>18</v>
      </c>
      <c r="V6">
        <v>16</v>
      </c>
      <c r="W6">
        <v>16</v>
      </c>
      <c r="X6">
        <v>15</v>
      </c>
      <c r="Y6">
        <v>17</v>
      </c>
      <c r="Z6">
        <v>14</v>
      </c>
      <c r="AA6">
        <v>9</v>
      </c>
      <c r="AB6">
        <v>4</v>
      </c>
      <c r="AC6">
        <v>1</v>
      </c>
      <c r="AD6">
        <v>3</v>
      </c>
      <c r="AE6">
        <v>3</v>
      </c>
      <c r="AF6">
        <v>18</v>
      </c>
      <c r="AG6">
        <v>18</v>
      </c>
      <c r="AH6">
        <v>17</v>
      </c>
      <c r="AI6">
        <v>18</v>
      </c>
      <c r="AJ6">
        <v>16</v>
      </c>
      <c r="AK6">
        <v>16</v>
      </c>
      <c r="AL6">
        <v>14</v>
      </c>
      <c r="AM6">
        <v>11</v>
      </c>
      <c r="AN6">
        <v>3</v>
      </c>
      <c r="AO6">
        <v>0</v>
      </c>
      <c r="AP6">
        <v>3</v>
      </c>
      <c r="AQ6">
        <v>5</v>
      </c>
      <c r="AR6">
        <v>0.76470588235294112</v>
      </c>
      <c r="AS6">
        <v>0.82352941176470584</v>
      </c>
      <c r="AT6">
        <v>76.470588235294116</v>
      </c>
      <c r="AU6" s="10" t="s">
        <v>62</v>
      </c>
      <c r="AV6">
        <v>112</v>
      </c>
    </row>
    <row r="7" spans="1:48" x14ac:dyDescent="0.55000000000000004">
      <c r="A7" s="10" t="s">
        <v>18</v>
      </c>
      <c r="B7">
        <v>11</v>
      </c>
      <c r="C7" s="13">
        <v>39468</v>
      </c>
      <c r="D7" s="13">
        <v>43516</v>
      </c>
      <c r="E7">
        <v>11.09041095890411</v>
      </c>
      <c r="F7" s="10" t="s">
        <v>79</v>
      </c>
      <c r="G7">
        <v>86</v>
      </c>
      <c r="H7">
        <v>100</v>
      </c>
      <c r="I7">
        <v>39</v>
      </c>
      <c r="J7">
        <v>38</v>
      </c>
      <c r="K7">
        <v>51</v>
      </c>
      <c r="L7">
        <v>39</v>
      </c>
      <c r="M7">
        <v>62</v>
      </c>
      <c r="N7">
        <v>40</v>
      </c>
      <c r="O7">
        <v>4</v>
      </c>
      <c r="P7">
        <v>1</v>
      </c>
      <c r="Q7">
        <v>4</v>
      </c>
      <c r="R7">
        <v>2.3636363636363638</v>
      </c>
      <c r="S7">
        <v>1.1428571428571428</v>
      </c>
      <c r="T7">
        <v>16</v>
      </c>
      <c r="U7">
        <v>18</v>
      </c>
      <c r="V7">
        <v>16</v>
      </c>
      <c r="W7">
        <v>16</v>
      </c>
      <c r="X7">
        <v>15</v>
      </c>
      <c r="Y7">
        <v>17</v>
      </c>
      <c r="Z7">
        <v>14</v>
      </c>
      <c r="AA7">
        <v>9</v>
      </c>
      <c r="AB7">
        <v>4</v>
      </c>
      <c r="AC7">
        <v>1</v>
      </c>
      <c r="AD7">
        <v>3</v>
      </c>
      <c r="AE7">
        <v>3</v>
      </c>
      <c r="AF7">
        <v>18</v>
      </c>
      <c r="AG7">
        <v>18</v>
      </c>
      <c r="AH7">
        <v>17</v>
      </c>
      <c r="AI7">
        <v>18</v>
      </c>
      <c r="AJ7">
        <v>16</v>
      </c>
      <c r="AK7">
        <v>16</v>
      </c>
      <c r="AL7">
        <v>14</v>
      </c>
      <c r="AM7">
        <v>11</v>
      </c>
      <c r="AN7">
        <v>3</v>
      </c>
      <c r="AO7">
        <v>0</v>
      </c>
      <c r="AP7">
        <v>3</v>
      </c>
      <c r="AQ7">
        <v>5</v>
      </c>
      <c r="AR7">
        <v>0.76470588235294112</v>
      </c>
      <c r="AS7">
        <v>0.82352941176470584</v>
      </c>
      <c r="AT7">
        <v>82.35294117647058</v>
      </c>
      <c r="AU7" s="10" t="s">
        <v>63</v>
      </c>
      <c r="AV7">
        <v>117</v>
      </c>
    </row>
    <row r="8" spans="1:48" x14ac:dyDescent="0.55000000000000004">
      <c r="A8" s="10" t="s">
        <v>19</v>
      </c>
      <c r="B8">
        <v>8</v>
      </c>
      <c r="C8" s="13">
        <v>40521</v>
      </c>
      <c r="D8" s="13">
        <v>43523</v>
      </c>
      <c r="E8">
        <v>8.2246575342465746</v>
      </c>
      <c r="F8" s="10" t="s">
        <v>79</v>
      </c>
      <c r="G8">
        <v>68.180000000000007</v>
      </c>
      <c r="H8">
        <v>120</v>
      </c>
      <c r="I8">
        <v>59</v>
      </c>
      <c r="J8">
        <v>47</v>
      </c>
      <c r="K8">
        <v>99</v>
      </c>
      <c r="L8">
        <v>51</v>
      </c>
      <c r="M8">
        <v>60</v>
      </c>
      <c r="N8">
        <v>55</v>
      </c>
      <c r="O8">
        <v>3.8421052631578947</v>
      </c>
      <c r="P8">
        <v>1.2</v>
      </c>
      <c r="Q8">
        <v>3.25</v>
      </c>
      <c r="R8">
        <v>2.0909090909090908</v>
      </c>
      <c r="S8">
        <v>0.8571428571428571</v>
      </c>
      <c r="T8">
        <v>15</v>
      </c>
      <c r="U8">
        <v>13</v>
      </c>
      <c r="V8">
        <v>18</v>
      </c>
      <c r="W8">
        <v>12</v>
      </c>
      <c r="X8">
        <v>9</v>
      </c>
      <c r="Y8">
        <v>19</v>
      </c>
      <c r="Z8">
        <v>11</v>
      </c>
      <c r="AA8">
        <v>27</v>
      </c>
      <c r="AB8">
        <v>15</v>
      </c>
      <c r="AC8">
        <v>5</v>
      </c>
      <c r="AD8">
        <v>12</v>
      </c>
      <c r="AE8">
        <v>0</v>
      </c>
      <c r="AF8">
        <v>19</v>
      </c>
      <c r="AG8">
        <v>14</v>
      </c>
      <c r="AH8">
        <v>20</v>
      </c>
      <c r="AI8">
        <v>13</v>
      </c>
      <c r="AJ8">
        <v>13</v>
      </c>
      <c r="AK8">
        <v>20</v>
      </c>
      <c r="AL8">
        <v>14</v>
      </c>
      <c r="AM8">
        <v>14</v>
      </c>
      <c r="AN8">
        <v>8</v>
      </c>
      <c r="AO8">
        <v>0</v>
      </c>
      <c r="AP8">
        <v>7</v>
      </c>
      <c r="AQ8">
        <v>0</v>
      </c>
      <c r="AR8">
        <v>0.8529411764705882</v>
      </c>
      <c r="AS8">
        <v>0.76470588235294112</v>
      </c>
      <c r="AT8">
        <v>85.294117647058826</v>
      </c>
      <c r="AU8" s="10" t="s">
        <v>62</v>
      </c>
      <c r="AV8">
        <v>97</v>
      </c>
    </row>
    <row r="9" spans="1:48" x14ac:dyDescent="0.55000000000000004">
      <c r="A9" s="10" t="s">
        <v>19</v>
      </c>
      <c r="B9">
        <v>8</v>
      </c>
      <c r="C9" s="13">
        <v>40521</v>
      </c>
      <c r="D9" s="13">
        <v>43523</v>
      </c>
      <c r="E9">
        <v>8.2246575342465746</v>
      </c>
      <c r="F9" s="10" t="s">
        <v>79</v>
      </c>
      <c r="G9">
        <v>68.180000000000007</v>
      </c>
      <c r="H9">
        <v>120</v>
      </c>
      <c r="I9">
        <v>59</v>
      </c>
      <c r="J9">
        <v>47</v>
      </c>
      <c r="K9">
        <v>99</v>
      </c>
      <c r="L9">
        <v>51</v>
      </c>
      <c r="M9">
        <v>60</v>
      </c>
      <c r="N9">
        <v>55</v>
      </c>
      <c r="O9">
        <v>3.8421052631578947</v>
      </c>
      <c r="P9">
        <v>1.2</v>
      </c>
      <c r="Q9">
        <v>3.25</v>
      </c>
      <c r="R9">
        <v>2.0909090909090908</v>
      </c>
      <c r="S9">
        <v>0.8571428571428571</v>
      </c>
      <c r="T9">
        <v>15</v>
      </c>
      <c r="U9">
        <v>13</v>
      </c>
      <c r="V9">
        <v>18</v>
      </c>
      <c r="W9">
        <v>12</v>
      </c>
      <c r="X9">
        <v>9</v>
      </c>
      <c r="Y9">
        <v>19</v>
      </c>
      <c r="Z9">
        <v>11</v>
      </c>
      <c r="AA9">
        <v>27</v>
      </c>
      <c r="AB9">
        <v>15</v>
      </c>
      <c r="AC9">
        <v>5</v>
      </c>
      <c r="AD9">
        <v>12</v>
      </c>
      <c r="AE9">
        <v>0</v>
      </c>
      <c r="AF9">
        <v>19</v>
      </c>
      <c r="AG9">
        <v>14</v>
      </c>
      <c r="AH9">
        <v>20</v>
      </c>
      <c r="AI9">
        <v>13</v>
      </c>
      <c r="AJ9">
        <v>13</v>
      </c>
      <c r="AK9">
        <v>20</v>
      </c>
      <c r="AL9">
        <v>14</v>
      </c>
      <c r="AM9">
        <v>14</v>
      </c>
      <c r="AN9">
        <v>8</v>
      </c>
      <c r="AO9">
        <v>0</v>
      </c>
      <c r="AP9">
        <v>7</v>
      </c>
      <c r="AQ9">
        <v>0</v>
      </c>
      <c r="AR9">
        <v>0.8529411764705882</v>
      </c>
      <c r="AS9">
        <v>0.76470588235294112</v>
      </c>
      <c r="AT9">
        <v>76.470588235294116</v>
      </c>
      <c r="AU9" s="10" t="s">
        <v>63</v>
      </c>
      <c r="AV9">
        <v>113</v>
      </c>
    </row>
    <row r="10" spans="1:48" x14ac:dyDescent="0.55000000000000004">
      <c r="A10" s="10" t="s">
        <v>45</v>
      </c>
      <c r="B10">
        <v>9</v>
      </c>
      <c r="C10" s="13">
        <v>40134</v>
      </c>
      <c r="D10" s="13">
        <v>43529</v>
      </c>
      <c r="E10">
        <v>9.3013698630136989</v>
      </c>
      <c r="F10" s="10" t="s">
        <v>80</v>
      </c>
      <c r="G10">
        <v>90.9</v>
      </c>
      <c r="H10">
        <v>123</v>
      </c>
      <c r="I10">
        <v>46</v>
      </c>
      <c r="J10">
        <v>67</v>
      </c>
      <c r="K10">
        <v>72</v>
      </c>
      <c r="L10">
        <v>43</v>
      </c>
      <c r="M10">
        <v>62</v>
      </c>
      <c r="N10">
        <v>55</v>
      </c>
      <c r="O10">
        <v>3.6842105263157894</v>
      </c>
      <c r="P10">
        <v>0.8</v>
      </c>
      <c r="Q10">
        <v>3</v>
      </c>
      <c r="R10">
        <v>0.54545454545454541</v>
      </c>
      <c r="S10">
        <v>0.7142857142857143</v>
      </c>
      <c r="T10">
        <v>17</v>
      </c>
      <c r="U10">
        <v>13</v>
      </c>
      <c r="V10">
        <v>16</v>
      </c>
      <c r="W10">
        <v>12</v>
      </c>
      <c r="X10">
        <v>15</v>
      </c>
      <c r="Y10">
        <v>16</v>
      </c>
      <c r="Z10">
        <v>14</v>
      </c>
      <c r="AA10">
        <v>25</v>
      </c>
      <c r="AB10">
        <v>4</v>
      </c>
      <c r="AC10">
        <v>1</v>
      </c>
      <c r="AD10">
        <v>6</v>
      </c>
      <c r="AE10">
        <v>11</v>
      </c>
      <c r="AF10">
        <v>17</v>
      </c>
      <c r="AG10">
        <v>16</v>
      </c>
      <c r="AH10">
        <v>16</v>
      </c>
      <c r="AI10">
        <v>15</v>
      </c>
      <c r="AJ10">
        <v>16</v>
      </c>
      <c r="AK10">
        <v>18</v>
      </c>
      <c r="AL10">
        <v>15</v>
      </c>
      <c r="AM10">
        <v>23</v>
      </c>
      <c r="AN10">
        <v>5</v>
      </c>
      <c r="AO10">
        <v>2</v>
      </c>
      <c r="AP10">
        <v>5</v>
      </c>
      <c r="AQ10">
        <v>10</v>
      </c>
      <c r="AR10">
        <v>0.82352941176470584</v>
      </c>
      <c r="AS10">
        <v>0.82352941176470584</v>
      </c>
      <c r="AT10">
        <v>82.35294117647058</v>
      </c>
      <c r="AU10" s="10" t="s">
        <v>62</v>
      </c>
      <c r="AV10">
        <v>103</v>
      </c>
    </row>
    <row r="11" spans="1:48" x14ac:dyDescent="0.55000000000000004">
      <c r="A11" s="10" t="s">
        <v>45</v>
      </c>
      <c r="B11">
        <v>9</v>
      </c>
      <c r="C11" s="13">
        <v>40134</v>
      </c>
      <c r="D11" s="13">
        <v>43529</v>
      </c>
      <c r="E11">
        <v>9.3013698630136989</v>
      </c>
      <c r="F11" s="10" t="s">
        <v>80</v>
      </c>
      <c r="G11">
        <v>90.9</v>
      </c>
      <c r="H11">
        <v>123</v>
      </c>
      <c r="I11">
        <v>46</v>
      </c>
      <c r="J11">
        <v>67</v>
      </c>
      <c r="K11">
        <v>72</v>
      </c>
      <c r="L11">
        <v>43</v>
      </c>
      <c r="M11">
        <v>62</v>
      </c>
      <c r="N11">
        <v>55</v>
      </c>
      <c r="O11">
        <v>3.6842105263157894</v>
      </c>
      <c r="P11">
        <v>0.8</v>
      </c>
      <c r="Q11">
        <v>3</v>
      </c>
      <c r="R11">
        <v>0.54545454545454541</v>
      </c>
      <c r="S11">
        <v>0.7142857142857143</v>
      </c>
      <c r="T11">
        <v>17</v>
      </c>
      <c r="U11">
        <v>13</v>
      </c>
      <c r="V11">
        <v>16</v>
      </c>
      <c r="W11">
        <v>12</v>
      </c>
      <c r="X11">
        <v>15</v>
      </c>
      <c r="Y11">
        <v>16</v>
      </c>
      <c r="Z11">
        <v>14</v>
      </c>
      <c r="AA11">
        <v>25</v>
      </c>
      <c r="AB11">
        <v>4</v>
      </c>
      <c r="AC11">
        <v>1</v>
      </c>
      <c r="AD11">
        <v>6</v>
      </c>
      <c r="AE11">
        <v>11</v>
      </c>
      <c r="AF11">
        <v>17</v>
      </c>
      <c r="AG11">
        <v>16</v>
      </c>
      <c r="AH11">
        <v>16</v>
      </c>
      <c r="AI11">
        <v>15</v>
      </c>
      <c r="AJ11">
        <v>16</v>
      </c>
      <c r="AK11">
        <v>18</v>
      </c>
      <c r="AL11">
        <v>15</v>
      </c>
      <c r="AM11">
        <v>23</v>
      </c>
      <c r="AN11">
        <v>5</v>
      </c>
      <c r="AO11">
        <v>2</v>
      </c>
      <c r="AP11">
        <v>5</v>
      </c>
      <c r="AQ11">
        <v>10</v>
      </c>
      <c r="AR11">
        <v>0.82352941176470584</v>
      </c>
      <c r="AS11">
        <v>0.82352941176470584</v>
      </c>
      <c r="AT11">
        <v>82.35294117647058</v>
      </c>
      <c r="AU11" s="10" t="s">
        <v>63</v>
      </c>
      <c r="AV11">
        <v>113</v>
      </c>
    </row>
    <row r="12" spans="1:48" x14ac:dyDescent="0.55000000000000004">
      <c r="A12" s="10" t="s">
        <v>55</v>
      </c>
      <c r="B12">
        <v>10</v>
      </c>
      <c r="C12" s="13">
        <v>39802</v>
      </c>
      <c r="D12" s="13">
        <v>43533</v>
      </c>
      <c r="E12">
        <v>10.221917808219178</v>
      </c>
      <c r="F12" s="10" t="s">
        <v>80</v>
      </c>
      <c r="G12">
        <v>100</v>
      </c>
      <c r="H12">
        <v>85</v>
      </c>
      <c r="I12">
        <v>39</v>
      </c>
      <c r="J12">
        <v>62</v>
      </c>
      <c r="K12">
        <v>53</v>
      </c>
      <c r="L12">
        <v>47</v>
      </c>
      <c r="M12">
        <v>68</v>
      </c>
      <c r="N12">
        <v>49</v>
      </c>
      <c r="O12">
        <v>0.31578947368421051</v>
      </c>
      <c r="P12">
        <v>3.5</v>
      </c>
      <c r="Q12">
        <v>0</v>
      </c>
      <c r="R12">
        <v>2.3636363636363638</v>
      </c>
      <c r="S12">
        <v>3.4285714285714284</v>
      </c>
      <c r="T12">
        <v>13</v>
      </c>
      <c r="U12">
        <v>11</v>
      </c>
      <c r="V12">
        <v>10</v>
      </c>
      <c r="W12">
        <v>12</v>
      </c>
      <c r="X12">
        <v>8</v>
      </c>
      <c r="Y12">
        <v>6</v>
      </c>
      <c r="Z12">
        <v>9</v>
      </c>
      <c r="AA12">
        <v>4</v>
      </c>
      <c r="AB12">
        <v>1</v>
      </c>
      <c r="AC12">
        <v>0</v>
      </c>
      <c r="AD12">
        <v>3</v>
      </c>
      <c r="AE12">
        <v>1</v>
      </c>
      <c r="AF12">
        <v>19</v>
      </c>
      <c r="AG12">
        <v>15</v>
      </c>
      <c r="AH12">
        <v>15</v>
      </c>
      <c r="AI12">
        <v>15</v>
      </c>
      <c r="AJ12">
        <v>16</v>
      </c>
      <c r="AK12">
        <v>15</v>
      </c>
      <c r="AL12">
        <v>15</v>
      </c>
      <c r="AM12">
        <v>11</v>
      </c>
      <c r="AN12">
        <v>4</v>
      </c>
      <c r="AO12">
        <v>0</v>
      </c>
      <c r="AP12">
        <v>3</v>
      </c>
      <c r="AQ12">
        <v>3</v>
      </c>
      <c r="AR12">
        <v>0.73529411764705888</v>
      </c>
      <c r="AS12">
        <v>0.88235294117647056</v>
      </c>
      <c r="AT12">
        <v>73.529411764705884</v>
      </c>
      <c r="AU12" s="10" t="s">
        <v>62</v>
      </c>
      <c r="AV12">
        <v>69</v>
      </c>
    </row>
    <row r="13" spans="1:48" x14ac:dyDescent="0.55000000000000004">
      <c r="A13" s="10" t="s">
        <v>55</v>
      </c>
      <c r="B13">
        <v>10</v>
      </c>
      <c r="C13" s="13">
        <v>39802</v>
      </c>
      <c r="D13" s="13">
        <v>43533</v>
      </c>
      <c r="E13">
        <v>10.221917808219178</v>
      </c>
      <c r="F13" s="10" t="s">
        <v>80</v>
      </c>
      <c r="G13">
        <v>100</v>
      </c>
      <c r="H13">
        <v>85</v>
      </c>
      <c r="I13">
        <v>39</v>
      </c>
      <c r="J13">
        <v>62</v>
      </c>
      <c r="K13">
        <v>53</v>
      </c>
      <c r="L13">
        <v>47</v>
      </c>
      <c r="M13">
        <v>68</v>
      </c>
      <c r="N13">
        <v>49</v>
      </c>
      <c r="O13">
        <v>0.31578947368421051</v>
      </c>
      <c r="P13">
        <v>3.5</v>
      </c>
      <c r="Q13">
        <v>0</v>
      </c>
      <c r="R13">
        <v>2.3636363636363638</v>
      </c>
      <c r="S13">
        <v>3.4285714285714284</v>
      </c>
      <c r="T13">
        <v>13</v>
      </c>
      <c r="U13">
        <v>11</v>
      </c>
      <c r="V13">
        <v>10</v>
      </c>
      <c r="W13">
        <v>12</v>
      </c>
      <c r="X13">
        <v>8</v>
      </c>
      <c r="Y13">
        <v>6</v>
      </c>
      <c r="Z13">
        <v>9</v>
      </c>
      <c r="AA13">
        <v>4</v>
      </c>
      <c r="AB13">
        <v>1</v>
      </c>
      <c r="AC13">
        <v>0</v>
      </c>
      <c r="AD13">
        <v>3</v>
      </c>
      <c r="AE13">
        <v>1</v>
      </c>
      <c r="AF13">
        <v>19</v>
      </c>
      <c r="AG13">
        <v>15</v>
      </c>
      <c r="AH13">
        <v>15</v>
      </c>
      <c r="AI13">
        <v>15</v>
      </c>
      <c r="AJ13">
        <v>16</v>
      </c>
      <c r="AK13">
        <v>15</v>
      </c>
      <c r="AL13">
        <v>15</v>
      </c>
      <c r="AM13">
        <v>11</v>
      </c>
      <c r="AN13">
        <v>4</v>
      </c>
      <c r="AO13">
        <v>0</v>
      </c>
      <c r="AP13">
        <v>3</v>
      </c>
      <c r="AQ13">
        <v>3</v>
      </c>
      <c r="AR13">
        <v>0.73529411764705888</v>
      </c>
      <c r="AS13">
        <v>0.88235294117647056</v>
      </c>
      <c r="AT13">
        <v>88.235294117647058</v>
      </c>
      <c r="AU13" s="10" t="s">
        <v>63</v>
      </c>
      <c r="AV13">
        <v>110</v>
      </c>
    </row>
    <row r="14" spans="1:48" x14ac:dyDescent="0.55000000000000004">
      <c r="A14" s="10" t="s">
        <v>56</v>
      </c>
      <c r="B14">
        <v>9</v>
      </c>
      <c r="C14" s="13">
        <v>39993</v>
      </c>
      <c r="D14" s="13">
        <v>43537</v>
      </c>
      <c r="E14">
        <v>9.7095890410958905</v>
      </c>
      <c r="F14" s="10" t="s">
        <v>80</v>
      </c>
      <c r="G14">
        <v>80</v>
      </c>
      <c r="H14">
        <v>106</v>
      </c>
      <c r="I14">
        <v>46</v>
      </c>
      <c r="J14">
        <v>52</v>
      </c>
      <c r="K14">
        <v>43</v>
      </c>
      <c r="L14">
        <v>60</v>
      </c>
      <c r="M14">
        <v>41</v>
      </c>
      <c r="N14">
        <v>62</v>
      </c>
      <c r="O14">
        <v>4</v>
      </c>
      <c r="P14">
        <v>2</v>
      </c>
      <c r="Q14">
        <v>4</v>
      </c>
      <c r="R14">
        <v>2.1818181818181817</v>
      </c>
      <c r="S14">
        <v>0.8571428571428571</v>
      </c>
      <c r="T14">
        <v>19</v>
      </c>
      <c r="U14">
        <v>17</v>
      </c>
      <c r="V14">
        <v>21</v>
      </c>
      <c r="W14">
        <v>15</v>
      </c>
      <c r="X14">
        <v>17</v>
      </c>
      <c r="Y14">
        <v>21</v>
      </c>
      <c r="Z14">
        <v>10</v>
      </c>
      <c r="AA14">
        <v>21</v>
      </c>
      <c r="AB14">
        <v>9</v>
      </c>
      <c r="AC14">
        <v>1</v>
      </c>
      <c r="AD14">
        <v>9</v>
      </c>
      <c r="AE14">
        <v>4</v>
      </c>
      <c r="AF14">
        <v>18</v>
      </c>
      <c r="AG14">
        <v>16</v>
      </c>
      <c r="AH14">
        <v>21</v>
      </c>
      <c r="AI14">
        <v>15</v>
      </c>
      <c r="AJ14">
        <v>15</v>
      </c>
      <c r="AK14">
        <v>21</v>
      </c>
      <c r="AL14">
        <v>14</v>
      </c>
      <c r="AM14">
        <v>27</v>
      </c>
      <c r="AN14">
        <v>13</v>
      </c>
      <c r="AO14">
        <v>1</v>
      </c>
      <c r="AP14">
        <v>12</v>
      </c>
      <c r="AQ14">
        <v>4</v>
      </c>
      <c r="AR14">
        <v>0.79411764705882348</v>
      </c>
      <c r="AS14">
        <v>1</v>
      </c>
      <c r="AT14">
        <v>79.411764705882348</v>
      </c>
      <c r="AU14" s="10" t="s">
        <v>62</v>
      </c>
      <c r="AV14">
        <v>120</v>
      </c>
    </row>
    <row r="15" spans="1:48" x14ac:dyDescent="0.55000000000000004">
      <c r="A15" s="10" t="s">
        <v>56</v>
      </c>
      <c r="B15">
        <v>9</v>
      </c>
      <c r="C15" s="13">
        <v>39993</v>
      </c>
      <c r="D15" s="13">
        <v>43537</v>
      </c>
      <c r="E15">
        <v>9.7095890410958905</v>
      </c>
      <c r="F15" s="10" t="s">
        <v>80</v>
      </c>
      <c r="G15">
        <v>80</v>
      </c>
      <c r="H15">
        <v>106</v>
      </c>
      <c r="I15">
        <v>46</v>
      </c>
      <c r="J15">
        <v>52</v>
      </c>
      <c r="K15">
        <v>43</v>
      </c>
      <c r="L15">
        <v>60</v>
      </c>
      <c r="M15">
        <v>41</v>
      </c>
      <c r="N15">
        <v>62</v>
      </c>
      <c r="O15">
        <v>4</v>
      </c>
      <c r="P15">
        <v>2</v>
      </c>
      <c r="Q15">
        <v>4</v>
      </c>
      <c r="R15">
        <v>2.1818181818181817</v>
      </c>
      <c r="S15">
        <v>0.8571428571428571</v>
      </c>
      <c r="T15">
        <v>19</v>
      </c>
      <c r="U15">
        <v>17</v>
      </c>
      <c r="V15">
        <v>21</v>
      </c>
      <c r="W15">
        <v>15</v>
      </c>
      <c r="X15">
        <v>17</v>
      </c>
      <c r="Y15">
        <v>21</v>
      </c>
      <c r="Z15">
        <v>10</v>
      </c>
      <c r="AA15">
        <v>21</v>
      </c>
      <c r="AB15">
        <v>9</v>
      </c>
      <c r="AC15">
        <v>1</v>
      </c>
      <c r="AD15">
        <v>9</v>
      </c>
      <c r="AE15">
        <v>4</v>
      </c>
      <c r="AF15">
        <v>18</v>
      </c>
      <c r="AG15">
        <v>16</v>
      </c>
      <c r="AH15">
        <v>21</v>
      </c>
      <c r="AI15">
        <v>15</v>
      </c>
      <c r="AJ15">
        <v>15</v>
      </c>
      <c r="AK15">
        <v>21</v>
      </c>
      <c r="AL15">
        <v>14</v>
      </c>
      <c r="AM15">
        <v>27</v>
      </c>
      <c r="AN15">
        <v>13</v>
      </c>
      <c r="AO15">
        <v>1</v>
      </c>
      <c r="AP15">
        <v>12</v>
      </c>
      <c r="AQ15">
        <v>4</v>
      </c>
      <c r="AR15">
        <v>0.79411764705882348</v>
      </c>
      <c r="AS15">
        <v>1</v>
      </c>
      <c r="AT15">
        <v>100</v>
      </c>
      <c r="AU15" s="10" t="s">
        <v>63</v>
      </c>
      <c r="AV15">
        <v>120</v>
      </c>
    </row>
    <row r="16" spans="1:48" x14ac:dyDescent="0.55000000000000004">
      <c r="A16" s="10" t="s">
        <v>57</v>
      </c>
      <c r="B16">
        <v>10</v>
      </c>
      <c r="C16" s="13">
        <v>39624</v>
      </c>
      <c r="D16" s="13">
        <v>43535</v>
      </c>
      <c r="E16">
        <v>10.715068493150685</v>
      </c>
      <c r="F16" s="10" t="s">
        <v>80</v>
      </c>
      <c r="G16">
        <v>50</v>
      </c>
      <c r="H16">
        <v>115</v>
      </c>
      <c r="I16">
        <v>49</v>
      </c>
      <c r="J16">
        <v>71</v>
      </c>
      <c r="K16">
        <v>62</v>
      </c>
      <c r="L16">
        <v>51</v>
      </c>
      <c r="M16">
        <v>68</v>
      </c>
      <c r="N16">
        <v>58</v>
      </c>
      <c r="O16">
        <v>4</v>
      </c>
      <c r="P16">
        <v>3.3</v>
      </c>
      <c r="Q16">
        <v>2.75</v>
      </c>
      <c r="R16">
        <v>2.7272727272727271</v>
      </c>
      <c r="S16">
        <v>1.2857142857142858</v>
      </c>
      <c r="T16">
        <v>13</v>
      </c>
      <c r="U16">
        <v>9</v>
      </c>
      <c r="V16">
        <v>13</v>
      </c>
      <c r="W16">
        <v>10</v>
      </c>
      <c r="X16">
        <v>9</v>
      </c>
      <c r="Y16">
        <v>13</v>
      </c>
      <c r="Z16">
        <v>10</v>
      </c>
      <c r="AA16">
        <v>33</v>
      </c>
      <c r="AB16">
        <v>15</v>
      </c>
      <c r="AC16">
        <v>2</v>
      </c>
      <c r="AD16">
        <v>11</v>
      </c>
      <c r="AE16">
        <v>8</v>
      </c>
      <c r="AF16">
        <v>18</v>
      </c>
      <c r="AG16">
        <v>9</v>
      </c>
      <c r="AH16">
        <v>18</v>
      </c>
      <c r="AI16">
        <v>10</v>
      </c>
      <c r="AJ16">
        <v>13</v>
      </c>
      <c r="AK16">
        <v>16</v>
      </c>
      <c r="AL16">
        <v>11</v>
      </c>
      <c r="AM16">
        <v>27</v>
      </c>
      <c r="AN16">
        <v>13</v>
      </c>
      <c r="AO16">
        <v>2</v>
      </c>
      <c r="AP16">
        <v>13</v>
      </c>
      <c r="AQ16">
        <v>3</v>
      </c>
      <c r="AR16">
        <v>0.88235294117647056</v>
      </c>
      <c r="AS16">
        <v>0.94117647058823528</v>
      </c>
      <c r="AT16">
        <v>88.235294117647058</v>
      </c>
      <c r="AU16" s="10" t="s">
        <v>62</v>
      </c>
      <c r="AV16">
        <v>77</v>
      </c>
    </row>
    <row r="17" spans="1:48" x14ac:dyDescent="0.55000000000000004">
      <c r="A17" s="10" t="s">
        <v>57</v>
      </c>
      <c r="B17">
        <v>10</v>
      </c>
      <c r="C17" s="13">
        <v>39624</v>
      </c>
      <c r="D17" s="13">
        <v>43535</v>
      </c>
      <c r="E17">
        <v>10.715068493150685</v>
      </c>
      <c r="F17" s="10" t="s">
        <v>80</v>
      </c>
      <c r="G17">
        <v>50</v>
      </c>
      <c r="H17">
        <v>115</v>
      </c>
      <c r="I17">
        <v>49</v>
      </c>
      <c r="J17">
        <v>71</v>
      </c>
      <c r="K17">
        <v>62</v>
      </c>
      <c r="L17">
        <v>51</v>
      </c>
      <c r="M17">
        <v>68</v>
      </c>
      <c r="N17">
        <v>58</v>
      </c>
      <c r="O17">
        <v>4</v>
      </c>
      <c r="P17">
        <v>3.3</v>
      </c>
      <c r="Q17">
        <v>2.75</v>
      </c>
      <c r="R17">
        <v>2.7272727272727271</v>
      </c>
      <c r="S17">
        <v>1.2857142857142858</v>
      </c>
      <c r="T17">
        <v>13</v>
      </c>
      <c r="U17">
        <v>9</v>
      </c>
      <c r="V17">
        <v>13</v>
      </c>
      <c r="W17">
        <v>10</v>
      </c>
      <c r="X17">
        <v>9</v>
      </c>
      <c r="Y17">
        <v>13</v>
      </c>
      <c r="Z17">
        <v>10</v>
      </c>
      <c r="AA17">
        <v>33</v>
      </c>
      <c r="AB17">
        <v>15</v>
      </c>
      <c r="AC17">
        <v>2</v>
      </c>
      <c r="AD17">
        <v>11</v>
      </c>
      <c r="AE17">
        <v>8</v>
      </c>
      <c r="AF17">
        <v>18</v>
      </c>
      <c r="AG17">
        <v>9</v>
      </c>
      <c r="AH17">
        <v>18</v>
      </c>
      <c r="AI17">
        <v>10</v>
      </c>
      <c r="AJ17">
        <v>13</v>
      </c>
      <c r="AK17">
        <v>16</v>
      </c>
      <c r="AL17">
        <v>11</v>
      </c>
      <c r="AM17">
        <v>27</v>
      </c>
      <c r="AN17">
        <v>13</v>
      </c>
      <c r="AO17">
        <v>2</v>
      </c>
      <c r="AP17">
        <v>13</v>
      </c>
      <c r="AQ17">
        <v>3</v>
      </c>
      <c r="AR17">
        <v>0.88235294117647056</v>
      </c>
      <c r="AS17">
        <v>0.94117647058823528</v>
      </c>
      <c r="AU17" s="10" t="s">
        <v>63</v>
      </c>
      <c r="AV17">
        <v>95</v>
      </c>
    </row>
    <row r="18" spans="1:48" x14ac:dyDescent="0.55000000000000004">
      <c r="A18" s="10" t="s">
        <v>89</v>
      </c>
      <c r="B18">
        <v>8</v>
      </c>
      <c r="C18" s="13">
        <v>40487</v>
      </c>
      <c r="D18" s="13">
        <v>43581</v>
      </c>
      <c r="E18">
        <v>8.4767123287671229</v>
      </c>
      <c r="F18" s="10" t="s">
        <v>79</v>
      </c>
      <c r="G18">
        <v>100</v>
      </c>
      <c r="H18">
        <v>129</v>
      </c>
      <c r="I18">
        <v>56</v>
      </c>
      <c r="J18">
        <v>58</v>
      </c>
      <c r="K18">
        <v>99</v>
      </c>
      <c r="L18">
        <v>51</v>
      </c>
      <c r="M18">
        <v>69</v>
      </c>
      <c r="N18">
        <v>57</v>
      </c>
      <c r="O18">
        <v>3.4736842105263159</v>
      </c>
      <c r="P18">
        <v>1.2</v>
      </c>
      <c r="Q18">
        <v>2.375</v>
      </c>
      <c r="R18">
        <v>1.8181818181818181</v>
      </c>
      <c r="S18">
        <v>1.2857142857142858</v>
      </c>
      <c r="T18">
        <v>11</v>
      </c>
      <c r="U18">
        <v>11</v>
      </c>
      <c r="V18">
        <v>11</v>
      </c>
      <c r="W18">
        <v>14</v>
      </c>
      <c r="X18">
        <v>16</v>
      </c>
      <c r="Y18">
        <v>9</v>
      </c>
      <c r="Z18">
        <v>8</v>
      </c>
      <c r="AA18">
        <v>34</v>
      </c>
      <c r="AB18">
        <v>13</v>
      </c>
      <c r="AC18">
        <v>0</v>
      </c>
      <c r="AD18">
        <v>10</v>
      </c>
      <c r="AE18">
        <v>11</v>
      </c>
      <c r="AF18">
        <v>11</v>
      </c>
      <c r="AG18">
        <v>11</v>
      </c>
      <c r="AH18">
        <v>11</v>
      </c>
      <c r="AI18">
        <v>12</v>
      </c>
      <c r="AJ18">
        <v>11</v>
      </c>
      <c r="AK18">
        <v>11</v>
      </c>
      <c r="AL18">
        <v>7</v>
      </c>
      <c r="AM18">
        <v>39</v>
      </c>
      <c r="AN18">
        <v>11</v>
      </c>
      <c r="AO18">
        <v>2</v>
      </c>
      <c r="AP18">
        <v>11</v>
      </c>
      <c r="AQ18">
        <v>14</v>
      </c>
      <c r="AR18">
        <v>0.8529411764705882</v>
      </c>
      <c r="AS18">
        <v>0.88235294117647056</v>
      </c>
      <c r="AU18" s="10" t="s">
        <v>62</v>
      </c>
      <c r="AV18">
        <v>80</v>
      </c>
    </row>
    <row r="19" spans="1:48" x14ac:dyDescent="0.55000000000000004">
      <c r="A19" s="10" t="s">
        <v>89</v>
      </c>
      <c r="B19">
        <v>8</v>
      </c>
      <c r="C19" s="13">
        <v>40487</v>
      </c>
      <c r="D19" s="13">
        <v>43581</v>
      </c>
      <c r="E19">
        <v>8.4767123287671229</v>
      </c>
      <c r="F19" s="10" t="s">
        <v>79</v>
      </c>
      <c r="G19">
        <v>100</v>
      </c>
      <c r="H19">
        <v>129</v>
      </c>
      <c r="I19">
        <v>56</v>
      </c>
      <c r="J19">
        <v>58</v>
      </c>
      <c r="K19">
        <v>99</v>
      </c>
      <c r="L19">
        <v>51</v>
      </c>
      <c r="M19">
        <v>69</v>
      </c>
      <c r="N19">
        <v>57</v>
      </c>
      <c r="O19">
        <v>3.4736842105263159</v>
      </c>
      <c r="P19">
        <v>1.2</v>
      </c>
      <c r="Q19">
        <v>2.375</v>
      </c>
      <c r="R19">
        <v>1.8181818181818181</v>
      </c>
      <c r="S19">
        <v>1.2857142857142858</v>
      </c>
      <c r="T19">
        <v>11</v>
      </c>
      <c r="U19">
        <v>11</v>
      </c>
      <c r="V19">
        <v>11</v>
      </c>
      <c r="W19">
        <v>14</v>
      </c>
      <c r="X19">
        <v>16</v>
      </c>
      <c r="Y19">
        <v>9</v>
      </c>
      <c r="Z19">
        <v>8</v>
      </c>
      <c r="AA19">
        <v>34</v>
      </c>
      <c r="AB19">
        <v>13</v>
      </c>
      <c r="AC19">
        <v>0</v>
      </c>
      <c r="AD19">
        <v>10</v>
      </c>
      <c r="AE19">
        <v>11</v>
      </c>
      <c r="AF19">
        <v>11</v>
      </c>
      <c r="AG19">
        <v>11</v>
      </c>
      <c r="AH19">
        <v>11</v>
      </c>
      <c r="AI19">
        <v>12</v>
      </c>
      <c r="AJ19">
        <v>11</v>
      </c>
      <c r="AK19">
        <v>11</v>
      </c>
      <c r="AL19">
        <v>7</v>
      </c>
      <c r="AM19">
        <v>39</v>
      </c>
      <c r="AN19">
        <v>11</v>
      </c>
      <c r="AO19">
        <v>2</v>
      </c>
      <c r="AP19">
        <v>11</v>
      </c>
      <c r="AQ19">
        <v>14</v>
      </c>
      <c r="AR19">
        <v>0.8529411764705882</v>
      </c>
      <c r="AS19">
        <v>0.88235294117647056</v>
      </c>
      <c r="AU19" s="10" t="s">
        <v>63</v>
      </c>
      <c r="AV19">
        <v>74</v>
      </c>
    </row>
    <row r="20" spans="1:48" x14ac:dyDescent="0.55000000000000004">
      <c r="A20" s="10" t="s">
        <v>90</v>
      </c>
      <c r="B20">
        <v>8</v>
      </c>
      <c r="C20" s="13">
        <v>40634</v>
      </c>
      <c r="D20" s="13">
        <v>43607</v>
      </c>
      <c r="E20">
        <v>8.1452054794520556</v>
      </c>
      <c r="F20" s="10" t="s">
        <v>80</v>
      </c>
      <c r="G20">
        <v>95</v>
      </c>
      <c r="H20">
        <v>135</v>
      </c>
      <c r="I20">
        <v>38</v>
      </c>
      <c r="J20">
        <v>41</v>
      </c>
      <c r="K20">
        <v>55</v>
      </c>
      <c r="L20">
        <v>39</v>
      </c>
      <c r="M20">
        <v>60</v>
      </c>
      <c r="N20">
        <v>39</v>
      </c>
      <c r="O20">
        <v>3.736842105263158</v>
      </c>
      <c r="P20">
        <v>0.2</v>
      </c>
      <c r="Q20">
        <v>3</v>
      </c>
      <c r="R20">
        <v>2</v>
      </c>
      <c r="S20">
        <v>0.5714285714285714</v>
      </c>
      <c r="T20">
        <v>17</v>
      </c>
      <c r="U20">
        <v>16</v>
      </c>
      <c r="V20">
        <v>15</v>
      </c>
      <c r="W20">
        <v>15</v>
      </c>
      <c r="X20">
        <v>15</v>
      </c>
      <c r="Y20">
        <v>12</v>
      </c>
      <c r="Z20">
        <v>15</v>
      </c>
      <c r="AA20">
        <v>16</v>
      </c>
      <c r="AB20">
        <v>4</v>
      </c>
      <c r="AC20">
        <v>1</v>
      </c>
      <c r="AD20">
        <v>5</v>
      </c>
      <c r="AE20">
        <v>6</v>
      </c>
      <c r="AF20">
        <v>20</v>
      </c>
      <c r="AG20">
        <v>18</v>
      </c>
      <c r="AH20">
        <v>20</v>
      </c>
      <c r="AI20">
        <v>18</v>
      </c>
      <c r="AJ20">
        <v>18</v>
      </c>
      <c r="AK20">
        <v>19</v>
      </c>
      <c r="AL20">
        <v>15</v>
      </c>
      <c r="AM20">
        <v>16</v>
      </c>
      <c r="AN20">
        <v>3</v>
      </c>
      <c r="AO20">
        <v>1</v>
      </c>
      <c r="AP20">
        <v>5</v>
      </c>
      <c r="AQ20">
        <v>5</v>
      </c>
      <c r="AR20">
        <v>0.82352941176470584</v>
      </c>
      <c r="AS20">
        <v>0.82352941176470584</v>
      </c>
      <c r="AU20" s="10" t="s">
        <v>62</v>
      </c>
      <c r="AV20">
        <v>105</v>
      </c>
    </row>
    <row r="21" spans="1:48" x14ac:dyDescent="0.55000000000000004">
      <c r="A21" s="10" t="s">
        <v>90</v>
      </c>
      <c r="B21">
        <v>8</v>
      </c>
      <c r="C21" s="13">
        <v>40634</v>
      </c>
      <c r="D21" s="13">
        <v>43607</v>
      </c>
      <c r="E21">
        <v>8.1452054794520556</v>
      </c>
      <c r="F21" s="10" t="s">
        <v>80</v>
      </c>
      <c r="G21">
        <v>95</v>
      </c>
      <c r="H21">
        <v>135</v>
      </c>
      <c r="I21">
        <v>38</v>
      </c>
      <c r="J21">
        <v>41</v>
      </c>
      <c r="K21">
        <v>55</v>
      </c>
      <c r="L21">
        <v>39</v>
      </c>
      <c r="M21">
        <v>60</v>
      </c>
      <c r="N21">
        <v>39</v>
      </c>
      <c r="O21">
        <v>3.736842105263158</v>
      </c>
      <c r="P21">
        <v>0.2</v>
      </c>
      <c r="Q21">
        <v>3</v>
      </c>
      <c r="R21">
        <v>2</v>
      </c>
      <c r="S21">
        <v>0.5714285714285714</v>
      </c>
      <c r="T21">
        <v>17</v>
      </c>
      <c r="U21">
        <v>16</v>
      </c>
      <c r="V21">
        <v>15</v>
      </c>
      <c r="W21">
        <v>15</v>
      </c>
      <c r="X21">
        <v>15</v>
      </c>
      <c r="Y21">
        <v>12</v>
      </c>
      <c r="Z21">
        <v>15</v>
      </c>
      <c r="AA21">
        <v>16</v>
      </c>
      <c r="AB21">
        <v>4</v>
      </c>
      <c r="AC21">
        <v>1</v>
      </c>
      <c r="AD21">
        <v>5</v>
      </c>
      <c r="AE21">
        <v>6</v>
      </c>
      <c r="AF21">
        <v>20</v>
      </c>
      <c r="AG21">
        <v>18</v>
      </c>
      <c r="AH21">
        <v>20</v>
      </c>
      <c r="AI21">
        <v>18</v>
      </c>
      <c r="AJ21">
        <v>18</v>
      </c>
      <c r="AK21">
        <v>19</v>
      </c>
      <c r="AL21">
        <v>15</v>
      </c>
      <c r="AM21">
        <v>16</v>
      </c>
      <c r="AN21">
        <v>3</v>
      </c>
      <c r="AO21">
        <v>1</v>
      </c>
      <c r="AP21">
        <v>5</v>
      </c>
      <c r="AQ21">
        <v>5</v>
      </c>
      <c r="AR21">
        <v>0.82352941176470584</v>
      </c>
      <c r="AS21">
        <v>0.82352941176470584</v>
      </c>
      <c r="AU21" s="10" t="s">
        <v>63</v>
      </c>
      <c r="AV21">
        <v>128</v>
      </c>
    </row>
    <row r="22" spans="1:48" x14ac:dyDescent="0.55000000000000004">
      <c r="A22" s="10" t="s">
        <v>91</v>
      </c>
      <c r="B22">
        <v>8</v>
      </c>
      <c r="C22" s="13">
        <v>40584</v>
      </c>
      <c r="D22" s="13">
        <v>43612</v>
      </c>
      <c r="E22">
        <v>8.2958904109589042</v>
      </c>
      <c r="F22" s="10" t="s">
        <v>80</v>
      </c>
      <c r="G22">
        <v>68.180000000000007</v>
      </c>
      <c r="H22">
        <v>120</v>
      </c>
      <c r="I22">
        <v>59</v>
      </c>
      <c r="J22">
        <v>58</v>
      </c>
      <c r="K22">
        <v>66</v>
      </c>
      <c r="L22">
        <v>68</v>
      </c>
      <c r="M22">
        <v>65</v>
      </c>
      <c r="N22">
        <v>68</v>
      </c>
      <c r="O22">
        <v>3.7894736842105261</v>
      </c>
      <c r="P22">
        <v>1.1000000000000001</v>
      </c>
      <c r="Q22">
        <v>4</v>
      </c>
      <c r="R22">
        <v>2.4545454545454546</v>
      </c>
      <c r="S22">
        <v>1.1428571428571428</v>
      </c>
      <c r="T22">
        <v>16</v>
      </c>
      <c r="U22">
        <v>14</v>
      </c>
      <c r="V22">
        <v>15</v>
      </c>
      <c r="W22">
        <v>12</v>
      </c>
      <c r="X22">
        <v>16</v>
      </c>
      <c r="Y22">
        <v>20</v>
      </c>
      <c r="Z22">
        <v>12</v>
      </c>
      <c r="AA22">
        <v>28</v>
      </c>
      <c r="AB22">
        <v>9</v>
      </c>
      <c r="AC22">
        <v>2</v>
      </c>
      <c r="AD22">
        <v>9</v>
      </c>
      <c r="AE22">
        <v>10</v>
      </c>
      <c r="AF22">
        <v>14</v>
      </c>
      <c r="AG22">
        <v>9</v>
      </c>
      <c r="AH22">
        <v>14</v>
      </c>
      <c r="AI22">
        <v>11</v>
      </c>
      <c r="AJ22">
        <v>14</v>
      </c>
      <c r="AK22">
        <v>15</v>
      </c>
      <c r="AL22">
        <v>4</v>
      </c>
      <c r="AM22">
        <v>17</v>
      </c>
      <c r="AN22">
        <v>9</v>
      </c>
      <c r="AO22">
        <v>1</v>
      </c>
      <c r="AP22">
        <v>7</v>
      </c>
      <c r="AQ22">
        <v>4</v>
      </c>
      <c r="AR22">
        <v>0.76470588235294112</v>
      </c>
      <c r="AS22">
        <v>0.82352941176470584</v>
      </c>
      <c r="AU22" s="10" t="s">
        <v>62</v>
      </c>
      <c r="AV22">
        <v>105</v>
      </c>
    </row>
    <row r="23" spans="1:48" x14ac:dyDescent="0.55000000000000004">
      <c r="A23" s="10" t="s">
        <v>91</v>
      </c>
      <c r="B23">
        <v>8</v>
      </c>
      <c r="C23" s="13">
        <v>40584</v>
      </c>
      <c r="D23" s="13">
        <v>43612</v>
      </c>
      <c r="E23">
        <v>8.2958904109589042</v>
      </c>
      <c r="F23" s="10" t="s">
        <v>80</v>
      </c>
      <c r="G23">
        <v>68.180000000000007</v>
      </c>
      <c r="H23">
        <v>120</v>
      </c>
      <c r="I23">
        <v>59</v>
      </c>
      <c r="J23">
        <v>58</v>
      </c>
      <c r="K23">
        <v>66</v>
      </c>
      <c r="L23">
        <v>68</v>
      </c>
      <c r="M23">
        <v>65</v>
      </c>
      <c r="N23">
        <v>68</v>
      </c>
      <c r="O23">
        <v>3.7894736842105261</v>
      </c>
      <c r="P23">
        <v>1.1000000000000001</v>
      </c>
      <c r="Q23">
        <v>4</v>
      </c>
      <c r="R23">
        <v>2.4545454545454546</v>
      </c>
      <c r="S23">
        <v>1.1428571428571428</v>
      </c>
      <c r="T23">
        <v>16</v>
      </c>
      <c r="U23">
        <v>14</v>
      </c>
      <c r="V23">
        <v>15</v>
      </c>
      <c r="W23">
        <v>12</v>
      </c>
      <c r="X23">
        <v>16</v>
      </c>
      <c r="Y23">
        <v>20</v>
      </c>
      <c r="Z23">
        <v>12</v>
      </c>
      <c r="AA23">
        <v>28</v>
      </c>
      <c r="AB23">
        <v>9</v>
      </c>
      <c r="AC23">
        <v>2</v>
      </c>
      <c r="AD23">
        <v>9</v>
      </c>
      <c r="AE23">
        <v>10</v>
      </c>
      <c r="AF23">
        <v>14</v>
      </c>
      <c r="AG23">
        <v>9</v>
      </c>
      <c r="AH23">
        <v>14</v>
      </c>
      <c r="AI23">
        <v>11</v>
      </c>
      <c r="AJ23">
        <v>14</v>
      </c>
      <c r="AK23">
        <v>15</v>
      </c>
      <c r="AL23">
        <v>4</v>
      </c>
      <c r="AM23">
        <v>17</v>
      </c>
      <c r="AN23">
        <v>9</v>
      </c>
      <c r="AO23">
        <v>1</v>
      </c>
      <c r="AP23">
        <v>7</v>
      </c>
      <c r="AQ23">
        <v>4</v>
      </c>
      <c r="AR23">
        <v>0.76470588235294112</v>
      </c>
      <c r="AS23">
        <v>0.82352941176470584</v>
      </c>
      <c r="AU23" s="10" t="s">
        <v>63</v>
      </c>
      <c r="AV23">
        <v>81</v>
      </c>
    </row>
    <row r="24" spans="1:48" x14ac:dyDescent="0.55000000000000004">
      <c r="A24" s="10" t="s">
        <v>92</v>
      </c>
      <c r="B24">
        <v>9</v>
      </c>
      <c r="C24" s="13">
        <v>40060</v>
      </c>
      <c r="D24" s="13">
        <v>43614</v>
      </c>
      <c r="E24">
        <v>9.7369863013698623</v>
      </c>
      <c r="F24" s="10" t="s">
        <v>79</v>
      </c>
      <c r="G24">
        <v>72.7</v>
      </c>
      <c r="H24">
        <v>112</v>
      </c>
      <c r="I24">
        <v>46</v>
      </c>
      <c r="J24">
        <v>43</v>
      </c>
      <c r="K24">
        <v>72</v>
      </c>
      <c r="L24">
        <v>51</v>
      </c>
      <c r="M24">
        <v>62</v>
      </c>
      <c r="N24">
        <v>51</v>
      </c>
      <c r="O24">
        <v>3.9473684210526314</v>
      </c>
      <c r="P24">
        <v>0.9</v>
      </c>
      <c r="Q24">
        <v>4</v>
      </c>
      <c r="R24">
        <v>3.2727272727272729</v>
      </c>
      <c r="S24">
        <v>0.42857142857142855</v>
      </c>
      <c r="T24">
        <v>18</v>
      </c>
      <c r="U24">
        <v>9</v>
      </c>
      <c r="V24">
        <v>10</v>
      </c>
      <c r="W24">
        <v>10</v>
      </c>
      <c r="X24">
        <v>10</v>
      </c>
      <c r="Y24">
        <v>15</v>
      </c>
      <c r="Z24">
        <v>7</v>
      </c>
      <c r="AA24">
        <v>25</v>
      </c>
      <c r="AB24">
        <v>11</v>
      </c>
      <c r="AC24">
        <v>2</v>
      </c>
      <c r="AD24">
        <v>9</v>
      </c>
      <c r="AE24">
        <v>5</v>
      </c>
      <c r="AF24">
        <v>20</v>
      </c>
      <c r="AG24">
        <v>11</v>
      </c>
      <c r="AH24">
        <v>15</v>
      </c>
      <c r="AI24">
        <v>12</v>
      </c>
      <c r="AJ24">
        <v>14</v>
      </c>
      <c r="AK24">
        <v>19</v>
      </c>
      <c r="AL24">
        <v>12</v>
      </c>
      <c r="AM24">
        <v>25</v>
      </c>
      <c r="AN24">
        <v>9</v>
      </c>
      <c r="AO24">
        <v>0</v>
      </c>
      <c r="AP24">
        <v>7</v>
      </c>
      <c r="AQ24">
        <v>7</v>
      </c>
      <c r="AR24">
        <v>0.91176470588235292</v>
      </c>
      <c r="AS24">
        <v>0.76470588235294112</v>
      </c>
      <c r="AU24" s="10" t="s">
        <v>62</v>
      </c>
      <c r="AV24">
        <v>79</v>
      </c>
    </row>
    <row r="25" spans="1:48" x14ac:dyDescent="0.55000000000000004">
      <c r="A25" s="10" t="s">
        <v>92</v>
      </c>
      <c r="B25">
        <v>9</v>
      </c>
      <c r="C25" s="13">
        <v>40060</v>
      </c>
      <c r="D25" s="13">
        <v>43614</v>
      </c>
      <c r="E25">
        <v>9.7369863013698623</v>
      </c>
      <c r="F25" s="10" t="s">
        <v>79</v>
      </c>
      <c r="G25">
        <v>72.7</v>
      </c>
      <c r="H25">
        <v>112</v>
      </c>
      <c r="I25">
        <v>46</v>
      </c>
      <c r="J25">
        <v>43</v>
      </c>
      <c r="K25">
        <v>72</v>
      </c>
      <c r="L25">
        <v>51</v>
      </c>
      <c r="M25">
        <v>62</v>
      </c>
      <c r="N25">
        <v>51</v>
      </c>
      <c r="O25">
        <v>3.9473684210526314</v>
      </c>
      <c r="P25">
        <v>0.9</v>
      </c>
      <c r="Q25">
        <v>4</v>
      </c>
      <c r="R25">
        <v>3.2727272727272729</v>
      </c>
      <c r="S25">
        <v>0.42857142857142855</v>
      </c>
      <c r="T25">
        <v>18</v>
      </c>
      <c r="U25">
        <v>9</v>
      </c>
      <c r="V25">
        <v>10</v>
      </c>
      <c r="W25">
        <v>10</v>
      </c>
      <c r="X25">
        <v>10</v>
      </c>
      <c r="Y25">
        <v>15</v>
      </c>
      <c r="Z25">
        <v>7</v>
      </c>
      <c r="AA25">
        <v>25</v>
      </c>
      <c r="AB25">
        <v>11</v>
      </c>
      <c r="AC25">
        <v>2</v>
      </c>
      <c r="AD25">
        <v>9</v>
      </c>
      <c r="AE25">
        <v>5</v>
      </c>
      <c r="AF25">
        <v>20</v>
      </c>
      <c r="AG25">
        <v>11</v>
      </c>
      <c r="AH25">
        <v>15</v>
      </c>
      <c r="AI25">
        <v>12</v>
      </c>
      <c r="AJ25">
        <v>14</v>
      </c>
      <c r="AK25">
        <v>19</v>
      </c>
      <c r="AL25">
        <v>12</v>
      </c>
      <c r="AM25">
        <v>25</v>
      </c>
      <c r="AN25">
        <v>9</v>
      </c>
      <c r="AO25">
        <v>0</v>
      </c>
      <c r="AP25">
        <v>7</v>
      </c>
      <c r="AQ25">
        <v>7</v>
      </c>
      <c r="AR25">
        <v>0.91176470588235292</v>
      </c>
      <c r="AS25">
        <v>0.76470588235294112</v>
      </c>
      <c r="AU25" s="10" t="s">
        <v>63</v>
      </c>
      <c r="AV25">
        <v>103</v>
      </c>
    </row>
    <row r="26" spans="1:48" x14ac:dyDescent="0.55000000000000004">
      <c r="A26" s="10" t="s">
        <v>152</v>
      </c>
      <c r="B26">
        <v>8</v>
      </c>
      <c r="C26" s="13">
        <v>40585</v>
      </c>
      <c r="D26" s="13">
        <v>43726</v>
      </c>
      <c r="E26">
        <v>8.6054794520547944</v>
      </c>
      <c r="F26" s="10" t="s">
        <v>80</v>
      </c>
      <c r="G26">
        <v>90</v>
      </c>
      <c r="H26">
        <v>132</v>
      </c>
      <c r="T26">
        <v>13</v>
      </c>
      <c r="U26">
        <v>11</v>
      </c>
      <c r="V26">
        <v>13</v>
      </c>
      <c r="W26">
        <v>15</v>
      </c>
      <c r="X26">
        <v>7</v>
      </c>
      <c r="Y26">
        <v>14</v>
      </c>
      <c r="Z26">
        <v>12</v>
      </c>
      <c r="AA26">
        <v>17</v>
      </c>
      <c r="AB26">
        <v>8</v>
      </c>
      <c r="AC26">
        <v>1</v>
      </c>
      <c r="AD26">
        <v>6</v>
      </c>
      <c r="AE26">
        <v>6</v>
      </c>
      <c r="AF26">
        <v>15</v>
      </c>
      <c r="AG26">
        <v>15</v>
      </c>
      <c r="AH26">
        <v>13</v>
      </c>
      <c r="AI26">
        <v>15</v>
      </c>
      <c r="AJ26">
        <v>11</v>
      </c>
      <c r="AK26">
        <v>13</v>
      </c>
      <c r="AL26">
        <v>14</v>
      </c>
      <c r="AM26">
        <v>23</v>
      </c>
      <c r="AN26">
        <v>9</v>
      </c>
      <c r="AO26">
        <v>0</v>
      </c>
      <c r="AP26">
        <v>9</v>
      </c>
      <c r="AQ26">
        <v>8</v>
      </c>
      <c r="AR26">
        <v>0.79411764705882348</v>
      </c>
      <c r="AS26">
        <v>0.8529411764705882</v>
      </c>
      <c r="AU26" s="10" t="s">
        <v>62</v>
      </c>
      <c r="AV26">
        <v>85</v>
      </c>
    </row>
    <row r="27" spans="1:48" x14ac:dyDescent="0.55000000000000004">
      <c r="A27" s="10" t="s">
        <v>152</v>
      </c>
      <c r="B27">
        <v>8</v>
      </c>
      <c r="C27" s="13">
        <v>40585</v>
      </c>
      <c r="D27" s="13">
        <v>43726</v>
      </c>
      <c r="E27">
        <v>8.6054794520547944</v>
      </c>
      <c r="F27" s="10" t="s">
        <v>80</v>
      </c>
      <c r="G27">
        <v>90</v>
      </c>
      <c r="H27">
        <v>132</v>
      </c>
      <c r="T27">
        <v>13</v>
      </c>
      <c r="U27">
        <v>11</v>
      </c>
      <c r="V27">
        <v>13</v>
      </c>
      <c r="W27">
        <v>15</v>
      </c>
      <c r="X27">
        <v>7</v>
      </c>
      <c r="Y27">
        <v>14</v>
      </c>
      <c r="Z27">
        <v>12</v>
      </c>
      <c r="AA27">
        <v>17</v>
      </c>
      <c r="AB27">
        <v>8</v>
      </c>
      <c r="AC27">
        <v>1</v>
      </c>
      <c r="AD27">
        <v>6</v>
      </c>
      <c r="AE27">
        <v>6</v>
      </c>
      <c r="AF27">
        <v>15</v>
      </c>
      <c r="AG27">
        <v>15</v>
      </c>
      <c r="AH27">
        <v>13</v>
      </c>
      <c r="AI27">
        <v>15</v>
      </c>
      <c r="AJ27">
        <v>11</v>
      </c>
      <c r="AK27">
        <v>13</v>
      </c>
      <c r="AL27">
        <v>14</v>
      </c>
      <c r="AM27">
        <v>23</v>
      </c>
      <c r="AN27">
        <v>9</v>
      </c>
      <c r="AO27">
        <v>0</v>
      </c>
      <c r="AP27">
        <v>9</v>
      </c>
      <c r="AQ27">
        <v>8</v>
      </c>
      <c r="AR27">
        <v>0.79411764705882348</v>
      </c>
      <c r="AS27">
        <v>0.8529411764705882</v>
      </c>
      <c r="AU27" s="10" t="s">
        <v>63</v>
      </c>
      <c r="AV27">
        <v>96</v>
      </c>
    </row>
    <row r="28" spans="1:48" x14ac:dyDescent="0.55000000000000004">
      <c r="A28" s="10" t="s">
        <v>153</v>
      </c>
      <c r="B28">
        <v>9</v>
      </c>
      <c r="C28" s="13">
        <v>40097</v>
      </c>
      <c r="D28" s="13">
        <v>43725</v>
      </c>
      <c r="E28">
        <v>9.9397260273972599</v>
      </c>
      <c r="F28" s="10" t="s">
        <v>79</v>
      </c>
      <c r="G28">
        <v>86</v>
      </c>
      <c r="H28">
        <v>123</v>
      </c>
      <c r="T28">
        <v>20</v>
      </c>
      <c r="U28">
        <v>18</v>
      </c>
      <c r="V28">
        <v>14</v>
      </c>
      <c r="W28">
        <v>16</v>
      </c>
      <c r="X28">
        <v>17</v>
      </c>
      <c r="Y28">
        <v>19</v>
      </c>
      <c r="Z28">
        <v>14</v>
      </c>
      <c r="AA28">
        <v>13</v>
      </c>
      <c r="AB28">
        <v>3</v>
      </c>
      <c r="AC28">
        <v>2</v>
      </c>
      <c r="AD28">
        <v>5</v>
      </c>
      <c r="AE28">
        <v>2</v>
      </c>
      <c r="AF28">
        <v>19</v>
      </c>
      <c r="AG28">
        <v>15</v>
      </c>
      <c r="AH28">
        <v>15</v>
      </c>
      <c r="AI28">
        <v>17</v>
      </c>
      <c r="AJ28">
        <v>16</v>
      </c>
      <c r="AK28">
        <v>18</v>
      </c>
      <c r="AL28">
        <v>17</v>
      </c>
      <c r="AM28">
        <v>11</v>
      </c>
      <c r="AN28">
        <v>3</v>
      </c>
      <c r="AO28">
        <v>0</v>
      </c>
      <c r="AP28">
        <v>3</v>
      </c>
      <c r="AQ28">
        <v>4</v>
      </c>
      <c r="AR28">
        <v>0.88235294117647056</v>
      </c>
      <c r="AS28">
        <v>1</v>
      </c>
      <c r="AU28" s="10" t="s">
        <v>62</v>
      </c>
      <c r="AV28">
        <v>118</v>
      </c>
    </row>
    <row r="29" spans="1:48" x14ac:dyDescent="0.55000000000000004">
      <c r="A29" s="10" t="s">
        <v>153</v>
      </c>
      <c r="B29">
        <v>9</v>
      </c>
      <c r="C29" s="13">
        <v>40097</v>
      </c>
      <c r="D29" s="13">
        <v>43725</v>
      </c>
      <c r="E29">
        <v>9.9397260273972599</v>
      </c>
      <c r="F29" s="10" t="s">
        <v>79</v>
      </c>
      <c r="G29">
        <v>86</v>
      </c>
      <c r="H29">
        <v>123</v>
      </c>
      <c r="T29">
        <v>20</v>
      </c>
      <c r="U29">
        <v>18</v>
      </c>
      <c r="V29">
        <v>14</v>
      </c>
      <c r="W29">
        <v>16</v>
      </c>
      <c r="X29">
        <v>17</v>
      </c>
      <c r="Y29">
        <v>19</v>
      </c>
      <c r="Z29">
        <v>14</v>
      </c>
      <c r="AA29">
        <v>13</v>
      </c>
      <c r="AB29">
        <v>3</v>
      </c>
      <c r="AC29">
        <v>2</v>
      </c>
      <c r="AD29">
        <v>5</v>
      </c>
      <c r="AE29">
        <v>2</v>
      </c>
      <c r="AF29">
        <v>19</v>
      </c>
      <c r="AG29">
        <v>15</v>
      </c>
      <c r="AH29">
        <v>15</v>
      </c>
      <c r="AI29">
        <v>17</v>
      </c>
      <c r="AJ29">
        <v>16</v>
      </c>
      <c r="AK29">
        <v>18</v>
      </c>
      <c r="AL29">
        <v>17</v>
      </c>
      <c r="AM29">
        <v>11</v>
      </c>
      <c r="AN29">
        <v>3</v>
      </c>
      <c r="AO29">
        <v>0</v>
      </c>
      <c r="AP29">
        <v>3</v>
      </c>
      <c r="AQ29">
        <v>4</v>
      </c>
      <c r="AR29">
        <v>0.88235294117647056</v>
      </c>
      <c r="AS29">
        <v>1</v>
      </c>
      <c r="AU29" s="10" t="s">
        <v>63</v>
      </c>
      <c r="AV29">
        <v>117</v>
      </c>
    </row>
    <row r="30" spans="1:48" x14ac:dyDescent="0.55000000000000004">
      <c r="A30" s="10" t="s">
        <v>154</v>
      </c>
      <c r="B30">
        <v>8</v>
      </c>
      <c r="C30" s="13">
        <v>40515</v>
      </c>
      <c r="D30" s="13">
        <v>43735</v>
      </c>
      <c r="E30">
        <v>8.8219178082191778</v>
      </c>
      <c r="F30" s="10" t="s">
        <v>79</v>
      </c>
      <c r="H30">
        <v>126</v>
      </c>
      <c r="T30">
        <v>19</v>
      </c>
      <c r="U30">
        <v>9</v>
      </c>
      <c r="V30">
        <v>18</v>
      </c>
      <c r="W30">
        <v>11</v>
      </c>
      <c r="X30">
        <v>13</v>
      </c>
      <c r="Y30">
        <v>17</v>
      </c>
      <c r="Z30">
        <v>9</v>
      </c>
      <c r="AA30">
        <v>16</v>
      </c>
      <c r="AB30">
        <v>7</v>
      </c>
      <c r="AC30">
        <v>0</v>
      </c>
      <c r="AD30">
        <v>7</v>
      </c>
      <c r="AE30">
        <v>2</v>
      </c>
      <c r="AF30">
        <v>15</v>
      </c>
      <c r="AG30">
        <v>12</v>
      </c>
      <c r="AH30">
        <v>20</v>
      </c>
      <c r="AI30">
        <v>13</v>
      </c>
      <c r="AJ30">
        <v>17</v>
      </c>
      <c r="AK30">
        <v>19</v>
      </c>
      <c r="AL30">
        <v>14</v>
      </c>
      <c r="AM30">
        <v>30</v>
      </c>
      <c r="AN30">
        <v>9</v>
      </c>
      <c r="AO30">
        <v>0</v>
      </c>
      <c r="AP30">
        <v>9</v>
      </c>
      <c r="AQ30">
        <v>10</v>
      </c>
      <c r="AR30">
        <v>0.70588235294117652</v>
      </c>
      <c r="AS30">
        <v>0.82352941176470584</v>
      </c>
      <c r="AU30" s="10" t="s">
        <v>62</v>
      </c>
      <c r="AV30">
        <v>96</v>
      </c>
    </row>
    <row r="31" spans="1:48" x14ac:dyDescent="0.55000000000000004">
      <c r="A31" s="10" t="s">
        <v>154</v>
      </c>
      <c r="B31">
        <v>8</v>
      </c>
      <c r="C31" s="13">
        <v>40515</v>
      </c>
      <c r="D31" s="13">
        <v>43735</v>
      </c>
      <c r="E31">
        <v>8.8219178082191778</v>
      </c>
      <c r="F31" s="10" t="s">
        <v>79</v>
      </c>
      <c r="H31">
        <v>126</v>
      </c>
      <c r="T31">
        <v>19</v>
      </c>
      <c r="U31">
        <v>9</v>
      </c>
      <c r="V31">
        <v>18</v>
      </c>
      <c r="W31">
        <v>11</v>
      </c>
      <c r="X31">
        <v>13</v>
      </c>
      <c r="Y31">
        <v>17</v>
      </c>
      <c r="Z31">
        <v>9</v>
      </c>
      <c r="AA31">
        <v>16</v>
      </c>
      <c r="AB31">
        <v>7</v>
      </c>
      <c r="AC31">
        <v>0</v>
      </c>
      <c r="AD31">
        <v>7</v>
      </c>
      <c r="AE31">
        <v>2</v>
      </c>
      <c r="AF31">
        <v>15</v>
      </c>
      <c r="AG31">
        <v>12</v>
      </c>
      <c r="AH31">
        <v>20</v>
      </c>
      <c r="AI31">
        <v>13</v>
      </c>
      <c r="AJ31">
        <v>17</v>
      </c>
      <c r="AK31">
        <v>19</v>
      </c>
      <c r="AL31">
        <v>14</v>
      </c>
      <c r="AM31">
        <v>30</v>
      </c>
      <c r="AN31">
        <v>9</v>
      </c>
      <c r="AO31">
        <v>0</v>
      </c>
      <c r="AP31">
        <v>9</v>
      </c>
      <c r="AQ31">
        <v>10</v>
      </c>
      <c r="AR31">
        <v>0.70588235294117652</v>
      </c>
      <c r="AS31">
        <v>0.82352941176470584</v>
      </c>
      <c r="AU31" s="10" t="s">
        <v>63</v>
      </c>
      <c r="AV31">
        <v>110</v>
      </c>
    </row>
    <row r="32" spans="1:48" x14ac:dyDescent="0.55000000000000004">
      <c r="A32" s="10" t="s">
        <v>155</v>
      </c>
      <c r="B32">
        <v>9</v>
      </c>
      <c r="C32" s="13">
        <v>40095</v>
      </c>
      <c r="D32" s="13">
        <v>43731</v>
      </c>
      <c r="E32">
        <v>9.9616438356164387</v>
      </c>
      <c r="F32" s="10" t="s">
        <v>80</v>
      </c>
      <c r="H32">
        <v>112</v>
      </c>
      <c r="T32">
        <v>18</v>
      </c>
      <c r="U32">
        <v>15</v>
      </c>
      <c r="V32">
        <v>18</v>
      </c>
      <c r="W32">
        <v>14</v>
      </c>
      <c r="X32">
        <v>12</v>
      </c>
      <c r="Y32">
        <v>10</v>
      </c>
      <c r="Z32">
        <v>14</v>
      </c>
      <c r="AA32">
        <v>21</v>
      </c>
      <c r="AB32">
        <v>11</v>
      </c>
      <c r="AC32">
        <v>3</v>
      </c>
      <c r="AD32">
        <v>5</v>
      </c>
      <c r="AE32">
        <v>7</v>
      </c>
      <c r="AF32">
        <v>20</v>
      </c>
      <c r="AG32">
        <v>15</v>
      </c>
      <c r="AH32">
        <v>18</v>
      </c>
      <c r="AI32">
        <v>16</v>
      </c>
      <c r="AJ32">
        <v>14</v>
      </c>
      <c r="AK32">
        <v>14</v>
      </c>
      <c r="AL32">
        <v>16</v>
      </c>
      <c r="AM32">
        <v>17</v>
      </c>
      <c r="AN32">
        <v>8</v>
      </c>
      <c r="AO32">
        <v>2</v>
      </c>
      <c r="AP32">
        <v>4</v>
      </c>
      <c r="AQ32">
        <v>5</v>
      </c>
      <c r="AR32">
        <v>0.88235294117647056</v>
      </c>
      <c r="AS32">
        <v>0.88235294117647056</v>
      </c>
      <c r="AU32" s="10" t="s">
        <v>62</v>
      </c>
      <c r="AV32">
        <v>101</v>
      </c>
    </row>
    <row r="33" spans="1:48" x14ac:dyDescent="0.55000000000000004">
      <c r="A33" s="10" t="s">
        <v>155</v>
      </c>
      <c r="B33">
        <v>9</v>
      </c>
      <c r="C33" s="13">
        <v>40095</v>
      </c>
      <c r="D33" s="13">
        <v>43731</v>
      </c>
      <c r="E33">
        <v>9.9616438356164387</v>
      </c>
      <c r="F33" s="10" t="s">
        <v>80</v>
      </c>
      <c r="H33">
        <v>112</v>
      </c>
      <c r="T33">
        <v>18</v>
      </c>
      <c r="U33">
        <v>15</v>
      </c>
      <c r="V33">
        <v>18</v>
      </c>
      <c r="W33">
        <v>14</v>
      </c>
      <c r="X33">
        <v>12</v>
      </c>
      <c r="Y33">
        <v>10</v>
      </c>
      <c r="Z33">
        <v>14</v>
      </c>
      <c r="AA33">
        <v>21</v>
      </c>
      <c r="AB33">
        <v>11</v>
      </c>
      <c r="AC33">
        <v>3</v>
      </c>
      <c r="AD33">
        <v>5</v>
      </c>
      <c r="AE33">
        <v>7</v>
      </c>
      <c r="AF33">
        <v>20</v>
      </c>
      <c r="AG33">
        <v>15</v>
      </c>
      <c r="AH33">
        <v>18</v>
      </c>
      <c r="AI33">
        <v>16</v>
      </c>
      <c r="AJ33">
        <v>14</v>
      </c>
      <c r="AK33">
        <v>14</v>
      </c>
      <c r="AL33">
        <v>16</v>
      </c>
      <c r="AM33">
        <v>17</v>
      </c>
      <c r="AN33">
        <v>8</v>
      </c>
      <c r="AO33">
        <v>2</v>
      </c>
      <c r="AP33">
        <v>4</v>
      </c>
      <c r="AQ33">
        <v>5</v>
      </c>
      <c r="AR33">
        <v>0.88235294117647056</v>
      </c>
      <c r="AS33">
        <v>0.88235294117647056</v>
      </c>
      <c r="AU33" s="10" t="s">
        <v>63</v>
      </c>
      <c r="AV33">
        <v>113</v>
      </c>
    </row>
    <row r="34" spans="1:48" x14ac:dyDescent="0.55000000000000004">
      <c r="A34" s="10" t="s">
        <v>156</v>
      </c>
      <c r="B34">
        <v>8</v>
      </c>
      <c r="C34" s="13">
        <v>40732</v>
      </c>
      <c r="D34" s="13">
        <v>43733</v>
      </c>
      <c r="E34">
        <v>8.2219178082191782</v>
      </c>
      <c r="F34" s="10" t="s">
        <v>79</v>
      </c>
      <c r="G34">
        <v>77</v>
      </c>
      <c r="H34">
        <v>109</v>
      </c>
      <c r="T34">
        <v>14</v>
      </c>
      <c r="U34">
        <v>17</v>
      </c>
      <c r="V34">
        <v>17</v>
      </c>
      <c r="W34">
        <v>17</v>
      </c>
      <c r="X34">
        <v>12</v>
      </c>
      <c r="Y34">
        <v>19</v>
      </c>
      <c r="Z34">
        <v>17</v>
      </c>
      <c r="AA34">
        <v>12</v>
      </c>
      <c r="AB34">
        <v>6</v>
      </c>
      <c r="AC34">
        <v>0</v>
      </c>
      <c r="AD34">
        <v>7</v>
      </c>
      <c r="AE34">
        <v>1</v>
      </c>
      <c r="AF34">
        <v>12</v>
      </c>
      <c r="AG34">
        <v>10</v>
      </c>
      <c r="AH34">
        <v>16</v>
      </c>
      <c r="AI34">
        <v>14</v>
      </c>
      <c r="AJ34">
        <v>13</v>
      </c>
      <c r="AK34">
        <v>19</v>
      </c>
      <c r="AL34">
        <v>12</v>
      </c>
      <c r="AM34">
        <v>17</v>
      </c>
      <c r="AN34">
        <v>6</v>
      </c>
      <c r="AO34">
        <v>2</v>
      </c>
      <c r="AP34">
        <v>9</v>
      </c>
      <c r="AQ34">
        <v>0</v>
      </c>
      <c r="AR34">
        <v>0.58823529411764708</v>
      </c>
      <c r="AS34">
        <v>0.88235294117647056</v>
      </c>
      <c r="AU34" s="10" t="s">
        <v>62</v>
      </c>
      <c r="AV34">
        <v>113</v>
      </c>
    </row>
    <row r="35" spans="1:48" x14ac:dyDescent="0.55000000000000004">
      <c r="A35" s="10" t="s">
        <v>156</v>
      </c>
      <c r="B35">
        <v>8</v>
      </c>
      <c r="C35" s="13">
        <v>40732</v>
      </c>
      <c r="D35" s="13">
        <v>43733</v>
      </c>
      <c r="E35">
        <v>8.2219178082191782</v>
      </c>
      <c r="F35" s="10" t="s">
        <v>79</v>
      </c>
      <c r="G35">
        <v>77</v>
      </c>
      <c r="H35">
        <v>109</v>
      </c>
      <c r="T35">
        <v>14</v>
      </c>
      <c r="U35">
        <v>17</v>
      </c>
      <c r="V35">
        <v>17</v>
      </c>
      <c r="W35">
        <v>17</v>
      </c>
      <c r="X35">
        <v>12</v>
      </c>
      <c r="Y35">
        <v>19</v>
      </c>
      <c r="Z35">
        <v>17</v>
      </c>
      <c r="AA35">
        <v>12</v>
      </c>
      <c r="AB35">
        <v>6</v>
      </c>
      <c r="AC35">
        <v>0</v>
      </c>
      <c r="AD35">
        <v>7</v>
      </c>
      <c r="AE35">
        <v>1</v>
      </c>
      <c r="AF35">
        <v>12</v>
      </c>
      <c r="AG35">
        <v>10</v>
      </c>
      <c r="AH35">
        <v>16</v>
      </c>
      <c r="AI35">
        <v>14</v>
      </c>
      <c r="AJ35">
        <v>13</v>
      </c>
      <c r="AK35">
        <v>19</v>
      </c>
      <c r="AL35">
        <v>12</v>
      </c>
      <c r="AM35">
        <v>17</v>
      </c>
      <c r="AN35">
        <v>6</v>
      </c>
      <c r="AO35">
        <v>2</v>
      </c>
      <c r="AP35">
        <v>9</v>
      </c>
      <c r="AQ35">
        <v>0</v>
      </c>
      <c r="AR35">
        <v>0.58823529411764708</v>
      </c>
      <c r="AS35">
        <v>0.88235294117647056</v>
      </c>
      <c r="AU35" s="10" t="s">
        <v>63</v>
      </c>
      <c r="AV35">
        <v>96</v>
      </c>
    </row>
    <row r="36" spans="1:48" x14ac:dyDescent="0.55000000000000004">
      <c r="A36" s="10" t="s">
        <v>160</v>
      </c>
      <c r="B36">
        <v>10</v>
      </c>
      <c r="C36" s="13">
        <v>40047</v>
      </c>
      <c r="D36" s="13">
        <v>43735</v>
      </c>
      <c r="E36">
        <v>10.104109589041096</v>
      </c>
      <c r="F36" s="10" t="s">
        <v>80</v>
      </c>
      <c r="H36">
        <v>106</v>
      </c>
      <c r="T36">
        <v>16</v>
      </c>
      <c r="U36">
        <v>12</v>
      </c>
      <c r="V36">
        <v>9</v>
      </c>
      <c r="W36">
        <v>12</v>
      </c>
      <c r="X36">
        <v>9</v>
      </c>
      <c r="Y36">
        <v>12</v>
      </c>
      <c r="Z36">
        <v>7</v>
      </c>
      <c r="AA36">
        <v>13</v>
      </c>
      <c r="AB36">
        <v>6</v>
      </c>
      <c r="AC36">
        <v>0</v>
      </c>
      <c r="AD36">
        <v>5</v>
      </c>
      <c r="AE36">
        <v>3</v>
      </c>
      <c r="AF36">
        <v>16</v>
      </c>
      <c r="AG36">
        <v>11</v>
      </c>
      <c r="AH36">
        <v>14</v>
      </c>
      <c r="AI36">
        <v>12</v>
      </c>
      <c r="AJ36">
        <v>12</v>
      </c>
      <c r="AK36">
        <v>12</v>
      </c>
      <c r="AL36">
        <v>10</v>
      </c>
      <c r="AM36">
        <v>15</v>
      </c>
      <c r="AN36">
        <v>6</v>
      </c>
      <c r="AO36">
        <v>0</v>
      </c>
      <c r="AP36">
        <v>4</v>
      </c>
      <c r="AQ36">
        <v>4</v>
      </c>
      <c r="AR36">
        <v>0.67647058823529416</v>
      </c>
      <c r="AS36">
        <v>0.79411764705882348</v>
      </c>
      <c r="AU36" s="10" t="s">
        <v>62</v>
      </c>
      <c r="AV36">
        <v>77</v>
      </c>
    </row>
    <row r="37" spans="1:48" x14ac:dyDescent="0.55000000000000004">
      <c r="A37" s="10" t="s">
        <v>160</v>
      </c>
      <c r="B37">
        <v>10</v>
      </c>
      <c r="C37" s="13">
        <v>40047</v>
      </c>
      <c r="D37" s="13">
        <v>43735</v>
      </c>
      <c r="E37">
        <v>10.104109589041096</v>
      </c>
      <c r="F37" s="10" t="s">
        <v>80</v>
      </c>
      <c r="H37">
        <v>106</v>
      </c>
      <c r="T37">
        <v>16</v>
      </c>
      <c r="U37">
        <v>12</v>
      </c>
      <c r="V37">
        <v>9</v>
      </c>
      <c r="W37">
        <v>12</v>
      </c>
      <c r="X37">
        <v>9</v>
      </c>
      <c r="Y37">
        <v>12</v>
      </c>
      <c r="Z37">
        <v>7</v>
      </c>
      <c r="AA37">
        <v>13</v>
      </c>
      <c r="AB37">
        <v>6</v>
      </c>
      <c r="AC37">
        <v>0</v>
      </c>
      <c r="AD37">
        <v>5</v>
      </c>
      <c r="AE37">
        <v>3</v>
      </c>
      <c r="AF37">
        <v>16</v>
      </c>
      <c r="AG37">
        <v>11</v>
      </c>
      <c r="AH37">
        <v>14</v>
      </c>
      <c r="AI37">
        <v>12</v>
      </c>
      <c r="AJ37">
        <v>12</v>
      </c>
      <c r="AK37">
        <v>12</v>
      </c>
      <c r="AL37">
        <v>10</v>
      </c>
      <c r="AM37">
        <v>15</v>
      </c>
      <c r="AN37">
        <v>6</v>
      </c>
      <c r="AO37">
        <v>0</v>
      </c>
      <c r="AP37">
        <v>4</v>
      </c>
      <c r="AQ37">
        <v>4</v>
      </c>
      <c r="AR37">
        <v>0.67647058823529416</v>
      </c>
      <c r="AS37">
        <v>0.79411764705882348</v>
      </c>
      <c r="AU37" s="10" t="s">
        <v>63</v>
      </c>
      <c r="AV37">
        <v>87</v>
      </c>
    </row>
    <row r="38" spans="1:48" x14ac:dyDescent="0.55000000000000004">
      <c r="A38" s="10" t="s">
        <v>157</v>
      </c>
      <c r="B38">
        <v>8</v>
      </c>
      <c r="C38" s="13">
        <v>40830</v>
      </c>
      <c r="D38" s="13">
        <v>43740</v>
      </c>
      <c r="E38">
        <v>7.9726027397260273</v>
      </c>
      <c r="F38" s="10" t="s">
        <v>80</v>
      </c>
      <c r="H38">
        <v>123</v>
      </c>
      <c r="T38">
        <v>15</v>
      </c>
      <c r="U38">
        <v>11</v>
      </c>
      <c r="V38">
        <v>18</v>
      </c>
      <c r="W38">
        <v>14</v>
      </c>
      <c r="X38">
        <v>13</v>
      </c>
      <c r="Y38">
        <v>17</v>
      </c>
      <c r="Z38">
        <v>11</v>
      </c>
      <c r="AA38">
        <v>19</v>
      </c>
      <c r="AB38">
        <v>10</v>
      </c>
      <c r="AC38">
        <v>1</v>
      </c>
      <c r="AD38">
        <v>5</v>
      </c>
      <c r="AE38">
        <v>7</v>
      </c>
      <c r="AF38">
        <v>15</v>
      </c>
      <c r="AG38">
        <v>11</v>
      </c>
      <c r="AH38">
        <v>19</v>
      </c>
      <c r="AI38">
        <v>13</v>
      </c>
      <c r="AJ38">
        <v>14</v>
      </c>
      <c r="AK38">
        <v>19</v>
      </c>
      <c r="AL38">
        <v>10</v>
      </c>
      <c r="AM38">
        <v>33</v>
      </c>
      <c r="AN38">
        <v>13</v>
      </c>
      <c r="AO38">
        <v>3</v>
      </c>
      <c r="AP38">
        <v>10</v>
      </c>
      <c r="AQ38">
        <v>11</v>
      </c>
      <c r="AR38">
        <v>0.73529411764705888</v>
      </c>
      <c r="AS38">
        <v>0.88235294117647056</v>
      </c>
      <c r="AU38" s="10" t="s">
        <v>62</v>
      </c>
      <c r="AV38">
        <v>99</v>
      </c>
    </row>
    <row r="39" spans="1:48" x14ac:dyDescent="0.55000000000000004">
      <c r="A39" s="10" t="s">
        <v>157</v>
      </c>
      <c r="B39">
        <v>8</v>
      </c>
      <c r="C39" s="13">
        <v>40830</v>
      </c>
      <c r="D39" s="13">
        <v>43740</v>
      </c>
      <c r="E39">
        <v>7.9726027397260273</v>
      </c>
      <c r="F39" s="10" t="s">
        <v>80</v>
      </c>
      <c r="H39">
        <v>123</v>
      </c>
      <c r="T39">
        <v>15</v>
      </c>
      <c r="U39">
        <v>11</v>
      </c>
      <c r="V39">
        <v>18</v>
      </c>
      <c r="W39">
        <v>14</v>
      </c>
      <c r="X39">
        <v>13</v>
      </c>
      <c r="Y39">
        <v>17</v>
      </c>
      <c r="Z39">
        <v>11</v>
      </c>
      <c r="AA39">
        <v>19</v>
      </c>
      <c r="AB39">
        <v>10</v>
      </c>
      <c r="AC39">
        <v>1</v>
      </c>
      <c r="AD39">
        <v>5</v>
      </c>
      <c r="AE39">
        <v>7</v>
      </c>
      <c r="AF39">
        <v>15</v>
      </c>
      <c r="AG39">
        <v>11</v>
      </c>
      <c r="AH39">
        <v>19</v>
      </c>
      <c r="AI39">
        <v>13</v>
      </c>
      <c r="AJ39">
        <v>14</v>
      </c>
      <c r="AK39">
        <v>19</v>
      </c>
      <c r="AL39">
        <v>10</v>
      </c>
      <c r="AM39">
        <v>33</v>
      </c>
      <c r="AN39">
        <v>13</v>
      </c>
      <c r="AO39">
        <v>3</v>
      </c>
      <c r="AP39">
        <v>10</v>
      </c>
      <c r="AQ39">
        <v>11</v>
      </c>
      <c r="AR39">
        <v>0.73529411764705888</v>
      </c>
      <c r="AS39">
        <v>0.88235294117647056</v>
      </c>
      <c r="AU39" s="10" t="s">
        <v>63</v>
      </c>
      <c r="AV39">
        <v>101</v>
      </c>
    </row>
    <row r="40" spans="1:48" x14ac:dyDescent="0.55000000000000004">
      <c r="A40" s="10" t="s">
        <v>159</v>
      </c>
      <c r="B40">
        <v>10</v>
      </c>
      <c r="C40" s="13">
        <v>39699</v>
      </c>
      <c r="D40" s="13">
        <v>43735</v>
      </c>
      <c r="E40">
        <v>11.057534246575342</v>
      </c>
      <c r="F40" s="10" t="s">
        <v>79</v>
      </c>
      <c r="T40">
        <v>3</v>
      </c>
      <c r="U40">
        <v>3</v>
      </c>
      <c r="V40">
        <v>5</v>
      </c>
      <c r="W40">
        <v>2</v>
      </c>
      <c r="X40">
        <v>3</v>
      </c>
      <c r="Y40">
        <v>4</v>
      </c>
      <c r="Z40">
        <v>7</v>
      </c>
      <c r="AA40">
        <v>80</v>
      </c>
      <c r="AB40">
        <v>28</v>
      </c>
      <c r="AC40">
        <v>14</v>
      </c>
      <c r="AD40">
        <v>14</v>
      </c>
      <c r="AE40">
        <v>27</v>
      </c>
      <c r="AF40">
        <v>15</v>
      </c>
      <c r="AG40">
        <v>15</v>
      </c>
      <c r="AH40">
        <v>13</v>
      </c>
      <c r="AI40">
        <v>12</v>
      </c>
      <c r="AJ40">
        <v>14</v>
      </c>
      <c r="AK40">
        <v>17</v>
      </c>
      <c r="AL40">
        <v>12</v>
      </c>
      <c r="AM40">
        <v>28</v>
      </c>
      <c r="AN40">
        <v>4</v>
      </c>
      <c r="AO40">
        <v>1</v>
      </c>
      <c r="AP40">
        <v>9</v>
      </c>
      <c r="AQ40">
        <v>13</v>
      </c>
      <c r="AR40">
        <v>0.73529411764705888</v>
      </c>
      <c r="AS40">
        <v>0.88235294117647056</v>
      </c>
      <c r="AU40" s="10" t="s">
        <v>62</v>
      </c>
      <c r="AV40">
        <v>27</v>
      </c>
    </row>
    <row r="41" spans="1:48" x14ac:dyDescent="0.55000000000000004">
      <c r="A41" s="10" t="s">
        <v>159</v>
      </c>
      <c r="B41">
        <v>10</v>
      </c>
      <c r="C41" s="13">
        <v>39699</v>
      </c>
      <c r="D41" s="13">
        <v>43735</v>
      </c>
      <c r="E41">
        <v>11.057534246575342</v>
      </c>
      <c r="F41" s="10" t="s">
        <v>79</v>
      </c>
      <c r="T41">
        <v>3</v>
      </c>
      <c r="U41">
        <v>3</v>
      </c>
      <c r="V41">
        <v>5</v>
      </c>
      <c r="W41">
        <v>2</v>
      </c>
      <c r="X41">
        <v>3</v>
      </c>
      <c r="Y41">
        <v>4</v>
      </c>
      <c r="Z41">
        <v>7</v>
      </c>
      <c r="AA41">
        <v>80</v>
      </c>
      <c r="AB41">
        <v>28</v>
      </c>
      <c r="AC41">
        <v>14</v>
      </c>
      <c r="AD41">
        <v>14</v>
      </c>
      <c r="AE41">
        <v>27</v>
      </c>
      <c r="AF41">
        <v>15</v>
      </c>
      <c r="AG41">
        <v>15</v>
      </c>
      <c r="AH41">
        <v>13</v>
      </c>
      <c r="AI41">
        <v>12</v>
      </c>
      <c r="AJ41">
        <v>14</v>
      </c>
      <c r="AK41">
        <v>17</v>
      </c>
      <c r="AL41">
        <v>12</v>
      </c>
      <c r="AM41">
        <v>28</v>
      </c>
      <c r="AN41">
        <v>4</v>
      </c>
      <c r="AO41">
        <v>1</v>
      </c>
      <c r="AP41">
        <v>9</v>
      </c>
      <c r="AQ41">
        <v>13</v>
      </c>
      <c r="AR41">
        <v>0.73529411764705888</v>
      </c>
      <c r="AS41">
        <v>0.88235294117647056</v>
      </c>
      <c r="AU41" s="10" t="s">
        <v>63</v>
      </c>
      <c r="AV41">
        <v>98</v>
      </c>
    </row>
    <row r="42" spans="1:48" x14ac:dyDescent="0.55000000000000004">
      <c r="A42" s="10" t="s">
        <v>158</v>
      </c>
      <c r="B42">
        <v>8</v>
      </c>
      <c r="C42" s="13">
        <v>40572</v>
      </c>
      <c r="D42" s="13">
        <v>43739</v>
      </c>
      <c r="E42">
        <v>8.6767123287671239</v>
      </c>
      <c r="F42" s="10" t="s">
        <v>79</v>
      </c>
      <c r="H42">
        <v>115</v>
      </c>
      <c r="T42">
        <v>17</v>
      </c>
      <c r="U42">
        <v>15</v>
      </c>
      <c r="V42">
        <v>17</v>
      </c>
      <c r="W42">
        <v>15</v>
      </c>
      <c r="X42">
        <v>14</v>
      </c>
      <c r="Y42">
        <v>19</v>
      </c>
      <c r="Z42">
        <v>11</v>
      </c>
      <c r="AA42">
        <v>30</v>
      </c>
      <c r="AB42">
        <v>11</v>
      </c>
      <c r="AC42">
        <v>2</v>
      </c>
      <c r="AD42">
        <v>11</v>
      </c>
      <c r="AE42">
        <v>7</v>
      </c>
      <c r="AF42">
        <v>16</v>
      </c>
      <c r="AG42">
        <v>11</v>
      </c>
      <c r="AH42">
        <v>17</v>
      </c>
      <c r="AI42">
        <v>11</v>
      </c>
      <c r="AJ42">
        <v>16</v>
      </c>
      <c r="AK42">
        <v>21</v>
      </c>
      <c r="AL42">
        <v>9</v>
      </c>
      <c r="AM42">
        <v>32</v>
      </c>
      <c r="AN42">
        <v>15</v>
      </c>
      <c r="AO42">
        <v>3</v>
      </c>
      <c r="AP42">
        <v>11</v>
      </c>
      <c r="AQ42">
        <v>6</v>
      </c>
      <c r="AR42">
        <v>0.70588235294117652</v>
      </c>
      <c r="AS42">
        <v>0.88235294117647056</v>
      </c>
      <c r="AU42" s="10" t="s">
        <v>62</v>
      </c>
      <c r="AV42">
        <v>108</v>
      </c>
    </row>
    <row r="43" spans="1:48" x14ac:dyDescent="0.55000000000000004">
      <c r="A43" s="10" t="s">
        <v>158</v>
      </c>
      <c r="B43">
        <v>8</v>
      </c>
      <c r="C43" s="13">
        <v>40572</v>
      </c>
      <c r="D43" s="13">
        <v>43739</v>
      </c>
      <c r="E43">
        <v>8.6767123287671239</v>
      </c>
      <c r="F43" s="10" t="s">
        <v>79</v>
      </c>
      <c r="H43">
        <v>115</v>
      </c>
      <c r="T43">
        <v>17</v>
      </c>
      <c r="U43">
        <v>15</v>
      </c>
      <c r="V43">
        <v>17</v>
      </c>
      <c r="W43">
        <v>15</v>
      </c>
      <c r="X43">
        <v>14</v>
      </c>
      <c r="Y43">
        <v>19</v>
      </c>
      <c r="Z43">
        <v>11</v>
      </c>
      <c r="AA43">
        <v>30</v>
      </c>
      <c r="AB43">
        <v>11</v>
      </c>
      <c r="AC43">
        <v>2</v>
      </c>
      <c r="AD43">
        <v>11</v>
      </c>
      <c r="AE43">
        <v>7</v>
      </c>
      <c r="AF43">
        <v>16</v>
      </c>
      <c r="AG43">
        <v>11</v>
      </c>
      <c r="AH43">
        <v>17</v>
      </c>
      <c r="AI43">
        <v>11</v>
      </c>
      <c r="AJ43">
        <v>16</v>
      </c>
      <c r="AK43">
        <v>21</v>
      </c>
      <c r="AL43">
        <v>9</v>
      </c>
      <c r="AM43">
        <v>32</v>
      </c>
      <c r="AN43">
        <v>15</v>
      </c>
      <c r="AO43">
        <v>3</v>
      </c>
      <c r="AP43">
        <v>11</v>
      </c>
      <c r="AQ43">
        <v>6</v>
      </c>
      <c r="AR43">
        <v>0.70588235294117652</v>
      </c>
      <c r="AS43">
        <v>0.88235294117647056</v>
      </c>
      <c r="AU43" s="10" t="s">
        <v>63</v>
      </c>
      <c r="AV43">
        <v>101</v>
      </c>
    </row>
    <row r="44" spans="1:48" x14ac:dyDescent="0.55000000000000004">
      <c r="A44" s="10" t="s">
        <v>161</v>
      </c>
      <c r="B44">
        <v>10</v>
      </c>
      <c r="C44" s="13">
        <v>40151</v>
      </c>
      <c r="D44" s="13">
        <v>43851</v>
      </c>
      <c r="E44">
        <v>10.136986301369863</v>
      </c>
      <c r="F44" s="10" t="s">
        <v>79</v>
      </c>
      <c r="H44">
        <v>123</v>
      </c>
      <c r="T44">
        <v>19</v>
      </c>
      <c r="U44">
        <v>17</v>
      </c>
      <c r="V44">
        <v>13</v>
      </c>
      <c r="W44">
        <v>15</v>
      </c>
      <c r="X44">
        <v>14</v>
      </c>
      <c r="Y44">
        <v>11</v>
      </c>
      <c r="Z44">
        <v>11</v>
      </c>
      <c r="AA44">
        <v>10</v>
      </c>
      <c r="AB44">
        <v>0</v>
      </c>
      <c r="AC44">
        <v>0</v>
      </c>
      <c r="AD44">
        <v>0</v>
      </c>
      <c r="AE44">
        <v>5</v>
      </c>
      <c r="AF44">
        <v>20</v>
      </c>
      <c r="AG44">
        <v>18</v>
      </c>
      <c r="AH44">
        <v>17</v>
      </c>
      <c r="AI44">
        <v>15</v>
      </c>
      <c r="AJ44">
        <v>18</v>
      </c>
      <c r="AK44">
        <v>12</v>
      </c>
      <c r="AL44">
        <v>15</v>
      </c>
      <c r="AM44">
        <v>5</v>
      </c>
      <c r="AN44">
        <v>0</v>
      </c>
      <c r="AO44">
        <v>0</v>
      </c>
      <c r="AP44">
        <v>0</v>
      </c>
      <c r="AQ44">
        <v>4</v>
      </c>
      <c r="AR44">
        <v>0.88235294117647056</v>
      </c>
      <c r="AS44">
        <v>1</v>
      </c>
      <c r="AU44" s="10" t="s">
        <v>62</v>
      </c>
      <c r="AV44">
        <v>100</v>
      </c>
    </row>
    <row r="45" spans="1:48" x14ac:dyDescent="0.55000000000000004">
      <c r="A45" s="10" t="s">
        <v>161</v>
      </c>
      <c r="B45">
        <v>10</v>
      </c>
      <c r="C45" s="13">
        <v>40151</v>
      </c>
      <c r="D45" s="13">
        <v>43851</v>
      </c>
      <c r="E45">
        <v>10.136986301369863</v>
      </c>
      <c r="F45" s="10" t="s">
        <v>79</v>
      </c>
      <c r="H45">
        <v>123</v>
      </c>
      <c r="T45">
        <v>19</v>
      </c>
      <c r="U45">
        <v>17</v>
      </c>
      <c r="V45">
        <v>13</v>
      </c>
      <c r="W45">
        <v>15</v>
      </c>
      <c r="X45">
        <v>14</v>
      </c>
      <c r="Y45">
        <v>11</v>
      </c>
      <c r="Z45">
        <v>11</v>
      </c>
      <c r="AA45">
        <v>10</v>
      </c>
      <c r="AB45">
        <v>0</v>
      </c>
      <c r="AC45">
        <v>0</v>
      </c>
      <c r="AD45">
        <v>0</v>
      </c>
      <c r="AE45">
        <v>5</v>
      </c>
      <c r="AF45">
        <v>20</v>
      </c>
      <c r="AG45">
        <v>18</v>
      </c>
      <c r="AH45">
        <v>17</v>
      </c>
      <c r="AI45">
        <v>15</v>
      </c>
      <c r="AJ45">
        <v>18</v>
      </c>
      <c r="AK45">
        <v>12</v>
      </c>
      <c r="AL45">
        <v>15</v>
      </c>
      <c r="AM45">
        <v>5</v>
      </c>
      <c r="AN45">
        <v>0</v>
      </c>
      <c r="AO45">
        <v>0</v>
      </c>
      <c r="AP45">
        <v>0</v>
      </c>
      <c r="AQ45">
        <v>4</v>
      </c>
      <c r="AR45">
        <v>0.88235294117647056</v>
      </c>
      <c r="AS45">
        <v>1</v>
      </c>
      <c r="AU45" s="10" t="s">
        <v>63</v>
      </c>
      <c r="AV45">
        <v>115</v>
      </c>
    </row>
    <row r="46" spans="1:48" x14ac:dyDescent="0.55000000000000004">
      <c r="A46" s="10" t="s">
        <v>162</v>
      </c>
      <c r="B46">
        <v>8</v>
      </c>
      <c r="C46" s="13">
        <v>40749</v>
      </c>
      <c r="D46" s="13">
        <v>43882</v>
      </c>
      <c r="E46">
        <v>8.5835616438356173</v>
      </c>
      <c r="F46" s="10" t="s">
        <v>80</v>
      </c>
      <c r="H46">
        <v>115</v>
      </c>
      <c r="T46">
        <v>19</v>
      </c>
      <c r="U46">
        <v>18</v>
      </c>
      <c r="V46">
        <v>17</v>
      </c>
      <c r="W46">
        <v>14</v>
      </c>
      <c r="X46">
        <v>17</v>
      </c>
      <c r="Y46">
        <v>16</v>
      </c>
      <c r="Z46">
        <v>15</v>
      </c>
      <c r="AA46">
        <v>23</v>
      </c>
      <c r="AB46">
        <v>9</v>
      </c>
      <c r="AC46">
        <v>2</v>
      </c>
      <c r="AD46">
        <v>7</v>
      </c>
      <c r="AE46">
        <v>7</v>
      </c>
      <c r="AF46">
        <v>20</v>
      </c>
      <c r="AG46">
        <v>17</v>
      </c>
      <c r="AH46">
        <v>17</v>
      </c>
      <c r="AI46">
        <v>14</v>
      </c>
      <c r="AJ46">
        <v>15</v>
      </c>
      <c r="AK46">
        <v>16</v>
      </c>
      <c r="AL46">
        <v>10</v>
      </c>
      <c r="AM46">
        <v>25</v>
      </c>
      <c r="AN46">
        <v>11</v>
      </c>
      <c r="AO46">
        <v>2</v>
      </c>
      <c r="AP46">
        <v>7</v>
      </c>
      <c r="AQ46">
        <v>8</v>
      </c>
      <c r="AR46">
        <v>0.76470588235294112</v>
      </c>
      <c r="AS46">
        <v>0.97058823529411764</v>
      </c>
      <c r="AU46" s="10" t="s">
        <v>62</v>
      </c>
      <c r="AV46">
        <v>116</v>
      </c>
    </row>
    <row r="47" spans="1:48" x14ac:dyDescent="0.55000000000000004">
      <c r="A47" s="10" t="s">
        <v>162</v>
      </c>
      <c r="B47">
        <v>8</v>
      </c>
      <c r="C47" s="13">
        <v>40749</v>
      </c>
      <c r="D47" s="13">
        <v>43882</v>
      </c>
      <c r="E47">
        <v>8.5835616438356173</v>
      </c>
      <c r="F47" s="10" t="s">
        <v>80</v>
      </c>
      <c r="H47">
        <v>115</v>
      </c>
      <c r="T47">
        <v>19</v>
      </c>
      <c r="U47">
        <v>18</v>
      </c>
      <c r="V47">
        <v>17</v>
      </c>
      <c r="W47">
        <v>14</v>
      </c>
      <c r="X47">
        <v>17</v>
      </c>
      <c r="Y47">
        <v>16</v>
      </c>
      <c r="Z47">
        <v>15</v>
      </c>
      <c r="AA47">
        <v>23</v>
      </c>
      <c r="AB47">
        <v>9</v>
      </c>
      <c r="AC47">
        <v>2</v>
      </c>
      <c r="AD47">
        <v>7</v>
      </c>
      <c r="AE47">
        <v>7</v>
      </c>
      <c r="AF47">
        <v>20</v>
      </c>
      <c r="AG47">
        <v>17</v>
      </c>
      <c r="AH47">
        <v>17</v>
      </c>
      <c r="AI47">
        <v>14</v>
      </c>
      <c r="AJ47">
        <v>15</v>
      </c>
      <c r="AK47">
        <v>16</v>
      </c>
      <c r="AL47">
        <v>10</v>
      </c>
      <c r="AM47">
        <v>25</v>
      </c>
      <c r="AN47">
        <v>11</v>
      </c>
      <c r="AO47">
        <v>2</v>
      </c>
      <c r="AP47">
        <v>7</v>
      </c>
      <c r="AQ47">
        <v>8</v>
      </c>
      <c r="AR47">
        <v>0.76470588235294112</v>
      </c>
      <c r="AS47">
        <v>0.97058823529411764</v>
      </c>
      <c r="AU47" s="10" t="s">
        <v>63</v>
      </c>
      <c r="AV47">
        <v>109</v>
      </c>
    </row>
    <row r="48" spans="1:48" x14ac:dyDescent="0.55000000000000004">
      <c r="A48" s="10" t="s">
        <v>163</v>
      </c>
      <c r="B48">
        <v>8</v>
      </c>
      <c r="C48" s="13">
        <v>40706</v>
      </c>
      <c r="D48" s="13">
        <v>43875</v>
      </c>
      <c r="E48">
        <v>8.6821917808219187</v>
      </c>
      <c r="F48" s="10" t="s">
        <v>79</v>
      </c>
      <c r="H48">
        <v>150</v>
      </c>
      <c r="T48">
        <v>17</v>
      </c>
      <c r="U48">
        <v>15</v>
      </c>
      <c r="V48">
        <v>18</v>
      </c>
      <c r="W48">
        <v>17</v>
      </c>
      <c r="X48">
        <v>15</v>
      </c>
      <c r="Y48">
        <v>15</v>
      </c>
      <c r="Z48">
        <v>7</v>
      </c>
      <c r="AA48">
        <v>23</v>
      </c>
      <c r="AB48">
        <v>13</v>
      </c>
      <c r="AC48">
        <v>1</v>
      </c>
      <c r="AD48">
        <v>8</v>
      </c>
      <c r="AE48">
        <v>3</v>
      </c>
      <c r="AF48">
        <v>20</v>
      </c>
      <c r="AG48">
        <v>16</v>
      </c>
      <c r="AH48">
        <v>20</v>
      </c>
      <c r="AI48">
        <v>18</v>
      </c>
      <c r="AJ48">
        <v>18</v>
      </c>
      <c r="AK48">
        <v>20</v>
      </c>
      <c r="AL48">
        <v>9</v>
      </c>
      <c r="AM48">
        <v>14</v>
      </c>
      <c r="AN48">
        <v>8</v>
      </c>
      <c r="AO48">
        <v>1</v>
      </c>
      <c r="AP48">
        <v>4</v>
      </c>
      <c r="AQ48">
        <v>1</v>
      </c>
      <c r="AR48">
        <v>0.79411764705882348</v>
      </c>
      <c r="AS48">
        <v>0.88235294117647056</v>
      </c>
      <c r="AU48" s="10" t="s">
        <v>62</v>
      </c>
      <c r="AV48">
        <v>104</v>
      </c>
    </row>
    <row r="49" spans="1:48" x14ac:dyDescent="0.55000000000000004">
      <c r="A49" s="10" t="s">
        <v>163</v>
      </c>
      <c r="B49">
        <v>8</v>
      </c>
      <c r="C49" s="13">
        <v>40706</v>
      </c>
      <c r="D49" s="13">
        <v>43875</v>
      </c>
      <c r="E49">
        <v>8.6821917808219187</v>
      </c>
      <c r="F49" s="10" t="s">
        <v>79</v>
      </c>
      <c r="H49">
        <v>150</v>
      </c>
      <c r="T49">
        <v>17</v>
      </c>
      <c r="U49">
        <v>15</v>
      </c>
      <c r="V49">
        <v>18</v>
      </c>
      <c r="W49">
        <v>17</v>
      </c>
      <c r="X49">
        <v>15</v>
      </c>
      <c r="Y49">
        <v>15</v>
      </c>
      <c r="Z49">
        <v>7</v>
      </c>
      <c r="AA49">
        <v>23</v>
      </c>
      <c r="AB49">
        <v>13</v>
      </c>
      <c r="AC49">
        <v>1</v>
      </c>
      <c r="AD49">
        <v>8</v>
      </c>
      <c r="AE49">
        <v>3</v>
      </c>
      <c r="AF49">
        <v>20</v>
      </c>
      <c r="AG49">
        <v>16</v>
      </c>
      <c r="AH49">
        <v>20</v>
      </c>
      <c r="AI49">
        <v>18</v>
      </c>
      <c r="AJ49">
        <v>18</v>
      </c>
      <c r="AK49">
        <v>20</v>
      </c>
      <c r="AL49">
        <v>9</v>
      </c>
      <c r="AM49">
        <v>14</v>
      </c>
      <c r="AN49">
        <v>8</v>
      </c>
      <c r="AO49">
        <v>1</v>
      </c>
      <c r="AP49">
        <v>4</v>
      </c>
      <c r="AQ49">
        <v>1</v>
      </c>
      <c r="AR49">
        <v>0.79411764705882348</v>
      </c>
      <c r="AS49">
        <v>0.88235294117647056</v>
      </c>
      <c r="AU49" s="10" t="s">
        <v>63</v>
      </c>
      <c r="AV49">
        <v>121</v>
      </c>
    </row>
    <row r="50" spans="1:48" x14ac:dyDescent="0.55000000000000004">
      <c r="A50" s="10" t="s">
        <v>164</v>
      </c>
      <c r="B50">
        <v>8</v>
      </c>
      <c r="C50" s="13">
        <v>40663</v>
      </c>
      <c r="D50" s="13">
        <v>43861</v>
      </c>
      <c r="E50">
        <v>8.7616438356164377</v>
      </c>
      <c r="F50" s="10" t="s">
        <v>79</v>
      </c>
      <c r="H50">
        <v>126</v>
      </c>
      <c r="T50">
        <v>14</v>
      </c>
      <c r="U50">
        <v>13</v>
      </c>
      <c r="V50">
        <v>20</v>
      </c>
      <c r="W50">
        <v>16</v>
      </c>
      <c r="X50">
        <v>13</v>
      </c>
      <c r="Y50">
        <v>16</v>
      </c>
      <c r="Z50">
        <v>10</v>
      </c>
      <c r="AA50">
        <v>21</v>
      </c>
      <c r="AB50">
        <v>14</v>
      </c>
      <c r="AC50">
        <v>2</v>
      </c>
      <c r="AD50">
        <v>11</v>
      </c>
      <c r="AE50">
        <v>2</v>
      </c>
      <c r="AF50">
        <v>16</v>
      </c>
      <c r="AG50">
        <v>11</v>
      </c>
      <c r="AH50">
        <v>19</v>
      </c>
      <c r="AI50">
        <v>16</v>
      </c>
      <c r="AJ50">
        <v>15</v>
      </c>
      <c r="AK50">
        <v>13</v>
      </c>
      <c r="AL50">
        <v>14</v>
      </c>
      <c r="AM50">
        <v>24</v>
      </c>
      <c r="AN50">
        <v>12</v>
      </c>
      <c r="AO50">
        <v>1</v>
      </c>
      <c r="AP50">
        <v>13</v>
      </c>
      <c r="AQ50">
        <v>2</v>
      </c>
      <c r="AR50">
        <v>0.94117647058823528</v>
      </c>
      <c r="AS50">
        <v>0.83823529411764708</v>
      </c>
      <c r="AU50" s="10" t="s">
        <v>62</v>
      </c>
      <c r="AV50">
        <v>102</v>
      </c>
    </row>
    <row r="51" spans="1:48" x14ac:dyDescent="0.55000000000000004">
      <c r="A51" s="10" t="s">
        <v>164</v>
      </c>
      <c r="B51">
        <v>8</v>
      </c>
      <c r="C51" s="13">
        <v>40663</v>
      </c>
      <c r="D51" s="13">
        <v>43861</v>
      </c>
      <c r="E51">
        <v>8.7616438356164377</v>
      </c>
      <c r="F51" s="10" t="s">
        <v>79</v>
      </c>
      <c r="H51">
        <v>126</v>
      </c>
      <c r="T51">
        <v>14</v>
      </c>
      <c r="U51">
        <v>13</v>
      </c>
      <c r="V51">
        <v>20</v>
      </c>
      <c r="W51">
        <v>16</v>
      </c>
      <c r="X51">
        <v>13</v>
      </c>
      <c r="Y51">
        <v>16</v>
      </c>
      <c r="Z51">
        <v>10</v>
      </c>
      <c r="AA51">
        <v>21</v>
      </c>
      <c r="AB51">
        <v>14</v>
      </c>
      <c r="AC51">
        <v>2</v>
      </c>
      <c r="AD51">
        <v>11</v>
      </c>
      <c r="AE51">
        <v>2</v>
      </c>
      <c r="AF51">
        <v>16</v>
      </c>
      <c r="AG51">
        <v>11</v>
      </c>
      <c r="AH51">
        <v>19</v>
      </c>
      <c r="AI51">
        <v>16</v>
      </c>
      <c r="AJ51">
        <v>15</v>
      </c>
      <c r="AK51">
        <v>13</v>
      </c>
      <c r="AL51">
        <v>14</v>
      </c>
      <c r="AM51">
        <v>24</v>
      </c>
      <c r="AN51">
        <v>12</v>
      </c>
      <c r="AO51">
        <v>1</v>
      </c>
      <c r="AP51">
        <v>13</v>
      </c>
      <c r="AQ51">
        <v>2</v>
      </c>
      <c r="AR51">
        <v>0.94117647058823528</v>
      </c>
      <c r="AS51">
        <v>0.83823529411764708</v>
      </c>
      <c r="AU51" s="10" t="s">
        <v>63</v>
      </c>
      <c r="AV51">
        <v>104</v>
      </c>
    </row>
    <row r="52" spans="1:48" x14ac:dyDescent="0.55000000000000004">
      <c r="A52" s="10" t="s">
        <v>165</v>
      </c>
      <c r="B52">
        <v>9</v>
      </c>
      <c r="C52" s="13">
        <v>40410</v>
      </c>
      <c r="D52" s="13">
        <v>43878</v>
      </c>
      <c r="E52">
        <v>9.5013698630136982</v>
      </c>
      <c r="F52" s="10" t="s">
        <v>80</v>
      </c>
      <c r="H52">
        <v>109</v>
      </c>
      <c r="T52">
        <v>18</v>
      </c>
      <c r="U52">
        <v>15</v>
      </c>
      <c r="V52">
        <v>15</v>
      </c>
      <c r="W52">
        <v>16</v>
      </c>
      <c r="X52">
        <v>12</v>
      </c>
      <c r="Y52">
        <v>16</v>
      </c>
      <c r="Z52">
        <v>14</v>
      </c>
      <c r="AA52">
        <v>31</v>
      </c>
      <c r="AB52">
        <v>9</v>
      </c>
      <c r="AC52">
        <v>2</v>
      </c>
      <c r="AD52">
        <v>12</v>
      </c>
      <c r="AE52">
        <v>11</v>
      </c>
      <c r="AF52">
        <v>12</v>
      </c>
      <c r="AG52">
        <v>18</v>
      </c>
      <c r="AH52">
        <v>16</v>
      </c>
      <c r="AI52">
        <v>14</v>
      </c>
      <c r="AJ52">
        <v>12</v>
      </c>
      <c r="AK52">
        <v>15</v>
      </c>
      <c r="AL52">
        <v>13</v>
      </c>
      <c r="AM52">
        <v>46</v>
      </c>
      <c r="AN52">
        <v>14</v>
      </c>
      <c r="AO52">
        <v>3</v>
      </c>
      <c r="AP52">
        <v>15</v>
      </c>
      <c r="AQ52">
        <v>14</v>
      </c>
      <c r="AR52">
        <v>0.6470588235294118</v>
      </c>
      <c r="AS52">
        <v>0.91176470588235292</v>
      </c>
      <c r="AU52" s="10" t="s">
        <v>62</v>
      </c>
      <c r="AV52">
        <v>106</v>
      </c>
    </row>
    <row r="53" spans="1:48" x14ac:dyDescent="0.55000000000000004">
      <c r="A53" s="10" t="s">
        <v>165</v>
      </c>
      <c r="B53">
        <v>9</v>
      </c>
      <c r="C53" s="13">
        <v>40410</v>
      </c>
      <c r="D53" s="13">
        <v>43878</v>
      </c>
      <c r="E53">
        <v>9.5013698630136982</v>
      </c>
      <c r="F53" s="10" t="s">
        <v>80</v>
      </c>
      <c r="H53">
        <v>109</v>
      </c>
      <c r="T53">
        <v>18</v>
      </c>
      <c r="U53">
        <v>15</v>
      </c>
      <c r="V53">
        <v>15</v>
      </c>
      <c r="W53">
        <v>16</v>
      </c>
      <c r="X53">
        <v>12</v>
      </c>
      <c r="Y53">
        <v>16</v>
      </c>
      <c r="Z53">
        <v>14</v>
      </c>
      <c r="AA53">
        <v>31</v>
      </c>
      <c r="AB53">
        <v>9</v>
      </c>
      <c r="AC53">
        <v>2</v>
      </c>
      <c r="AD53">
        <v>12</v>
      </c>
      <c r="AE53">
        <v>11</v>
      </c>
      <c r="AF53">
        <v>12</v>
      </c>
      <c r="AG53">
        <v>18</v>
      </c>
      <c r="AH53">
        <v>16</v>
      </c>
      <c r="AI53">
        <v>14</v>
      </c>
      <c r="AJ53">
        <v>12</v>
      </c>
      <c r="AK53">
        <v>15</v>
      </c>
      <c r="AL53">
        <v>13</v>
      </c>
      <c r="AM53">
        <v>46</v>
      </c>
      <c r="AN53">
        <v>14</v>
      </c>
      <c r="AO53">
        <v>3</v>
      </c>
      <c r="AP53">
        <v>15</v>
      </c>
      <c r="AQ53">
        <v>14</v>
      </c>
      <c r="AR53">
        <v>0.6470588235294118</v>
      </c>
      <c r="AS53">
        <v>0.91176470588235292</v>
      </c>
      <c r="AU53" s="10" t="s">
        <v>63</v>
      </c>
      <c r="AV53">
        <v>100</v>
      </c>
    </row>
    <row r="54" spans="1:48" x14ac:dyDescent="0.55000000000000004">
      <c r="A54" s="10" t="s">
        <v>166</v>
      </c>
      <c r="B54">
        <v>8</v>
      </c>
      <c r="C54" s="13">
        <v>40919</v>
      </c>
      <c r="D54" s="13">
        <v>43875</v>
      </c>
      <c r="E54">
        <v>8.0986301369863014</v>
      </c>
      <c r="F54" s="10" t="s">
        <v>79</v>
      </c>
      <c r="H54">
        <v>112</v>
      </c>
      <c r="T54">
        <v>13</v>
      </c>
      <c r="U54">
        <v>7</v>
      </c>
      <c r="V54">
        <v>17</v>
      </c>
      <c r="W54">
        <v>6</v>
      </c>
      <c r="X54">
        <v>10</v>
      </c>
      <c r="Y54">
        <v>16</v>
      </c>
      <c r="Z54">
        <v>5</v>
      </c>
      <c r="AA54">
        <v>38</v>
      </c>
      <c r="AB54">
        <v>22</v>
      </c>
      <c r="AC54">
        <v>2</v>
      </c>
      <c r="AD54">
        <v>17</v>
      </c>
      <c r="AE54">
        <v>2</v>
      </c>
      <c r="AF54">
        <v>14</v>
      </c>
      <c r="AG54">
        <v>12</v>
      </c>
      <c r="AH54">
        <v>19</v>
      </c>
      <c r="AI54">
        <v>10</v>
      </c>
      <c r="AJ54">
        <v>15</v>
      </c>
      <c r="AK54">
        <v>19</v>
      </c>
      <c r="AL54">
        <v>12</v>
      </c>
      <c r="AM54">
        <v>49</v>
      </c>
      <c r="AN54">
        <v>23</v>
      </c>
      <c r="AO54">
        <v>4</v>
      </c>
      <c r="AP54">
        <v>19</v>
      </c>
      <c r="AQ54">
        <v>8</v>
      </c>
      <c r="AR54">
        <v>0.79411764705882348</v>
      </c>
      <c r="AS54">
        <v>0.94117647058823528</v>
      </c>
      <c r="AU54" s="10" t="s">
        <v>62</v>
      </c>
      <c r="AV54">
        <v>74</v>
      </c>
    </row>
    <row r="55" spans="1:48" x14ac:dyDescent="0.55000000000000004">
      <c r="A55" s="10" t="s">
        <v>166</v>
      </c>
      <c r="B55">
        <v>8</v>
      </c>
      <c r="C55" s="13">
        <v>40919</v>
      </c>
      <c r="D55" s="13">
        <v>43875</v>
      </c>
      <c r="E55">
        <v>8.0986301369863014</v>
      </c>
      <c r="F55" s="10" t="s">
        <v>79</v>
      </c>
      <c r="H55">
        <v>112</v>
      </c>
      <c r="T55">
        <v>13</v>
      </c>
      <c r="U55">
        <v>7</v>
      </c>
      <c r="V55">
        <v>17</v>
      </c>
      <c r="W55">
        <v>6</v>
      </c>
      <c r="X55">
        <v>10</v>
      </c>
      <c r="Y55">
        <v>16</v>
      </c>
      <c r="Z55">
        <v>5</v>
      </c>
      <c r="AA55">
        <v>38</v>
      </c>
      <c r="AB55">
        <v>22</v>
      </c>
      <c r="AC55">
        <v>2</v>
      </c>
      <c r="AD55">
        <v>17</v>
      </c>
      <c r="AE55">
        <v>2</v>
      </c>
      <c r="AF55">
        <v>14</v>
      </c>
      <c r="AG55">
        <v>12</v>
      </c>
      <c r="AH55">
        <v>19</v>
      </c>
      <c r="AI55">
        <v>10</v>
      </c>
      <c r="AJ55">
        <v>15</v>
      </c>
      <c r="AK55">
        <v>19</v>
      </c>
      <c r="AL55">
        <v>12</v>
      </c>
      <c r="AM55">
        <v>49</v>
      </c>
      <c r="AN55">
        <v>23</v>
      </c>
      <c r="AO55">
        <v>4</v>
      </c>
      <c r="AP55">
        <v>19</v>
      </c>
      <c r="AQ55">
        <v>8</v>
      </c>
      <c r="AR55">
        <v>0.79411764705882348</v>
      </c>
      <c r="AS55">
        <v>0.94117647058823528</v>
      </c>
      <c r="AU55" s="10" t="s">
        <v>63</v>
      </c>
      <c r="AV55">
        <v>101</v>
      </c>
    </row>
    <row r="56" spans="1:48" x14ac:dyDescent="0.55000000000000004">
      <c r="A56" s="10" t="s">
        <v>167</v>
      </c>
      <c r="B56">
        <v>8</v>
      </c>
      <c r="C56" s="13">
        <v>40695</v>
      </c>
      <c r="D56" s="13">
        <v>43872</v>
      </c>
      <c r="E56">
        <v>8.7041095890410958</v>
      </c>
      <c r="F56" s="10" t="s">
        <v>80</v>
      </c>
      <c r="H56">
        <v>115</v>
      </c>
      <c r="T56">
        <v>14</v>
      </c>
      <c r="U56">
        <v>15</v>
      </c>
      <c r="V56">
        <v>16</v>
      </c>
      <c r="W56">
        <v>15</v>
      </c>
      <c r="X56">
        <v>11</v>
      </c>
      <c r="Y56">
        <v>14</v>
      </c>
      <c r="Z56">
        <v>11</v>
      </c>
      <c r="AA56">
        <v>21</v>
      </c>
      <c r="AB56">
        <v>7</v>
      </c>
      <c r="AC56">
        <v>4</v>
      </c>
      <c r="AD56">
        <v>4</v>
      </c>
      <c r="AE56">
        <v>5</v>
      </c>
      <c r="AF56">
        <v>13</v>
      </c>
      <c r="AG56">
        <v>13</v>
      </c>
      <c r="AH56">
        <v>14</v>
      </c>
      <c r="AI56">
        <v>16</v>
      </c>
      <c r="AJ56">
        <v>12</v>
      </c>
      <c r="AK56">
        <v>12</v>
      </c>
      <c r="AL56">
        <v>8</v>
      </c>
      <c r="AM56">
        <v>17</v>
      </c>
      <c r="AN56">
        <v>8</v>
      </c>
      <c r="AO56">
        <v>1</v>
      </c>
      <c r="AP56">
        <v>4</v>
      </c>
      <c r="AQ56">
        <v>3</v>
      </c>
      <c r="AR56">
        <v>0.70588235294117652</v>
      </c>
      <c r="AS56">
        <v>0.94117647058823528</v>
      </c>
      <c r="AU56" s="10" t="s">
        <v>62</v>
      </c>
      <c r="AV56">
        <v>96</v>
      </c>
    </row>
    <row r="57" spans="1:48" x14ac:dyDescent="0.55000000000000004">
      <c r="A57" s="10" t="s">
        <v>167</v>
      </c>
      <c r="B57">
        <v>8</v>
      </c>
      <c r="C57" s="13">
        <v>40695</v>
      </c>
      <c r="D57" s="13">
        <v>43872</v>
      </c>
      <c r="E57">
        <v>8.7041095890410958</v>
      </c>
      <c r="F57" s="10" t="s">
        <v>80</v>
      </c>
      <c r="H57">
        <v>115</v>
      </c>
      <c r="T57">
        <v>14</v>
      </c>
      <c r="U57">
        <v>15</v>
      </c>
      <c r="V57">
        <v>16</v>
      </c>
      <c r="W57">
        <v>15</v>
      </c>
      <c r="X57">
        <v>11</v>
      </c>
      <c r="Y57">
        <v>14</v>
      </c>
      <c r="Z57">
        <v>11</v>
      </c>
      <c r="AA57">
        <v>21</v>
      </c>
      <c r="AB57">
        <v>7</v>
      </c>
      <c r="AC57">
        <v>4</v>
      </c>
      <c r="AD57">
        <v>4</v>
      </c>
      <c r="AE57">
        <v>5</v>
      </c>
      <c r="AF57">
        <v>13</v>
      </c>
      <c r="AG57">
        <v>13</v>
      </c>
      <c r="AH57">
        <v>14</v>
      </c>
      <c r="AI57">
        <v>16</v>
      </c>
      <c r="AJ57">
        <v>12</v>
      </c>
      <c r="AK57">
        <v>12</v>
      </c>
      <c r="AL57">
        <v>8</v>
      </c>
      <c r="AM57">
        <v>17</v>
      </c>
      <c r="AN57">
        <v>8</v>
      </c>
      <c r="AO57">
        <v>1</v>
      </c>
      <c r="AP57">
        <v>4</v>
      </c>
      <c r="AQ57">
        <v>3</v>
      </c>
      <c r="AR57">
        <v>0.70588235294117652</v>
      </c>
      <c r="AS57">
        <v>0.94117647058823528</v>
      </c>
      <c r="AU57" s="10" t="s">
        <v>63</v>
      </c>
      <c r="AV57">
        <v>88</v>
      </c>
    </row>
    <row r="58" spans="1:48" x14ac:dyDescent="0.55000000000000004">
      <c r="A58" s="10" t="s">
        <v>168</v>
      </c>
      <c r="B58">
        <v>10</v>
      </c>
      <c r="C58" s="13">
        <v>39914</v>
      </c>
      <c r="D58" s="13">
        <v>43874</v>
      </c>
      <c r="E58">
        <v>10.849315068493151</v>
      </c>
      <c r="F58" s="10" t="s">
        <v>80</v>
      </c>
      <c r="H58">
        <v>123</v>
      </c>
      <c r="T58">
        <v>17</v>
      </c>
      <c r="U58">
        <v>16</v>
      </c>
      <c r="V58">
        <v>19</v>
      </c>
      <c r="W58">
        <v>17</v>
      </c>
      <c r="X58">
        <v>15</v>
      </c>
      <c r="Y58">
        <v>15</v>
      </c>
      <c r="Z58">
        <v>13</v>
      </c>
      <c r="AA58">
        <v>23</v>
      </c>
      <c r="AB58">
        <v>8</v>
      </c>
      <c r="AC58">
        <v>2</v>
      </c>
      <c r="AD58">
        <v>8</v>
      </c>
      <c r="AE58">
        <v>3</v>
      </c>
      <c r="AF58">
        <v>16</v>
      </c>
      <c r="AG58">
        <v>16</v>
      </c>
      <c r="AH58">
        <v>10</v>
      </c>
      <c r="AI58">
        <v>16</v>
      </c>
      <c r="AJ58">
        <v>12</v>
      </c>
      <c r="AK58">
        <v>12</v>
      </c>
      <c r="AL58">
        <v>14</v>
      </c>
      <c r="AM58">
        <v>28</v>
      </c>
      <c r="AN58">
        <v>11</v>
      </c>
      <c r="AO58">
        <v>2</v>
      </c>
      <c r="AP58">
        <v>8</v>
      </c>
      <c r="AQ58">
        <v>8</v>
      </c>
      <c r="AR58">
        <v>0.8529411764705882</v>
      </c>
      <c r="AS58">
        <v>0.97058823529411764</v>
      </c>
      <c r="AU58" s="10" t="s">
        <v>62</v>
      </c>
      <c r="AV58">
        <v>112</v>
      </c>
    </row>
    <row r="59" spans="1:48" x14ac:dyDescent="0.55000000000000004">
      <c r="A59" s="10" t="s">
        <v>168</v>
      </c>
      <c r="B59">
        <v>10</v>
      </c>
      <c r="C59" s="13">
        <v>39914</v>
      </c>
      <c r="D59" s="13">
        <v>43874</v>
      </c>
      <c r="E59">
        <v>10.849315068493151</v>
      </c>
      <c r="F59" s="10" t="s">
        <v>80</v>
      </c>
      <c r="H59">
        <v>123</v>
      </c>
      <c r="T59">
        <v>17</v>
      </c>
      <c r="U59">
        <v>16</v>
      </c>
      <c r="V59">
        <v>19</v>
      </c>
      <c r="W59">
        <v>17</v>
      </c>
      <c r="X59">
        <v>15</v>
      </c>
      <c r="Y59">
        <v>15</v>
      </c>
      <c r="Z59">
        <v>13</v>
      </c>
      <c r="AA59">
        <v>23</v>
      </c>
      <c r="AB59">
        <v>8</v>
      </c>
      <c r="AC59">
        <v>2</v>
      </c>
      <c r="AD59">
        <v>8</v>
      </c>
      <c r="AE59">
        <v>3</v>
      </c>
      <c r="AF59">
        <v>16</v>
      </c>
      <c r="AG59">
        <v>16</v>
      </c>
      <c r="AH59">
        <v>10</v>
      </c>
      <c r="AI59">
        <v>16</v>
      </c>
      <c r="AJ59">
        <v>12</v>
      </c>
      <c r="AK59">
        <v>12</v>
      </c>
      <c r="AL59">
        <v>14</v>
      </c>
      <c r="AM59">
        <v>28</v>
      </c>
      <c r="AN59">
        <v>11</v>
      </c>
      <c r="AO59">
        <v>2</v>
      </c>
      <c r="AP59">
        <v>8</v>
      </c>
      <c r="AQ59">
        <v>8</v>
      </c>
      <c r="AR59">
        <v>0.8529411764705882</v>
      </c>
      <c r="AS59">
        <v>0.97058823529411764</v>
      </c>
      <c r="AT59">
        <v>94.117647058823522</v>
      </c>
      <c r="AU59" s="10" t="s">
        <v>63</v>
      </c>
      <c r="AV59">
        <v>96</v>
      </c>
    </row>
    <row r="60" spans="1:48" x14ac:dyDescent="0.55000000000000004">
      <c r="A60" s="10"/>
      <c r="C60" s="13"/>
      <c r="D60" s="13"/>
      <c r="F60" s="10"/>
      <c r="AU60" s="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C942-E9BA-47A1-940A-8A02C1F2B35D}">
  <dimension ref="A1:AF15"/>
  <sheetViews>
    <sheetView workbookViewId="0">
      <selection activeCell="I31" sqref="I31"/>
    </sheetView>
  </sheetViews>
  <sheetFormatPr baseColWidth="10" defaultRowHeight="14.4" x14ac:dyDescent="0.55000000000000004"/>
  <cols>
    <col min="15" max="15" width="11.15625" bestFit="1" customWidth="1"/>
    <col min="16" max="16" width="11" bestFit="1" customWidth="1"/>
    <col min="17" max="18" width="11.15625" bestFit="1" customWidth="1"/>
    <col min="19" max="19" width="11" bestFit="1" customWidth="1"/>
    <col min="20" max="21" width="11.15625" bestFit="1" customWidth="1"/>
    <col min="22" max="22" width="11" bestFit="1" customWidth="1"/>
    <col min="23" max="23" width="11.15625" bestFit="1" customWidth="1"/>
    <col min="24" max="24" width="12.15625" bestFit="1" customWidth="1"/>
    <col min="25" max="25" width="11" bestFit="1" customWidth="1"/>
    <col min="26" max="27" width="11.15625" bestFit="1" customWidth="1"/>
    <col min="28" max="28" width="11" bestFit="1" customWidth="1"/>
    <col min="29" max="30" width="11.15625" bestFit="1" customWidth="1"/>
    <col min="31" max="31" width="11" bestFit="1" customWidth="1"/>
    <col min="32" max="32" width="11.15625" bestFit="1" customWidth="1"/>
  </cols>
  <sheetData>
    <row r="1" spans="1:32" x14ac:dyDescent="0.55000000000000004">
      <c r="A1" s="17" t="s">
        <v>2</v>
      </c>
      <c r="B1" s="18" t="s">
        <v>93</v>
      </c>
      <c r="C1" s="18" t="s">
        <v>26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 t="s">
        <v>27</v>
      </c>
      <c r="J1" s="18" t="s">
        <v>20</v>
      </c>
      <c r="K1" s="18" t="s">
        <v>28</v>
      </c>
      <c r="L1" s="18" t="s">
        <v>29</v>
      </c>
      <c r="M1" s="18" t="s">
        <v>30</v>
      </c>
      <c r="N1" s="18" t="s">
        <v>31</v>
      </c>
      <c r="O1" s="18" t="s">
        <v>94</v>
      </c>
      <c r="P1" s="18" t="s">
        <v>50</v>
      </c>
      <c r="Q1" s="18" t="s">
        <v>110</v>
      </c>
      <c r="R1" s="18" t="s">
        <v>95</v>
      </c>
      <c r="S1" s="18" t="s">
        <v>51</v>
      </c>
      <c r="T1" s="18" t="s">
        <v>111</v>
      </c>
      <c r="U1" s="18" t="s">
        <v>96</v>
      </c>
      <c r="V1" s="18" t="s">
        <v>52</v>
      </c>
      <c r="W1" s="18" t="s">
        <v>112</v>
      </c>
      <c r="X1" s="18" t="s">
        <v>97</v>
      </c>
      <c r="Y1" s="18" t="s">
        <v>46</v>
      </c>
      <c r="Z1" s="18" t="s">
        <v>113</v>
      </c>
      <c r="AA1" s="18" t="s">
        <v>98</v>
      </c>
      <c r="AB1" s="18" t="s">
        <v>47</v>
      </c>
      <c r="AC1" s="18" t="s">
        <v>114</v>
      </c>
      <c r="AD1" s="18" t="s">
        <v>99</v>
      </c>
      <c r="AE1" s="18" t="s">
        <v>48</v>
      </c>
      <c r="AF1" s="18" t="s">
        <v>115</v>
      </c>
    </row>
    <row r="2" spans="1:32" x14ac:dyDescent="0.55000000000000004">
      <c r="A2" s="19" t="s">
        <v>16</v>
      </c>
      <c r="B2" s="20">
        <v>105</v>
      </c>
      <c r="C2" s="20">
        <v>16</v>
      </c>
      <c r="D2" s="20">
        <v>14</v>
      </c>
      <c r="E2" s="20">
        <v>17</v>
      </c>
      <c r="F2" s="20">
        <v>11</v>
      </c>
      <c r="G2" s="20">
        <v>17</v>
      </c>
      <c r="H2" s="20">
        <v>20</v>
      </c>
      <c r="I2" s="20">
        <v>10</v>
      </c>
      <c r="J2" s="20">
        <v>43</v>
      </c>
      <c r="K2" s="20">
        <v>16</v>
      </c>
      <c r="L2" s="20">
        <v>2</v>
      </c>
      <c r="M2" s="20">
        <v>10</v>
      </c>
      <c r="N2" s="20">
        <v>16</v>
      </c>
      <c r="O2" s="30">
        <v>90</v>
      </c>
      <c r="P2" s="25">
        <v>2.3756364449625793</v>
      </c>
      <c r="Q2" s="30">
        <v>0</v>
      </c>
      <c r="R2" s="30">
        <v>50</v>
      </c>
      <c r="S2" s="25">
        <v>2.3625460247276289</v>
      </c>
      <c r="T2" s="30">
        <v>0</v>
      </c>
      <c r="U2" s="30">
        <v>40</v>
      </c>
      <c r="V2" s="25">
        <v>2.2337211525882532</v>
      </c>
      <c r="W2" s="30">
        <v>0</v>
      </c>
      <c r="X2" s="30">
        <v>100</v>
      </c>
      <c r="Y2" s="25">
        <v>1.3088397897197825</v>
      </c>
      <c r="Z2" s="30">
        <v>0</v>
      </c>
      <c r="AA2" s="30">
        <v>60</v>
      </c>
      <c r="AB2" s="25">
        <v>1.3434194812289193</v>
      </c>
      <c r="AC2" s="30">
        <v>20</v>
      </c>
      <c r="AD2" s="30">
        <v>70</v>
      </c>
      <c r="AE2" s="25">
        <v>1.2283448937555954</v>
      </c>
      <c r="AF2" s="30">
        <v>10</v>
      </c>
    </row>
    <row r="3" spans="1:32" x14ac:dyDescent="0.55000000000000004">
      <c r="A3" s="21" t="s">
        <v>17</v>
      </c>
      <c r="B3" s="22">
        <v>71</v>
      </c>
      <c r="C3" s="22">
        <v>13</v>
      </c>
      <c r="D3" s="22">
        <v>11</v>
      </c>
      <c r="E3" s="22">
        <v>17</v>
      </c>
      <c r="F3" s="22">
        <v>6</v>
      </c>
      <c r="G3" s="22">
        <v>14</v>
      </c>
      <c r="H3" s="22">
        <v>7</v>
      </c>
      <c r="I3" s="22">
        <v>3</v>
      </c>
      <c r="J3" s="22">
        <v>40</v>
      </c>
      <c r="K3" s="22">
        <v>18</v>
      </c>
      <c r="L3" s="22">
        <v>2</v>
      </c>
      <c r="M3" s="22">
        <v>13</v>
      </c>
      <c r="N3" s="22">
        <v>12</v>
      </c>
      <c r="O3" s="33">
        <v>80</v>
      </c>
      <c r="P3" s="28">
        <v>2.6451289541582748</v>
      </c>
      <c r="Q3" s="33">
        <v>20</v>
      </c>
      <c r="R3" s="33">
        <v>30</v>
      </c>
      <c r="S3" s="28">
        <v>2.7782052568509203</v>
      </c>
      <c r="T3" s="33">
        <v>40</v>
      </c>
      <c r="U3" s="33">
        <v>70</v>
      </c>
      <c r="V3" s="28">
        <v>2.3828311831328151</v>
      </c>
      <c r="W3" s="33">
        <v>10</v>
      </c>
      <c r="X3" s="33">
        <v>50</v>
      </c>
      <c r="Y3" s="28">
        <v>1.2663298104540417</v>
      </c>
      <c r="Z3" s="33">
        <v>0</v>
      </c>
      <c r="AA3" s="33">
        <v>40</v>
      </c>
      <c r="AB3" s="28">
        <v>1.3880928639887931</v>
      </c>
      <c r="AC3" s="33">
        <v>30</v>
      </c>
      <c r="AD3" s="33">
        <v>50</v>
      </c>
      <c r="AE3" s="28">
        <v>1.4582881645765118</v>
      </c>
      <c r="AF3" s="33">
        <v>40</v>
      </c>
    </row>
    <row r="4" spans="1:32" x14ac:dyDescent="0.55000000000000004">
      <c r="A4" s="19" t="s">
        <v>18</v>
      </c>
      <c r="B4" s="20">
        <v>112</v>
      </c>
      <c r="C4" s="20">
        <v>16</v>
      </c>
      <c r="D4" s="20">
        <v>18</v>
      </c>
      <c r="E4" s="20">
        <v>16</v>
      </c>
      <c r="F4" s="20">
        <v>16</v>
      </c>
      <c r="G4" s="20">
        <v>15</v>
      </c>
      <c r="H4" s="20">
        <v>17</v>
      </c>
      <c r="I4" s="20">
        <v>14</v>
      </c>
      <c r="J4" s="20">
        <v>9</v>
      </c>
      <c r="K4" s="20">
        <v>4</v>
      </c>
      <c r="L4" s="20">
        <v>1</v>
      </c>
      <c r="M4" s="20">
        <v>3</v>
      </c>
      <c r="N4" s="20">
        <v>3</v>
      </c>
      <c r="O4" s="30">
        <v>90</v>
      </c>
      <c r="P4" s="25">
        <v>1.8904949653427991</v>
      </c>
      <c r="Q4" s="30">
        <v>0</v>
      </c>
      <c r="R4" s="30">
        <v>30</v>
      </c>
      <c r="S4" s="25">
        <v>1.8489294608705631</v>
      </c>
      <c r="T4" s="30">
        <v>0</v>
      </c>
      <c r="U4" s="30">
        <v>50</v>
      </c>
      <c r="V4" s="25">
        <v>2.0250195160624527</v>
      </c>
      <c r="W4" s="30">
        <v>0</v>
      </c>
      <c r="X4" s="30">
        <v>70</v>
      </c>
      <c r="Y4" s="25">
        <v>0.66440660891821568</v>
      </c>
      <c r="Z4" s="30">
        <v>0</v>
      </c>
      <c r="AA4" s="30">
        <v>60</v>
      </c>
      <c r="AB4" s="25">
        <v>0.68364573521539451</v>
      </c>
      <c r="AC4" s="30">
        <v>0</v>
      </c>
      <c r="AD4" s="30">
        <v>50</v>
      </c>
      <c r="AE4" s="25">
        <v>1.0507370672537912</v>
      </c>
      <c r="AF4" s="30">
        <v>0</v>
      </c>
    </row>
    <row r="5" spans="1:32" x14ac:dyDescent="0.55000000000000004">
      <c r="A5" s="21" t="s">
        <v>19</v>
      </c>
      <c r="B5" s="22">
        <v>97</v>
      </c>
      <c r="C5" s="22">
        <v>15</v>
      </c>
      <c r="D5" s="22">
        <v>13</v>
      </c>
      <c r="E5" s="22">
        <v>18</v>
      </c>
      <c r="F5" s="22">
        <v>12</v>
      </c>
      <c r="G5" s="22">
        <v>9</v>
      </c>
      <c r="H5" s="22">
        <v>19</v>
      </c>
      <c r="I5" s="22">
        <v>11</v>
      </c>
      <c r="J5" s="22">
        <v>27</v>
      </c>
      <c r="K5" s="22">
        <v>15</v>
      </c>
      <c r="L5" s="22">
        <v>5</v>
      </c>
      <c r="M5" s="22">
        <v>12</v>
      </c>
      <c r="N5" s="22">
        <v>0</v>
      </c>
      <c r="O5" s="33">
        <v>80</v>
      </c>
      <c r="P5" s="28">
        <v>2.7176724287681231</v>
      </c>
      <c r="Q5" s="33">
        <v>0</v>
      </c>
      <c r="R5" s="33">
        <v>50</v>
      </c>
      <c r="S5" s="28">
        <v>2.5438109317458082</v>
      </c>
      <c r="T5" s="33">
        <v>10</v>
      </c>
      <c r="U5" s="33">
        <v>40</v>
      </c>
      <c r="V5" s="28">
        <v>2.0819266228005229</v>
      </c>
      <c r="W5" s="33">
        <v>0</v>
      </c>
      <c r="X5" s="33">
        <v>60</v>
      </c>
      <c r="Y5" s="28">
        <v>1.2667285070222363</v>
      </c>
      <c r="Z5" s="33">
        <v>30</v>
      </c>
      <c r="AA5" s="33">
        <v>60</v>
      </c>
      <c r="AB5" s="28">
        <v>1.44626991638991</v>
      </c>
      <c r="AC5" s="33">
        <v>40</v>
      </c>
      <c r="AD5" s="33">
        <v>50</v>
      </c>
      <c r="AE5" s="28">
        <v>1.3910315681860024</v>
      </c>
      <c r="AF5" s="33">
        <v>20</v>
      </c>
    </row>
    <row r="6" spans="1:32" x14ac:dyDescent="0.55000000000000004">
      <c r="A6" s="19" t="s">
        <v>45</v>
      </c>
      <c r="B6" s="20">
        <v>103</v>
      </c>
      <c r="C6" s="20">
        <v>17</v>
      </c>
      <c r="D6" s="20">
        <v>13</v>
      </c>
      <c r="E6" s="20">
        <v>16</v>
      </c>
      <c r="F6" s="20">
        <v>12</v>
      </c>
      <c r="G6" s="20">
        <v>15</v>
      </c>
      <c r="H6" s="20">
        <v>16</v>
      </c>
      <c r="I6" s="20">
        <v>14</v>
      </c>
      <c r="J6" s="20">
        <v>25</v>
      </c>
      <c r="K6" s="20">
        <v>4</v>
      </c>
      <c r="L6" s="20">
        <v>1</v>
      </c>
      <c r="M6" s="20">
        <v>6</v>
      </c>
      <c r="N6" s="20">
        <v>11</v>
      </c>
      <c r="O6" s="30">
        <v>70</v>
      </c>
      <c r="P6" s="25">
        <v>2.3404909654539789</v>
      </c>
      <c r="Q6" s="30">
        <v>10</v>
      </c>
      <c r="R6" s="30">
        <v>60</v>
      </c>
      <c r="S6" s="25">
        <v>2.5509273470495777</v>
      </c>
      <c r="T6" s="30">
        <v>0</v>
      </c>
      <c r="U6" s="30">
        <v>60</v>
      </c>
      <c r="V6" s="25">
        <v>2.7021013703473677</v>
      </c>
      <c r="W6" s="30">
        <v>0</v>
      </c>
      <c r="X6" s="30">
        <v>80</v>
      </c>
      <c r="Y6" s="25">
        <v>1.29964887943424</v>
      </c>
      <c r="Z6" s="30">
        <v>20</v>
      </c>
      <c r="AA6" s="30">
        <v>70</v>
      </c>
      <c r="AB6" s="25">
        <v>1.4316714993619781</v>
      </c>
      <c r="AC6" s="30">
        <v>10</v>
      </c>
      <c r="AD6" s="30">
        <v>70</v>
      </c>
      <c r="AE6" s="25">
        <v>1.4413314933998522</v>
      </c>
      <c r="AF6" s="30">
        <v>10</v>
      </c>
    </row>
    <row r="7" spans="1:32" x14ac:dyDescent="0.55000000000000004">
      <c r="A7" s="21" t="s">
        <v>55</v>
      </c>
      <c r="B7" s="22">
        <v>69</v>
      </c>
      <c r="C7" s="22">
        <v>13</v>
      </c>
      <c r="D7" s="22">
        <v>11</v>
      </c>
      <c r="E7" s="22">
        <v>10</v>
      </c>
      <c r="F7" s="22">
        <v>12</v>
      </c>
      <c r="G7" s="22">
        <v>8</v>
      </c>
      <c r="H7" s="22">
        <v>6</v>
      </c>
      <c r="I7" s="22">
        <v>9</v>
      </c>
      <c r="J7" s="22">
        <v>4</v>
      </c>
      <c r="K7" s="22">
        <v>1</v>
      </c>
      <c r="L7" s="22">
        <v>0</v>
      </c>
      <c r="M7" s="22">
        <v>3</v>
      </c>
      <c r="N7" s="22">
        <v>1</v>
      </c>
      <c r="O7" s="33">
        <v>90</v>
      </c>
      <c r="P7" s="28">
        <v>2.7470620676816857</v>
      </c>
      <c r="Q7" s="33">
        <v>0</v>
      </c>
      <c r="R7" s="33">
        <v>70</v>
      </c>
      <c r="S7" s="28">
        <v>3.0588397656554402</v>
      </c>
      <c r="T7" s="33">
        <v>10</v>
      </c>
      <c r="U7" s="33">
        <v>40</v>
      </c>
      <c r="V7" s="28">
        <v>2.8874268110505166</v>
      </c>
      <c r="W7" s="33">
        <v>10</v>
      </c>
      <c r="X7" s="33">
        <v>60</v>
      </c>
      <c r="Y7" s="28">
        <v>1.464149375824485</v>
      </c>
      <c r="Z7" s="33">
        <v>40</v>
      </c>
      <c r="AA7" s="33">
        <v>60</v>
      </c>
      <c r="AB7" s="28">
        <v>1.6768598115470759</v>
      </c>
      <c r="AC7" s="33">
        <v>30</v>
      </c>
      <c r="AD7" s="33">
        <v>90</v>
      </c>
      <c r="AE7" s="28">
        <v>1.4926363346516101</v>
      </c>
      <c r="AF7" s="33">
        <v>0</v>
      </c>
    </row>
    <row r="8" spans="1:32" x14ac:dyDescent="0.55000000000000004">
      <c r="A8" s="19" t="s">
        <v>56</v>
      </c>
      <c r="B8" s="20">
        <v>120</v>
      </c>
      <c r="C8" s="20">
        <v>19</v>
      </c>
      <c r="D8" s="20">
        <v>17</v>
      </c>
      <c r="E8" s="20">
        <v>21</v>
      </c>
      <c r="F8" s="20">
        <v>15</v>
      </c>
      <c r="G8" s="20">
        <v>17</v>
      </c>
      <c r="H8" s="20">
        <v>21</v>
      </c>
      <c r="I8" s="20">
        <v>10</v>
      </c>
      <c r="J8" s="20">
        <v>21</v>
      </c>
      <c r="K8" s="20">
        <v>9</v>
      </c>
      <c r="L8" s="20">
        <v>1</v>
      </c>
      <c r="M8" s="20">
        <v>9</v>
      </c>
      <c r="N8" s="20">
        <v>4</v>
      </c>
      <c r="O8" s="30">
        <v>70</v>
      </c>
      <c r="P8" s="25">
        <v>2.8244858964999313</v>
      </c>
      <c r="Q8" s="30">
        <v>20</v>
      </c>
      <c r="R8" s="30">
        <v>50</v>
      </c>
      <c r="S8" s="25">
        <v>2.4488894577775127</v>
      </c>
      <c r="T8" s="30">
        <v>10</v>
      </c>
      <c r="U8" s="30">
        <v>60</v>
      </c>
      <c r="V8" s="25">
        <v>2.3933708273107142</v>
      </c>
      <c r="W8" s="30">
        <v>0</v>
      </c>
      <c r="X8" s="30">
        <v>80</v>
      </c>
      <c r="Y8" s="25">
        <v>1.544127302183667</v>
      </c>
      <c r="Z8" s="30">
        <v>10</v>
      </c>
      <c r="AA8" s="30">
        <v>60</v>
      </c>
      <c r="AB8" s="25">
        <v>1.6082922809481555</v>
      </c>
      <c r="AC8" s="30">
        <v>10</v>
      </c>
      <c r="AD8" s="30">
        <v>70</v>
      </c>
      <c r="AE8" s="25">
        <v>1.2555771829815947</v>
      </c>
      <c r="AF8" s="30">
        <v>20</v>
      </c>
    </row>
    <row r="9" spans="1:32" x14ac:dyDescent="0.55000000000000004">
      <c r="A9" s="21" t="s">
        <v>57</v>
      </c>
      <c r="B9" s="22">
        <v>77</v>
      </c>
      <c r="C9" s="22">
        <v>13</v>
      </c>
      <c r="D9" s="22">
        <v>9</v>
      </c>
      <c r="E9" s="22">
        <v>13</v>
      </c>
      <c r="F9" s="22">
        <v>10</v>
      </c>
      <c r="G9" s="22">
        <v>9</v>
      </c>
      <c r="H9" s="22">
        <v>13</v>
      </c>
      <c r="I9" s="22">
        <v>10</v>
      </c>
      <c r="J9" s="22">
        <v>33</v>
      </c>
      <c r="K9" s="22">
        <v>15</v>
      </c>
      <c r="L9" s="22">
        <v>2</v>
      </c>
      <c r="M9" s="22">
        <v>11</v>
      </c>
      <c r="N9" s="22">
        <v>8</v>
      </c>
      <c r="O9" s="33">
        <v>90</v>
      </c>
      <c r="P9" s="28">
        <v>2.0243602674105139</v>
      </c>
      <c r="Q9" s="33">
        <v>0</v>
      </c>
      <c r="R9" s="33">
        <v>80</v>
      </c>
      <c r="S9" s="28">
        <v>1.7769091829191841</v>
      </c>
      <c r="T9" s="33">
        <v>0</v>
      </c>
      <c r="U9" s="33">
        <v>60</v>
      </c>
      <c r="V9" s="28">
        <v>1.7504364834516259</v>
      </c>
      <c r="W9" s="33">
        <v>0</v>
      </c>
      <c r="X9" s="33">
        <v>100</v>
      </c>
      <c r="Y9" s="28">
        <v>0.93177339441608531</v>
      </c>
      <c r="Z9" s="33">
        <v>0</v>
      </c>
      <c r="AA9" s="33">
        <v>70</v>
      </c>
      <c r="AB9" s="28">
        <v>1.2505865233251787</v>
      </c>
      <c r="AC9" s="33">
        <v>10</v>
      </c>
      <c r="AD9" s="33">
        <v>80</v>
      </c>
      <c r="AE9" s="28">
        <v>1.1351870792917886</v>
      </c>
      <c r="AF9" s="33">
        <v>0</v>
      </c>
    </row>
    <row r="10" spans="1:32" x14ac:dyDescent="0.55000000000000004">
      <c r="A10" s="19" t="s">
        <v>89</v>
      </c>
      <c r="B10" s="30">
        <v>80</v>
      </c>
      <c r="C10" s="20">
        <v>11</v>
      </c>
      <c r="D10" s="20">
        <v>11</v>
      </c>
      <c r="E10" s="20">
        <v>11</v>
      </c>
      <c r="F10" s="20">
        <v>14</v>
      </c>
      <c r="G10" s="20">
        <v>16</v>
      </c>
      <c r="H10" s="20">
        <v>9</v>
      </c>
      <c r="I10" s="20">
        <v>8</v>
      </c>
      <c r="J10" s="20">
        <v>34</v>
      </c>
      <c r="K10" s="20">
        <v>13</v>
      </c>
      <c r="L10" s="20">
        <v>0</v>
      </c>
      <c r="M10" s="20">
        <v>10</v>
      </c>
      <c r="N10" s="20">
        <v>11</v>
      </c>
      <c r="O10" s="30">
        <v>90</v>
      </c>
      <c r="P10" s="25">
        <v>2.9043807078463288</v>
      </c>
      <c r="Q10" s="30">
        <v>10</v>
      </c>
      <c r="R10" s="30">
        <v>60</v>
      </c>
      <c r="S10" s="25">
        <v>2.7388791111006814</v>
      </c>
      <c r="T10" s="30">
        <v>20</v>
      </c>
      <c r="U10" s="30">
        <v>50</v>
      </c>
      <c r="V10" s="25">
        <v>2.6191504855847145</v>
      </c>
      <c r="W10" s="30">
        <v>10</v>
      </c>
      <c r="X10" s="30">
        <v>60</v>
      </c>
      <c r="Y10" s="25">
        <v>1.3613661799047649</v>
      </c>
      <c r="Z10" s="30">
        <v>30</v>
      </c>
      <c r="AA10" s="30">
        <v>40</v>
      </c>
      <c r="AB10" s="25">
        <v>1.3038314403189921</v>
      </c>
      <c r="AC10" s="30">
        <v>40</v>
      </c>
      <c r="AD10" s="30">
        <v>30</v>
      </c>
      <c r="AE10" s="25">
        <v>1.5844377942460852</v>
      </c>
      <c r="AF10" s="30">
        <v>40</v>
      </c>
    </row>
    <row r="11" spans="1:32" x14ac:dyDescent="0.55000000000000004">
      <c r="A11" s="21" t="s">
        <v>90</v>
      </c>
      <c r="B11" s="22">
        <v>105</v>
      </c>
      <c r="C11" s="22">
        <v>17</v>
      </c>
      <c r="D11" s="22">
        <v>16</v>
      </c>
      <c r="E11" s="22">
        <v>15</v>
      </c>
      <c r="F11" s="22">
        <v>15</v>
      </c>
      <c r="G11" s="22">
        <v>15</v>
      </c>
      <c r="H11" s="22">
        <v>12</v>
      </c>
      <c r="I11" s="22">
        <v>15</v>
      </c>
      <c r="J11" s="22">
        <v>16</v>
      </c>
      <c r="K11" s="22">
        <v>4</v>
      </c>
      <c r="L11" s="22">
        <v>1</v>
      </c>
      <c r="M11" s="22">
        <v>5</v>
      </c>
      <c r="N11" s="22">
        <v>6</v>
      </c>
      <c r="O11" s="33">
        <v>60</v>
      </c>
      <c r="P11" s="28">
        <v>2.7879552195871389</v>
      </c>
      <c r="Q11" s="33">
        <v>30</v>
      </c>
      <c r="R11" s="33">
        <v>80</v>
      </c>
      <c r="S11" s="28">
        <v>2.8249082369256899</v>
      </c>
      <c r="T11" s="33">
        <v>20</v>
      </c>
      <c r="U11" s="33">
        <v>50</v>
      </c>
      <c r="V11" s="28">
        <v>2.4681213998038465</v>
      </c>
      <c r="W11" s="33">
        <v>10</v>
      </c>
      <c r="X11" s="33">
        <v>60</v>
      </c>
      <c r="Y11" s="28">
        <v>1.2716202066973554</v>
      </c>
      <c r="Z11" s="33">
        <v>40</v>
      </c>
      <c r="AA11" s="33">
        <v>70</v>
      </c>
      <c r="AB11" s="28">
        <v>1.4254760033841785</v>
      </c>
      <c r="AC11" s="33">
        <v>30</v>
      </c>
      <c r="AD11" s="33">
        <v>60</v>
      </c>
      <c r="AE11" s="28">
        <v>1.4754185810992788</v>
      </c>
      <c r="AF11" s="33">
        <v>30</v>
      </c>
    </row>
    <row r="12" spans="1:32" x14ac:dyDescent="0.55000000000000004">
      <c r="A12" s="19" t="s">
        <v>91</v>
      </c>
      <c r="B12" s="20">
        <v>105</v>
      </c>
      <c r="C12" s="20">
        <v>16</v>
      </c>
      <c r="D12" s="20">
        <v>14</v>
      </c>
      <c r="E12" s="20">
        <v>15</v>
      </c>
      <c r="F12" s="20">
        <v>12</v>
      </c>
      <c r="G12" s="20">
        <v>16</v>
      </c>
      <c r="H12" s="20">
        <v>20</v>
      </c>
      <c r="I12" s="20">
        <v>12</v>
      </c>
      <c r="J12" s="20">
        <v>28</v>
      </c>
      <c r="K12" s="20">
        <v>9</v>
      </c>
      <c r="L12" s="20">
        <v>2</v>
      </c>
      <c r="M12" s="20">
        <v>9</v>
      </c>
      <c r="N12" s="20">
        <v>10</v>
      </c>
      <c r="O12" s="30">
        <v>90</v>
      </c>
      <c r="P12" s="25">
        <v>2.3143419429135919</v>
      </c>
      <c r="Q12" s="30">
        <v>0</v>
      </c>
      <c r="R12" s="30">
        <v>60</v>
      </c>
      <c r="S12" s="25">
        <v>2.8311171002569582</v>
      </c>
      <c r="T12" s="30">
        <v>10</v>
      </c>
      <c r="U12" s="30">
        <v>40</v>
      </c>
      <c r="V12" s="25">
        <v>2.4496968402397856</v>
      </c>
      <c r="W12" s="30">
        <v>10</v>
      </c>
      <c r="X12" s="30">
        <v>90</v>
      </c>
      <c r="Y12" s="25">
        <v>1.4028798058628997</v>
      </c>
      <c r="Z12" s="30">
        <v>0</v>
      </c>
      <c r="AA12" s="30">
        <v>40</v>
      </c>
      <c r="AB12" s="25">
        <v>1.3939103081273543</v>
      </c>
      <c r="AC12" s="30">
        <v>30</v>
      </c>
      <c r="AD12" s="30">
        <v>50</v>
      </c>
      <c r="AE12" s="25">
        <v>1.2437722395261486</v>
      </c>
      <c r="AF12" s="30">
        <v>20</v>
      </c>
    </row>
    <row r="13" spans="1:32" x14ac:dyDescent="0.55000000000000004">
      <c r="A13" s="21" t="s">
        <v>92</v>
      </c>
      <c r="B13" s="22">
        <v>79</v>
      </c>
      <c r="C13" s="22">
        <v>18</v>
      </c>
      <c r="D13" s="22">
        <v>9</v>
      </c>
      <c r="E13" s="22">
        <v>10</v>
      </c>
      <c r="F13" s="22">
        <v>10</v>
      </c>
      <c r="G13" s="22">
        <v>10</v>
      </c>
      <c r="H13" s="22">
        <v>15</v>
      </c>
      <c r="I13" s="22">
        <v>7</v>
      </c>
      <c r="J13" s="22">
        <v>25</v>
      </c>
      <c r="K13" s="22">
        <v>11</v>
      </c>
      <c r="L13" s="22">
        <v>2</v>
      </c>
      <c r="M13" s="22">
        <v>9</v>
      </c>
      <c r="N13" s="22">
        <v>5</v>
      </c>
      <c r="O13" s="33">
        <v>80</v>
      </c>
      <c r="P13" s="28">
        <v>1.9352998344460453</v>
      </c>
      <c r="Q13" s="33">
        <v>0</v>
      </c>
      <c r="R13" s="33">
        <v>50</v>
      </c>
      <c r="S13" s="28">
        <v>2.0393607380101413</v>
      </c>
      <c r="T13" s="33">
        <v>20</v>
      </c>
      <c r="U13" s="33">
        <v>40</v>
      </c>
      <c r="V13" s="28">
        <v>2.358746301697098</v>
      </c>
      <c r="W13" s="33">
        <v>0</v>
      </c>
      <c r="X13" s="33">
        <v>80</v>
      </c>
      <c r="Y13" s="28">
        <v>1.1818674748181333</v>
      </c>
      <c r="Z13" s="33">
        <v>0</v>
      </c>
      <c r="AA13" s="33">
        <v>50</v>
      </c>
      <c r="AB13" s="28">
        <v>1.0668259557220112</v>
      </c>
      <c r="AC13" s="33">
        <v>0</v>
      </c>
      <c r="AD13" s="33">
        <v>60</v>
      </c>
      <c r="AE13" s="28">
        <v>1.0166687407297981</v>
      </c>
      <c r="AF13" s="33">
        <v>0</v>
      </c>
    </row>
    <row r="14" spans="1:32" x14ac:dyDescent="0.55000000000000004">
      <c r="C14">
        <f>CORREL(C2:C13,AC2:AC13)</f>
        <v>-0.5629433563309344</v>
      </c>
      <c r="H14">
        <f>CORREL(H2:H13,W2:W13)</f>
        <v>-0.64065784224279454</v>
      </c>
      <c r="I14">
        <f>CORREL(I2:I13,AA2:AA13)</f>
        <v>0.63248445288020694</v>
      </c>
      <c r="L14">
        <f>CORREL(L2:L13,V2:V13)</f>
        <v>-0.5675817901256961</v>
      </c>
    </row>
    <row r="15" spans="1:32" x14ac:dyDescent="0.55000000000000004">
      <c r="H15">
        <f>CORREL(H2:H13,X2:X13)</f>
        <v>0.60419918476571322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7794-BE73-47CD-ADDA-AF38077CB3AC}">
  <dimension ref="A1:X13"/>
  <sheetViews>
    <sheetView topLeftCell="I1" workbookViewId="0">
      <selection activeCell="Q12" sqref="Q12"/>
    </sheetView>
  </sheetViews>
  <sheetFormatPr baseColWidth="10" defaultRowHeight="14.4" x14ac:dyDescent="0.55000000000000004"/>
  <sheetData>
    <row r="1" spans="1:24" x14ac:dyDescent="0.55000000000000004">
      <c r="A1" s="17" t="s">
        <v>2</v>
      </c>
      <c r="B1" s="18" t="s">
        <v>93</v>
      </c>
      <c r="C1" s="18" t="s">
        <v>26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 t="s">
        <v>27</v>
      </c>
      <c r="J1" s="18" t="s">
        <v>20</v>
      </c>
      <c r="K1" s="18" t="s">
        <v>28</v>
      </c>
      <c r="L1" s="18" t="s">
        <v>29</v>
      </c>
      <c r="M1" s="18" t="s">
        <v>30</v>
      </c>
      <c r="N1" s="18" t="s">
        <v>31</v>
      </c>
      <c r="O1" s="32" t="s">
        <v>142</v>
      </c>
      <c r="P1" s="32" t="s">
        <v>143</v>
      </c>
      <c r="Q1" s="32" t="s">
        <v>144</v>
      </c>
      <c r="R1" s="32" t="s">
        <v>145</v>
      </c>
      <c r="S1" s="32" t="s">
        <v>146</v>
      </c>
      <c r="T1" s="32" t="s">
        <v>147</v>
      </c>
      <c r="U1" s="32" t="s">
        <v>148</v>
      </c>
      <c r="V1" s="32" t="s">
        <v>149</v>
      </c>
      <c r="W1" s="32" t="s">
        <v>150</v>
      </c>
      <c r="X1" s="32" t="s">
        <v>151</v>
      </c>
    </row>
    <row r="2" spans="1:24" x14ac:dyDescent="0.55000000000000004">
      <c r="A2" s="19" t="s">
        <v>16</v>
      </c>
      <c r="B2" s="20">
        <v>105</v>
      </c>
      <c r="C2" s="20">
        <v>16</v>
      </c>
      <c r="D2" s="20">
        <v>14</v>
      </c>
      <c r="E2" s="20">
        <v>17</v>
      </c>
      <c r="F2" s="20">
        <v>11</v>
      </c>
      <c r="G2" s="20">
        <v>17</v>
      </c>
      <c r="H2" s="20">
        <v>20</v>
      </c>
      <c r="I2" s="20">
        <v>10</v>
      </c>
      <c r="J2" s="20">
        <v>43</v>
      </c>
      <c r="K2" s="20">
        <v>16</v>
      </c>
      <c r="L2" s="20">
        <v>2</v>
      </c>
      <c r="M2" s="20">
        <v>10</v>
      </c>
      <c r="N2" s="20">
        <v>16</v>
      </c>
      <c r="O2" s="9">
        <v>0.85</v>
      </c>
      <c r="P2" s="1">
        <v>0.70127576553076487</v>
      </c>
      <c r="Q2" s="9">
        <v>0.6166666666666667</v>
      </c>
      <c r="R2" s="1">
        <v>0.68700151452554059</v>
      </c>
      <c r="S2" s="9">
        <v>0.71666666666666667</v>
      </c>
      <c r="T2" s="1">
        <v>0.76688616573376744</v>
      </c>
      <c r="U2" s="9">
        <v>0.8833333333333333</v>
      </c>
      <c r="V2" s="1">
        <v>0.67224079584000407</v>
      </c>
      <c r="W2" s="9">
        <v>0.5</v>
      </c>
      <c r="X2" s="1">
        <v>0.74136643977836658</v>
      </c>
    </row>
    <row r="3" spans="1:24" x14ac:dyDescent="0.55000000000000004">
      <c r="A3" s="21" t="s">
        <v>17</v>
      </c>
      <c r="B3" s="22">
        <v>71</v>
      </c>
      <c r="C3" s="22">
        <v>13</v>
      </c>
      <c r="D3" s="22">
        <v>11</v>
      </c>
      <c r="E3" s="22">
        <v>17</v>
      </c>
      <c r="F3" s="22">
        <v>6</v>
      </c>
      <c r="G3" s="22">
        <v>14</v>
      </c>
      <c r="H3" s="22">
        <v>7</v>
      </c>
      <c r="I3" s="22">
        <v>3</v>
      </c>
      <c r="J3" s="22">
        <v>40</v>
      </c>
      <c r="K3" s="22">
        <v>18</v>
      </c>
      <c r="L3" s="22">
        <v>2</v>
      </c>
      <c r="M3" s="22">
        <v>13</v>
      </c>
      <c r="N3" s="22">
        <v>12</v>
      </c>
      <c r="O3" s="9">
        <v>0.6333333333333333</v>
      </c>
      <c r="P3" s="1">
        <v>0.65484093830327117</v>
      </c>
      <c r="Q3" s="9">
        <v>0.6333333333333333</v>
      </c>
      <c r="R3" s="1">
        <v>0.63938087354965789</v>
      </c>
      <c r="S3" s="9">
        <v>0.53333333333333333</v>
      </c>
      <c r="T3" s="1">
        <v>0.65380241852537502</v>
      </c>
      <c r="U3" s="9">
        <v>0.78333333333333333</v>
      </c>
      <c r="V3" s="1">
        <v>0.62903288115353184</v>
      </c>
      <c r="W3" s="9">
        <v>0.58333333333333337</v>
      </c>
      <c r="X3" s="1">
        <v>0.76361110556617129</v>
      </c>
    </row>
    <row r="4" spans="1:24" x14ac:dyDescent="0.55000000000000004">
      <c r="A4" s="19" t="s">
        <v>18</v>
      </c>
      <c r="B4" s="20">
        <v>112</v>
      </c>
      <c r="C4" s="20">
        <v>16</v>
      </c>
      <c r="D4" s="20">
        <v>18</v>
      </c>
      <c r="E4" s="20">
        <v>16</v>
      </c>
      <c r="F4" s="20">
        <v>16</v>
      </c>
      <c r="G4" s="20">
        <v>15</v>
      </c>
      <c r="H4" s="20">
        <v>17</v>
      </c>
      <c r="I4" s="20">
        <v>14</v>
      </c>
      <c r="J4" s="20">
        <v>9</v>
      </c>
      <c r="K4" s="20">
        <v>4</v>
      </c>
      <c r="L4" s="20">
        <v>1</v>
      </c>
      <c r="M4" s="20">
        <v>3</v>
      </c>
      <c r="N4" s="20">
        <v>3</v>
      </c>
      <c r="O4" s="9">
        <v>1</v>
      </c>
      <c r="P4" s="1">
        <v>0.5595223298762334</v>
      </c>
      <c r="Q4" s="9">
        <v>0.93333333333333335</v>
      </c>
      <c r="R4" s="1">
        <v>0.6087788167060536</v>
      </c>
      <c r="S4" s="9">
        <v>0.9</v>
      </c>
      <c r="T4" s="1">
        <v>0.56612014639429642</v>
      </c>
      <c r="U4" s="9">
        <v>1</v>
      </c>
      <c r="V4" s="1">
        <v>0.48460975061173334</v>
      </c>
      <c r="W4" s="9">
        <v>0.73333333333333328</v>
      </c>
      <c r="X4" s="1">
        <v>0.59265883256338625</v>
      </c>
    </row>
    <row r="5" spans="1:24" x14ac:dyDescent="0.55000000000000004">
      <c r="A5" s="21" t="s">
        <v>19</v>
      </c>
      <c r="B5" s="22">
        <v>97</v>
      </c>
      <c r="C5" s="22">
        <v>15</v>
      </c>
      <c r="D5" s="22">
        <v>13</v>
      </c>
      <c r="E5" s="22">
        <v>18</v>
      </c>
      <c r="F5" s="22">
        <v>12</v>
      </c>
      <c r="G5" s="22">
        <v>9</v>
      </c>
      <c r="H5" s="22">
        <v>19</v>
      </c>
      <c r="I5" s="22">
        <v>11</v>
      </c>
      <c r="J5" s="22">
        <v>27</v>
      </c>
      <c r="K5" s="22">
        <v>15</v>
      </c>
      <c r="L5" s="22">
        <v>5</v>
      </c>
      <c r="M5" s="22">
        <v>12</v>
      </c>
      <c r="N5" s="22">
        <v>0</v>
      </c>
      <c r="O5" s="9">
        <v>0.83333333333333337</v>
      </c>
      <c r="P5" s="1">
        <v>0.71241569034296004</v>
      </c>
      <c r="Q5" s="9">
        <v>0.9</v>
      </c>
      <c r="R5" s="1">
        <v>0.76501317762709253</v>
      </c>
      <c r="S5" s="9">
        <v>0.81666666666666665</v>
      </c>
      <c r="T5" s="1">
        <v>0.72130498880675531</v>
      </c>
      <c r="U5" s="9">
        <v>0.98333333333333328</v>
      </c>
      <c r="V5" s="1">
        <v>0.61297607689138989</v>
      </c>
      <c r="W5" s="9">
        <v>0.81666666666666665</v>
      </c>
      <c r="X5" s="1">
        <v>0.75755159825804097</v>
      </c>
    </row>
    <row r="6" spans="1:24" x14ac:dyDescent="0.55000000000000004">
      <c r="A6" s="19" t="s">
        <v>45</v>
      </c>
      <c r="B6" s="20">
        <v>103</v>
      </c>
      <c r="C6" s="20">
        <v>17</v>
      </c>
      <c r="D6" s="20">
        <v>13</v>
      </c>
      <c r="E6" s="20">
        <v>16</v>
      </c>
      <c r="F6" s="20">
        <v>12</v>
      </c>
      <c r="G6" s="20">
        <v>15</v>
      </c>
      <c r="H6" s="20">
        <v>16</v>
      </c>
      <c r="I6" s="20">
        <v>14</v>
      </c>
      <c r="J6" s="20">
        <v>25</v>
      </c>
      <c r="K6" s="20">
        <v>4</v>
      </c>
      <c r="L6" s="20">
        <v>1</v>
      </c>
      <c r="M6" s="20">
        <v>6</v>
      </c>
      <c r="N6" s="20">
        <v>11</v>
      </c>
      <c r="O6" s="9">
        <v>0.78333333333333333</v>
      </c>
      <c r="P6" s="1">
        <v>0.62372324255378697</v>
      </c>
      <c r="Q6" s="9">
        <v>0.78333333333333333</v>
      </c>
      <c r="R6" s="1">
        <v>0.66753149574446802</v>
      </c>
      <c r="S6" s="9">
        <v>0.9</v>
      </c>
      <c r="T6" s="1">
        <v>0.63399489259207398</v>
      </c>
      <c r="U6" s="9">
        <v>0.93333333333333335</v>
      </c>
      <c r="V6" s="1">
        <v>0.60952030714332162</v>
      </c>
      <c r="W6" s="9">
        <v>0.53333333333333333</v>
      </c>
      <c r="X6" s="1">
        <v>0.72135610312684362</v>
      </c>
    </row>
    <row r="7" spans="1:24" x14ac:dyDescent="0.55000000000000004">
      <c r="A7" s="21" t="s">
        <v>55</v>
      </c>
      <c r="B7" s="22">
        <v>69</v>
      </c>
      <c r="C7" s="22">
        <v>13</v>
      </c>
      <c r="D7" s="22">
        <v>11</v>
      </c>
      <c r="E7" s="22">
        <v>10</v>
      </c>
      <c r="F7" s="22">
        <v>12</v>
      </c>
      <c r="G7" s="22">
        <v>8</v>
      </c>
      <c r="H7" s="22">
        <v>6</v>
      </c>
      <c r="I7" s="22">
        <v>9</v>
      </c>
      <c r="J7" s="22">
        <v>4</v>
      </c>
      <c r="K7" s="22">
        <v>1</v>
      </c>
      <c r="L7" s="22">
        <v>0</v>
      </c>
      <c r="M7" s="22">
        <v>3</v>
      </c>
      <c r="N7" s="22">
        <v>1</v>
      </c>
      <c r="O7" s="9">
        <v>0.9</v>
      </c>
      <c r="P7" s="1">
        <v>0.59359065185172222</v>
      </c>
      <c r="Q7" s="9">
        <v>0.95</v>
      </c>
      <c r="R7" s="1">
        <v>0.58281261754568425</v>
      </c>
      <c r="S7" s="9">
        <v>0.83333333333333337</v>
      </c>
      <c r="T7" s="1">
        <v>0.59763223199932003</v>
      </c>
      <c r="U7" s="9">
        <v>0.98333333333333328</v>
      </c>
      <c r="V7" s="1">
        <v>0.52336432033613556</v>
      </c>
      <c r="W7" s="9">
        <v>0.78333333333333333</v>
      </c>
      <c r="X7" s="1">
        <v>0.56870433616948934</v>
      </c>
    </row>
    <row r="8" spans="1:24" x14ac:dyDescent="0.55000000000000004">
      <c r="A8" s="19" t="s">
        <v>56</v>
      </c>
      <c r="B8" s="20">
        <v>120</v>
      </c>
      <c r="C8" s="20">
        <v>19</v>
      </c>
      <c r="D8" s="20">
        <v>17</v>
      </c>
      <c r="E8" s="20">
        <v>21</v>
      </c>
      <c r="F8" s="20">
        <v>15</v>
      </c>
      <c r="G8" s="20">
        <v>17</v>
      </c>
      <c r="H8" s="20">
        <v>21</v>
      </c>
      <c r="I8" s="20">
        <v>10</v>
      </c>
      <c r="J8" s="20">
        <v>21</v>
      </c>
      <c r="K8" s="20">
        <v>9</v>
      </c>
      <c r="L8" s="20">
        <v>1</v>
      </c>
      <c r="M8" s="20">
        <v>9</v>
      </c>
      <c r="N8" s="20">
        <v>4</v>
      </c>
      <c r="O8" s="9">
        <v>0.85</v>
      </c>
      <c r="P8" s="1">
        <v>0.63972663922319628</v>
      </c>
      <c r="Q8" s="9">
        <v>0.78333333333333333</v>
      </c>
      <c r="R8" s="1">
        <v>0.68242574894574481</v>
      </c>
      <c r="S8" s="9">
        <v>0.83333333333333337</v>
      </c>
      <c r="T8" s="1">
        <v>0.6622397799975801</v>
      </c>
      <c r="U8" s="9">
        <v>0.93333333333333335</v>
      </c>
      <c r="V8" s="1">
        <v>0.63343507857021408</v>
      </c>
      <c r="W8" s="9">
        <v>0.91666666666666663</v>
      </c>
      <c r="X8" s="1">
        <v>0.67821720727213797</v>
      </c>
    </row>
    <row r="9" spans="1:24" x14ac:dyDescent="0.55000000000000004">
      <c r="A9" s="21" t="s">
        <v>57</v>
      </c>
      <c r="B9" s="22">
        <v>77</v>
      </c>
      <c r="C9" s="22">
        <v>13</v>
      </c>
      <c r="D9" s="22">
        <v>9</v>
      </c>
      <c r="E9" s="22">
        <v>13</v>
      </c>
      <c r="F9" s="22">
        <v>10</v>
      </c>
      <c r="G9" s="22">
        <v>9</v>
      </c>
      <c r="H9" s="22">
        <v>13</v>
      </c>
      <c r="I9" s="22">
        <v>10</v>
      </c>
      <c r="J9" s="22">
        <v>33</v>
      </c>
      <c r="K9" s="22">
        <v>15</v>
      </c>
      <c r="L9" s="22">
        <v>2</v>
      </c>
      <c r="M9" s="22">
        <v>11</v>
      </c>
      <c r="N9" s="22">
        <v>8</v>
      </c>
      <c r="O9" s="9">
        <v>0.95</v>
      </c>
      <c r="P9" s="1">
        <v>0.62735713684268424</v>
      </c>
      <c r="Q9" s="9">
        <v>0.83333333333333337</v>
      </c>
      <c r="R9" s="1">
        <v>0.65448005999960002</v>
      </c>
      <c r="S9" s="9">
        <v>0.85</v>
      </c>
      <c r="T9" s="1">
        <v>0.55792230784358821</v>
      </c>
      <c r="U9" s="9">
        <v>1</v>
      </c>
      <c r="V9" s="1">
        <v>0.56782007666648304</v>
      </c>
      <c r="W9" s="9">
        <v>0.81666666666666665</v>
      </c>
      <c r="X9" s="1">
        <v>0.61574619591840807</v>
      </c>
    </row>
    <row r="10" spans="1:24" x14ac:dyDescent="0.55000000000000004">
      <c r="A10" s="19" t="s">
        <v>89</v>
      </c>
      <c r="B10" s="30">
        <v>80</v>
      </c>
      <c r="C10" s="20">
        <v>11</v>
      </c>
      <c r="D10" s="20">
        <v>11</v>
      </c>
      <c r="E10" s="20">
        <v>11</v>
      </c>
      <c r="F10" s="20">
        <v>14</v>
      </c>
      <c r="G10" s="20">
        <v>16</v>
      </c>
      <c r="H10" s="20">
        <v>9</v>
      </c>
      <c r="I10" s="20">
        <v>8</v>
      </c>
      <c r="J10" s="20">
        <v>34</v>
      </c>
      <c r="K10" s="20">
        <v>13</v>
      </c>
      <c r="L10" s="20">
        <v>0</v>
      </c>
      <c r="M10" s="20">
        <v>10</v>
      </c>
      <c r="N10" s="20">
        <v>11</v>
      </c>
      <c r="O10" s="9">
        <v>0.98333333333333328</v>
      </c>
      <c r="P10" s="1">
        <v>0.63956593220133906</v>
      </c>
      <c r="Q10" s="9">
        <v>0.93333333333333335</v>
      </c>
      <c r="R10" s="1">
        <v>0.64525387320982142</v>
      </c>
      <c r="S10" s="9">
        <v>0.93333333333333335</v>
      </c>
      <c r="T10" s="1">
        <v>0.64362370177907136</v>
      </c>
      <c r="U10" s="9">
        <v>0.98333333333333328</v>
      </c>
      <c r="V10" s="1">
        <v>0.54773801186328808</v>
      </c>
      <c r="W10" s="9">
        <v>0.91666666666666663</v>
      </c>
      <c r="X10" s="1">
        <v>0.64069705270230881</v>
      </c>
    </row>
    <row r="11" spans="1:24" x14ac:dyDescent="0.55000000000000004">
      <c r="A11" s="21" t="s">
        <v>90</v>
      </c>
      <c r="B11" s="22">
        <v>105</v>
      </c>
      <c r="C11" s="22">
        <v>17</v>
      </c>
      <c r="D11" s="22">
        <v>16</v>
      </c>
      <c r="E11" s="22">
        <v>15</v>
      </c>
      <c r="F11" s="22">
        <v>15</v>
      </c>
      <c r="G11" s="22">
        <v>15</v>
      </c>
      <c r="H11" s="22">
        <v>12</v>
      </c>
      <c r="I11" s="22">
        <v>15</v>
      </c>
      <c r="J11" s="22">
        <v>16</v>
      </c>
      <c r="K11" s="22">
        <v>4</v>
      </c>
      <c r="L11" s="22">
        <v>1</v>
      </c>
      <c r="M11" s="22">
        <v>5</v>
      </c>
      <c r="N11" s="22">
        <v>6</v>
      </c>
      <c r="O11" s="9">
        <v>0.55000000000000004</v>
      </c>
      <c r="P11" s="1">
        <v>0.65321177576503042</v>
      </c>
      <c r="Q11" s="9">
        <v>0.81666666666666665</v>
      </c>
      <c r="R11" s="1">
        <v>0.69989742854695924</v>
      </c>
      <c r="S11" s="9">
        <v>0.83333333333333337</v>
      </c>
      <c r="T11" s="1">
        <v>0.6748446139879799</v>
      </c>
      <c r="U11" s="9">
        <v>0.96666666666666667</v>
      </c>
      <c r="V11" s="1">
        <v>0.65077358794172402</v>
      </c>
      <c r="W11" s="9">
        <v>0.46666666666666667</v>
      </c>
      <c r="X11" s="1">
        <v>0.73223438217032144</v>
      </c>
    </row>
    <row r="12" spans="1:24" x14ac:dyDescent="0.55000000000000004">
      <c r="A12" s="19" t="s">
        <v>91</v>
      </c>
      <c r="B12" s="20">
        <v>105</v>
      </c>
      <c r="C12" s="20">
        <v>16</v>
      </c>
      <c r="D12" s="20">
        <v>14</v>
      </c>
      <c r="E12" s="20">
        <v>15</v>
      </c>
      <c r="F12" s="20">
        <v>12</v>
      </c>
      <c r="G12" s="20">
        <v>16</v>
      </c>
      <c r="H12" s="20">
        <v>20</v>
      </c>
      <c r="I12" s="20">
        <v>12</v>
      </c>
      <c r="J12" s="20">
        <v>28</v>
      </c>
      <c r="K12" s="20">
        <v>9</v>
      </c>
      <c r="L12" s="20">
        <v>2</v>
      </c>
      <c r="M12" s="20">
        <v>9</v>
      </c>
      <c r="N12" s="20">
        <v>10</v>
      </c>
      <c r="O12" s="9">
        <v>0.6166666666666667</v>
      </c>
      <c r="P12" s="1">
        <v>0.67650900277737847</v>
      </c>
      <c r="Q12" s="9">
        <v>0.73333333333333328</v>
      </c>
      <c r="R12" s="1">
        <v>0.66570095677688668</v>
      </c>
      <c r="S12" s="9">
        <v>0.65</v>
      </c>
      <c r="T12" s="1">
        <v>0.68117125901889752</v>
      </c>
      <c r="U12" s="9">
        <v>0.81666666666666665</v>
      </c>
      <c r="V12" s="1">
        <v>0.62543496531338783</v>
      </c>
      <c r="W12" s="9">
        <v>0.66666666666666663</v>
      </c>
      <c r="X12" s="1">
        <v>0.68521589000010008</v>
      </c>
    </row>
    <row r="13" spans="1:24" x14ac:dyDescent="0.55000000000000004">
      <c r="A13" s="21" t="s">
        <v>92</v>
      </c>
      <c r="B13" s="22">
        <v>79</v>
      </c>
      <c r="C13" s="22">
        <v>18</v>
      </c>
      <c r="D13" s="22">
        <v>9</v>
      </c>
      <c r="E13" s="22">
        <v>10</v>
      </c>
      <c r="F13" s="22">
        <v>10</v>
      </c>
      <c r="G13" s="22">
        <v>10</v>
      </c>
      <c r="H13" s="22">
        <v>15</v>
      </c>
      <c r="I13" s="22">
        <v>7</v>
      </c>
      <c r="J13" s="22">
        <v>25</v>
      </c>
      <c r="K13" s="22">
        <v>11</v>
      </c>
      <c r="L13" s="22">
        <v>2</v>
      </c>
      <c r="M13" s="22">
        <v>9</v>
      </c>
      <c r="N13" s="22">
        <v>5</v>
      </c>
      <c r="O13" s="9">
        <v>0.95</v>
      </c>
      <c r="P13" s="1">
        <v>0.5588648473975264</v>
      </c>
      <c r="Q13" s="9">
        <v>0.8666666666666667</v>
      </c>
      <c r="R13" s="1">
        <v>0.57292048075203839</v>
      </c>
      <c r="S13" s="9">
        <v>0.81666666666666665</v>
      </c>
      <c r="T13" s="1">
        <v>0.57497991428581641</v>
      </c>
      <c r="U13" s="9">
        <v>0.98333333333333328</v>
      </c>
      <c r="V13" s="1">
        <v>0.51343388812045765</v>
      </c>
      <c r="W13" s="9">
        <v>0.8666666666666667</v>
      </c>
      <c r="X13" s="1">
        <v>0.61910633656844227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EE70-69BF-4F0C-B3F7-BA0D2F0A26EA}">
  <dimension ref="A1:AR13"/>
  <sheetViews>
    <sheetView workbookViewId="0">
      <selection activeCell="E17" sqref="E17"/>
    </sheetView>
  </sheetViews>
  <sheetFormatPr baseColWidth="10" defaultRowHeight="14.4" x14ac:dyDescent="0.55000000000000004"/>
  <cols>
    <col min="3" max="3" width="16" bestFit="1" customWidth="1"/>
  </cols>
  <sheetData>
    <row r="1" spans="1:44" x14ac:dyDescent="0.55000000000000004">
      <c r="A1" s="17" t="s">
        <v>2</v>
      </c>
      <c r="B1" s="18" t="s">
        <v>54</v>
      </c>
      <c r="C1" s="18" t="s">
        <v>58</v>
      </c>
      <c r="D1" s="18" t="s">
        <v>61</v>
      </c>
      <c r="E1" s="18" t="s">
        <v>1</v>
      </c>
      <c r="F1" s="18" t="s">
        <v>3</v>
      </c>
      <c r="G1" s="31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94</v>
      </c>
      <c r="N1" s="18" t="s">
        <v>50</v>
      </c>
      <c r="O1" s="18" t="s">
        <v>110</v>
      </c>
      <c r="P1" s="18" t="s">
        <v>126</v>
      </c>
      <c r="Q1" s="18" t="s">
        <v>95</v>
      </c>
      <c r="R1" s="18" t="s">
        <v>51</v>
      </c>
      <c r="S1" s="18" t="s">
        <v>111</v>
      </c>
      <c r="T1" s="18" t="s">
        <v>127</v>
      </c>
      <c r="U1" s="18" t="s">
        <v>96</v>
      </c>
      <c r="V1" s="18" t="s">
        <v>52</v>
      </c>
      <c r="W1" s="18" t="s">
        <v>112</v>
      </c>
      <c r="X1" s="18" t="s">
        <v>128</v>
      </c>
      <c r="Y1" s="18" t="s">
        <v>97</v>
      </c>
      <c r="Z1" s="18" t="s">
        <v>46</v>
      </c>
      <c r="AA1" s="18" t="s">
        <v>113</v>
      </c>
      <c r="AB1" s="18" t="s">
        <v>129</v>
      </c>
      <c r="AC1" s="18" t="s">
        <v>98</v>
      </c>
      <c r="AD1" s="18" t="s">
        <v>47</v>
      </c>
      <c r="AE1" s="18" t="s">
        <v>114</v>
      </c>
      <c r="AF1" s="18" t="s">
        <v>130</v>
      </c>
      <c r="AG1" s="18" t="s">
        <v>99</v>
      </c>
      <c r="AH1" s="18" t="s">
        <v>48</v>
      </c>
      <c r="AI1" s="18" t="s">
        <v>115</v>
      </c>
      <c r="AJ1" s="18" t="s">
        <v>131</v>
      </c>
      <c r="AK1" s="18" t="s">
        <v>100</v>
      </c>
      <c r="AL1" s="18" t="s">
        <v>53</v>
      </c>
      <c r="AM1" s="18" t="s">
        <v>116</v>
      </c>
      <c r="AN1" s="18" t="s">
        <v>132</v>
      </c>
      <c r="AO1" s="18" t="s">
        <v>101</v>
      </c>
      <c r="AP1" s="18" t="s">
        <v>49</v>
      </c>
      <c r="AQ1" s="18" t="s">
        <v>117</v>
      </c>
      <c r="AR1" s="18" t="s">
        <v>133</v>
      </c>
    </row>
    <row r="2" spans="1:44" x14ac:dyDescent="0.55000000000000004">
      <c r="A2" s="19" t="s">
        <v>16</v>
      </c>
      <c r="B2" s="23">
        <v>39822</v>
      </c>
      <c r="C2" s="23">
        <v>43515</v>
      </c>
      <c r="D2" s="24">
        <f>+(C2-B2)/365</f>
        <v>10.117808219178082</v>
      </c>
      <c r="E2" s="20" t="s">
        <v>79</v>
      </c>
      <c r="F2" s="20">
        <v>81.81</v>
      </c>
      <c r="G2" s="20">
        <v>120</v>
      </c>
      <c r="H2" s="25">
        <v>3.6842105263157894</v>
      </c>
      <c r="I2" s="25">
        <v>0.9</v>
      </c>
      <c r="J2" s="25">
        <v>3.375</v>
      </c>
      <c r="K2" s="25">
        <v>3.0909090909090908</v>
      </c>
      <c r="L2" s="25">
        <v>1.1428571428571428</v>
      </c>
      <c r="M2" s="20">
        <v>90</v>
      </c>
      <c r="N2" s="25">
        <v>2.3756364449625793</v>
      </c>
      <c r="O2" s="25">
        <v>0</v>
      </c>
      <c r="P2" s="25">
        <v>10</v>
      </c>
      <c r="Q2" s="25">
        <v>50</v>
      </c>
      <c r="R2" s="25">
        <v>2.3625460247276289</v>
      </c>
      <c r="S2" s="25">
        <v>0</v>
      </c>
      <c r="T2" s="25">
        <v>50</v>
      </c>
      <c r="U2" s="25">
        <v>40</v>
      </c>
      <c r="V2" s="25">
        <v>2.2337211525882532</v>
      </c>
      <c r="W2" s="25">
        <v>0</v>
      </c>
      <c r="X2" s="25">
        <v>60</v>
      </c>
      <c r="Y2" s="25">
        <v>100</v>
      </c>
      <c r="Z2" s="25">
        <v>1.3088397897197825</v>
      </c>
      <c r="AA2" s="25">
        <v>0</v>
      </c>
      <c r="AB2" s="25">
        <v>0</v>
      </c>
      <c r="AC2" s="25">
        <v>60</v>
      </c>
      <c r="AD2" s="25">
        <v>1.3434194812289193</v>
      </c>
      <c r="AE2" s="25">
        <v>20</v>
      </c>
      <c r="AF2" s="25">
        <v>20</v>
      </c>
      <c r="AG2" s="25">
        <v>70</v>
      </c>
      <c r="AH2" s="25">
        <v>1.2283448937555954</v>
      </c>
      <c r="AI2" s="25">
        <v>10</v>
      </c>
      <c r="AJ2" s="25">
        <v>20</v>
      </c>
      <c r="AK2" s="25">
        <v>76.6666666666667</v>
      </c>
      <c r="AL2" s="25">
        <v>1.937587840012911</v>
      </c>
      <c r="AM2" s="25">
        <v>3.3333333333333335</v>
      </c>
      <c r="AN2" s="25">
        <v>20.689655172413794</v>
      </c>
      <c r="AO2" s="25">
        <v>90</v>
      </c>
      <c r="AP2" s="25">
        <v>0.91576765032562568</v>
      </c>
      <c r="AQ2" s="25">
        <v>0</v>
      </c>
      <c r="AR2" s="25">
        <v>10</v>
      </c>
    </row>
    <row r="3" spans="1:44" x14ac:dyDescent="0.55000000000000004">
      <c r="A3" s="21" t="s">
        <v>17</v>
      </c>
      <c r="B3" s="26">
        <v>40401</v>
      </c>
      <c r="C3" s="26">
        <v>43516</v>
      </c>
      <c r="D3" s="27">
        <f t="shared" ref="D3:D9" si="0">+(C3-B3)/365</f>
        <v>8.5342465753424666</v>
      </c>
      <c r="E3" s="22" t="s">
        <v>79</v>
      </c>
      <c r="F3" s="22">
        <v>86.3</v>
      </c>
      <c r="G3" s="22">
        <v>103</v>
      </c>
      <c r="H3" s="28">
        <v>3.6315789473684212</v>
      </c>
      <c r="I3" s="28">
        <v>1.2</v>
      </c>
      <c r="J3" s="28">
        <v>3.25</v>
      </c>
      <c r="K3" s="28">
        <v>2.9090909090909092</v>
      </c>
      <c r="L3" s="28">
        <v>1.4285714285714286</v>
      </c>
      <c r="M3" s="22">
        <v>80</v>
      </c>
      <c r="N3" s="28">
        <v>2.6451289541582748</v>
      </c>
      <c r="O3" s="28">
        <v>20</v>
      </c>
      <c r="P3" s="28">
        <v>0</v>
      </c>
      <c r="Q3" s="28">
        <v>30</v>
      </c>
      <c r="R3" s="28">
        <v>2.7782052568509203</v>
      </c>
      <c r="S3" s="28">
        <v>40</v>
      </c>
      <c r="T3" s="28">
        <v>30</v>
      </c>
      <c r="U3" s="28">
        <v>70</v>
      </c>
      <c r="V3" s="28">
        <v>2.3828311831328151</v>
      </c>
      <c r="W3" s="28">
        <v>10</v>
      </c>
      <c r="X3" s="28">
        <v>20</v>
      </c>
      <c r="Y3" s="28">
        <v>50</v>
      </c>
      <c r="Z3" s="28">
        <v>1.2663298104540417</v>
      </c>
      <c r="AA3" s="28">
        <v>0</v>
      </c>
      <c r="AB3" s="28">
        <v>50</v>
      </c>
      <c r="AC3" s="28">
        <v>40</v>
      </c>
      <c r="AD3" s="28">
        <v>1.3880928639887931</v>
      </c>
      <c r="AE3" s="28">
        <v>30</v>
      </c>
      <c r="AF3" s="28">
        <v>30</v>
      </c>
      <c r="AG3" s="28">
        <v>50</v>
      </c>
      <c r="AH3" s="28">
        <v>1.4582881645765118</v>
      </c>
      <c r="AI3" s="28">
        <v>40</v>
      </c>
      <c r="AJ3" s="28">
        <v>10</v>
      </c>
      <c r="AK3" s="28">
        <v>60</v>
      </c>
      <c r="AL3" s="28">
        <v>1.4285247698659054</v>
      </c>
      <c r="AM3" s="28">
        <v>0</v>
      </c>
      <c r="AN3" s="28">
        <v>40</v>
      </c>
      <c r="AO3" s="28">
        <v>80</v>
      </c>
      <c r="AP3" s="28">
        <v>0.99584612018744512</v>
      </c>
      <c r="AQ3" s="28">
        <v>6.666666666666667</v>
      </c>
      <c r="AR3" s="28">
        <v>13.333333333333334</v>
      </c>
    </row>
    <row r="4" spans="1:44" x14ac:dyDescent="0.55000000000000004">
      <c r="A4" s="19" t="s">
        <v>18</v>
      </c>
      <c r="B4" s="23">
        <v>39468</v>
      </c>
      <c r="C4" s="23">
        <v>43516</v>
      </c>
      <c r="D4" s="24">
        <f t="shared" si="0"/>
        <v>11.09041095890411</v>
      </c>
      <c r="E4" s="20" t="s">
        <v>79</v>
      </c>
      <c r="F4" s="20">
        <v>86</v>
      </c>
      <c r="G4" s="20">
        <v>100</v>
      </c>
      <c r="H4" s="25">
        <v>4</v>
      </c>
      <c r="I4" s="25">
        <v>1</v>
      </c>
      <c r="J4" s="25">
        <v>4</v>
      </c>
      <c r="K4" s="25">
        <v>2.3636363636363638</v>
      </c>
      <c r="L4" s="25">
        <v>1.1428571428571428</v>
      </c>
      <c r="M4" s="20">
        <v>90</v>
      </c>
      <c r="N4" s="25">
        <v>1.8904949653427991</v>
      </c>
      <c r="O4" s="25">
        <v>0</v>
      </c>
      <c r="P4" s="25">
        <v>10</v>
      </c>
      <c r="Q4" s="25">
        <v>30</v>
      </c>
      <c r="R4" s="25">
        <v>1.8489294608705631</v>
      </c>
      <c r="S4" s="25">
        <v>0</v>
      </c>
      <c r="T4" s="25">
        <v>70</v>
      </c>
      <c r="U4" s="25">
        <v>50</v>
      </c>
      <c r="V4" s="25">
        <v>2.0250195160624527</v>
      </c>
      <c r="W4" s="25">
        <v>0</v>
      </c>
      <c r="X4" s="25">
        <v>50</v>
      </c>
      <c r="Y4" s="25">
        <v>70</v>
      </c>
      <c r="Z4" s="25">
        <v>0.66440660891821568</v>
      </c>
      <c r="AA4" s="25">
        <v>0</v>
      </c>
      <c r="AB4" s="25">
        <v>30</v>
      </c>
      <c r="AC4" s="25">
        <v>60</v>
      </c>
      <c r="AD4" s="25">
        <v>0.68364573521539451</v>
      </c>
      <c r="AE4" s="25">
        <v>0</v>
      </c>
      <c r="AF4" s="25">
        <v>40</v>
      </c>
      <c r="AG4" s="25">
        <v>50</v>
      </c>
      <c r="AH4" s="25">
        <v>1.0507370672537912</v>
      </c>
      <c r="AI4" s="25">
        <v>0</v>
      </c>
      <c r="AJ4" s="25">
        <v>50</v>
      </c>
      <c r="AK4" s="25">
        <v>90</v>
      </c>
      <c r="AL4" s="25">
        <v>1.2668870191012156</v>
      </c>
      <c r="AM4" s="25">
        <v>0</v>
      </c>
      <c r="AN4" s="25">
        <v>10</v>
      </c>
      <c r="AO4" s="25">
        <v>90</v>
      </c>
      <c r="AP4" s="25">
        <v>1.0044893401713717</v>
      </c>
      <c r="AQ4" s="25">
        <v>0</v>
      </c>
      <c r="AR4" s="25">
        <v>10</v>
      </c>
    </row>
    <row r="5" spans="1:44" x14ac:dyDescent="0.55000000000000004">
      <c r="A5" s="21" t="s">
        <v>19</v>
      </c>
      <c r="B5" s="26">
        <v>40521</v>
      </c>
      <c r="C5" s="26">
        <v>43523</v>
      </c>
      <c r="D5" s="27">
        <f t="shared" si="0"/>
        <v>8.2246575342465746</v>
      </c>
      <c r="E5" s="22" t="s">
        <v>79</v>
      </c>
      <c r="F5" s="29">
        <v>68.180000000000007</v>
      </c>
      <c r="G5" s="22">
        <v>120</v>
      </c>
      <c r="H5" s="28">
        <v>3.8421052631578947</v>
      </c>
      <c r="I5" s="28">
        <v>1.2</v>
      </c>
      <c r="J5" s="28">
        <v>3.25</v>
      </c>
      <c r="K5" s="28">
        <v>2.0909090909090908</v>
      </c>
      <c r="L5" s="28">
        <v>0.8571428571428571</v>
      </c>
      <c r="M5" s="22">
        <v>80</v>
      </c>
      <c r="N5" s="28">
        <v>2.7176724287681231</v>
      </c>
      <c r="O5" s="28">
        <v>0</v>
      </c>
      <c r="P5" s="28">
        <v>20</v>
      </c>
      <c r="Q5" s="28">
        <v>50</v>
      </c>
      <c r="R5" s="28">
        <v>2.5438109317458082</v>
      </c>
      <c r="S5" s="28">
        <v>10</v>
      </c>
      <c r="T5" s="28">
        <v>40</v>
      </c>
      <c r="U5" s="28">
        <v>40</v>
      </c>
      <c r="V5" s="28">
        <v>2.0819266228005229</v>
      </c>
      <c r="W5" s="28">
        <v>0</v>
      </c>
      <c r="X5" s="28">
        <v>60</v>
      </c>
      <c r="Y5" s="28">
        <v>60</v>
      </c>
      <c r="Z5" s="28">
        <v>1.2667285070222363</v>
      </c>
      <c r="AA5" s="28">
        <v>30</v>
      </c>
      <c r="AB5" s="28">
        <v>10</v>
      </c>
      <c r="AC5" s="28">
        <v>60</v>
      </c>
      <c r="AD5" s="28">
        <v>1.44626991638991</v>
      </c>
      <c r="AE5" s="28">
        <v>40</v>
      </c>
      <c r="AF5" s="28">
        <v>0</v>
      </c>
      <c r="AG5" s="28">
        <v>50</v>
      </c>
      <c r="AH5" s="28">
        <v>1.3910315681860024</v>
      </c>
      <c r="AI5" s="28">
        <v>20</v>
      </c>
      <c r="AJ5" s="28">
        <v>30</v>
      </c>
      <c r="AK5" s="28">
        <v>83.333333333333343</v>
      </c>
      <c r="AL5" s="28">
        <v>2.4128620828227434</v>
      </c>
      <c r="AM5" s="28">
        <v>6.666666666666667</v>
      </c>
      <c r="AN5" s="28">
        <v>10</v>
      </c>
      <c r="AO5" s="28">
        <v>93.333333333333329</v>
      </c>
      <c r="AP5" s="28">
        <v>1.1890382022704957</v>
      </c>
      <c r="AQ5" s="28">
        <v>6.666666666666667</v>
      </c>
      <c r="AR5" s="28">
        <v>0</v>
      </c>
    </row>
    <row r="6" spans="1:44" x14ac:dyDescent="0.55000000000000004">
      <c r="A6" s="19" t="s">
        <v>45</v>
      </c>
      <c r="B6" s="23">
        <v>40134</v>
      </c>
      <c r="C6" s="23">
        <v>43529</v>
      </c>
      <c r="D6" s="24">
        <f t="shared" si="0"/>
        <v>9.3013698630136989</v>
      </c>
      <c r="E6" s="20" t="s">
        <v>80</v>
      </c>
      <c r="F6" s="20">
        <v>90.9</v>
      </c>
      <c r="G6" s="20">
        <v>123</v>
      </c>
      <c r="H6" s="25">
        <v>3.6842105263157894</v>
      </c>
      <c r="I6" s="25">
        <v>0.8</v>
      </c>
      <c r="J6" s="25">
        <v>3</v>
      </c>
      <c r="K6" s="25">
        <v>0.54545454545454541</v>
      </c>
      <c r="L6" s="25">
        <v>0.7142857142857143</v>
      </c>
      <c r="M6" s="20">
        <v>70</v>
      </c>
      <c r="N6" s="25">
        <v>2.3404909654539789</v>
      </c>
      <c r="O6" s="25">
        <v>10</v>
      </c>
      <c r="P6" s="25">
        <v>20</v>
      </c>
      <c r="Q6" s="25">
        <v>60</v>
      </c>
      <c r="R6" s="25">
        <v>2.5509273470495777</v>
      </c>
      <c r="S6" s="25">
        <v>0</v>
      </c>
      <c r="T6" s="25">
        <v>40</v>
      </c>
      <c r="U6" s="25">
        <v>60</v>
      </c>
      <c r="V6" s="25">
        <v>2.7021013703473677</v>
      </c>
      <c r="W6" s="25">
        <v>0</v>
      </c>
      <c r="X6" s="25">
        <v>40</v>
      </c>
      <c r="Y6" s="25">
        <v>80</v>
      </c>
      <c r="Z6" s="25">
        <v>1.29964887943424</v>
      </c>
      <c r="AA6" s="25">
        <v>20</v>
      </c>
      <c r="AB6" s="25">
        <v>0</v>
      </c>
      <c r="AC6" s="25">
        <v>70</v>
      </c>
      <c r="AD6" s="25">
        <v>1.4316714993619781</v>
      </c>
      <c r="AE6" s="25">
        <v>10</v>
      </c>
      <c r="AF6" s="25">
        <v>20</v>
      </c>
      <c r="AG6" s="25">
        <v>70</v>
      </c>
      <c r="AH6" s="25">
        <v>1.4413314933998522</v>
      </c>
      <c r="AI6" s="25">
        <v>10</v>
      </c>
      <c r="AJ6" s="25">
        <v>20</v>
      </c>
      <c r="AK6" s="25">
        <v>96.666666666666671</v>
      </c>
      <c r="AL6" s="25">
        <v>2.0413504036691505</v>
      </c>
      <c r="AM6" s="25">
        <v>0</v>
      </c>
      <c r="AN6" s="25">
        <v>3.3333333333333335</v>
      </c>
      <c r="AO6" s="25">
        <v>90</v>
      </c>
      <c r="AP6" s="25">
        <v>1.062866124667923</v>
      </c>
      <c r="AQ6" s="25">
        <v>0</v>
      </c>
      <c r="AR6" s="25">
        <v>10</v>
      </c>
    </row>
    <row r="7" spans="1:44" x14ac:dyDescent="0.55000000000000004">
      <c r="A7" s="21" t="s">
        <v>55</v>
      </c>
      <c r="B7" s="26">
        <v>39802</v>
      </c>
      <c r="C7" s="26">
        <v>43533</v>
      </c>
      <c r="D7" s="27">
        <f t="shared" si="0"/>
        <v>10.221917808219178</v>
      </c>
      <c r="E7" s="22" t="s">
        <v>80</v>
      </c>
      <c r="F7" s="22">
        <v>100</v>
      </c>
      <c r="G7" s="22">
        <v>85</v>
      </c>
      <c r="H7" s="28">
        <v>0.31578947368421051</v>
      </c>
      <c r="I7" s="28">
        <v>3.5</v>
      </c>
      <c r="J7" s="28">
        <v>0</v>
      </c>
      <c r="K7" s="28">
        <v>2.3636363636363638</v>
      </c>
      <c r="L7" s="28">
        <v>3.4285714285714284</v>
      </c>
      <c r="M7" s="22">
        <v>90</v>
      </c>
      <c r="N7" s="28">
        <v>2.7470620676816857</v>
      </c>
      <c r="O7" s="28">
        <v>0</v>
      </c>
      <c r="P7" s="28">
        <v>10</v>
      </c>
      <c r="Q7" s="28">
        <v>70</v>
      </c>
      <c r="R7" s="28">
        <v>3.0588397656554402</v>
      </c>
      <c r="S7" s="28">
        <v>10</v>
      </c>
      <c r="T7" s="28">
        <v>20</v>
      </c>
      <c r="U7" s="28">
        <v>40</v>
      </c>
      <c r="V7" s="28">
        <v>2.8874268110505166</v>
      </c>
      <c r="W7" s="28">
        <v>10</v>
      </c>
      <c r="X7" s="28">
        <v>50</v>
      </c>
      <c r="Y7" s="28">
        <v>60</v>
      </c>
      <c r="Z7" s="28">
        <v>1.464149375824485</v>
      </c>
      <c r="AA7" s="28">
        <v>40</v>
      </c>
      <c r="AB7" s="28">
        <v>0</v>
      </c>
      <c r="AC7" s="28">
        <v>60</v>
      </c>
      <c r="AD7" s="28">
        <v>1.6768598115470759</v>
      </c>
      <c r="AE7" s="28">
        <v>30</v>
      </c>
      <c r="AF7" s="28">
        <v>10</v>
      </c>
      <c r="AG7" s="28">
        <v>90</v>
      </c>
      <c r="AH7" s="28">
        <v>1.4926363346516101</v>
      </c>
      <c r="AI7" s="28">
        <v>0</v>
      </c>
      <c r="AJ7" s="28">
        <v>10</v>
      </c>
      <c r="AK7" s="28">
        <v>93.333333333333329</v>
      </c>
      <c r="AL7" s="28">
        <v>2.4863791800393065</v>
      </c>
      <c r="AM7" s="28">
        <v>3.3000000000000003</v>
      </c>
      <c r="AN7" s="28">
        <v>3.3300000000000005</v>
      </c>
      <c r="AO7" s="28">
        <v>73.333333333333329</v>
      </c>
      <c r="AP7" s="28">
        <v>1.1358399453657961</v>
      </c>
      <c r="AQ7" s="28">
        <v>13.333333333333334</v>
      </c>
      <c r="AR7" s="28">
        <v>13.333333333333334</v>
      </c>
    </row>
    <row r="8" spans="1:44" x14ac:dyDescent="0.55000000000000004">
      <c r="A8" s="19" t="s">
        <v>56</v>
      </c>
      <c r="B8" s="23">
        <v>39993</v>
      </c>
      <c r="C8" s="23">
        <v>43537</v>
      </c>
      <c r="D8" s="24">
        <f t="shared" si="0"/>
        <v>9.7095890410958905</v>
      </c>
      <c r="E8" s="20" t="s">
        <v>80</v>
      </c>
      <c r="F8" s="20">
        <v>80</v>
      </c>
      <c r="G8" s="20">
        <v>106</v>
      </c>
      <c r="H8" s="25">
        <v>4</v>
      </c>
      <c r="I8" s="25">
        <v>2</v>
      </c>
      <c r="J8" s="25">
        <v>4</v>
      </c>
      <c r="K8" s="25">
        <v>2.1818181818181817</v>
      </c>
      <c r="L8" s="25">
        <v>0.8571428571428571</v>
      </c>
      <c r="M8" s="20">
        <v>70</v>
      </c>
      <c r="N8" s="25">
        <v>2.8244858964999313</v>
      </c>
      <c r="O8" s="25">
        <v>20</v>
      </c>
      <c r="P8" s="25">
        <v>10</v>
      </c>
      <c r="Q8" s="25">
        <v>50</v>
      </c>
      <c r="R8" s="25">
        <v>2.4488894577775127</v>
      </c>
      <c r="S8" s="25">
        <v>10</v>
      </c>
      <c r="T8" s="25">
        <v>40</v>
      </c>
      <c r="U8" s="25">
        <v>60</v>
      </c>
      <c r="V8" s="25">
        <v>2.3933708273107142</v>
      </c>
      <c r="W8" s="25">
        <v>0</v>
      </c>
      <c r="X8" s="25">
        <v>40</v>
      </c>
      <c r="Y8" s="25">
        <v>80</v>
      </c>
      <c r="Z8" s="25">
        <v>1.544127302183667</v>
      </c>
      <c r="AA8" s="25">
        <v>10</v>
      </c>
      <c r="AB8" s="25">
        <v>10</v>
      </c>
      <c r="AC8" s="25">
        <v>60</v>
      </c>
      <c r="AD8" s="25">
        <v>1.6082922809481555</v>
      </c>
      <c r="AE8" s="25">
        <v>10</v>
      </c>
      <c r="AF8" s="25">
        <v>30</v>
      </c>
      <c r="AG8" s="25">
        <v>70</v>
      </c>
      <c r="AH8" s="25">
        <v>1.2555771829815947</v>
      </c>
      <c r="AI8" s="25">
        <v>20</v>
      </c>
      <c r="AJ8" s="25">
        <v>10</v>
      </c>
      <c r="AK8" s="25">
        <v>93.333333333333329</v>
      </c>
      <c r="AL8" s="25">
        <v>2.2686594362497945</v>
      </c>
      <c r="AM8" s="25">
        <v>0</v>
      </c>
      <c r="AN8" s="25">
        <v>6.6666600000000003</v>
      </c>
      <c r="AO8" s="25">
        <v>90</v>
      </c>
      <c r="AP8" s="25">
        <v>1.0463771362120817</v>
      </c>
      <c r="AQ8" s="25">
        <v>3.3333333333333335</v>
      </c>
      <c r="AR8" s="25">
        <v>6.666666666666667</v>
      </c>
    </row>
    <row r="9" spans="1:44" x14ac:dyDescent="0.55000000000000004">
      <c r="A9" s="21" t="s">
        <v>57</v>
      </c>
      <c r="B9" s="26">
        <v>39624</v>
      </c>
      <c r="C9" s="26">
        <v>43535</v>
      </c>
      <c r="D9" s="27">
        <f t="shared" si="0"/>
        <v>10.715068493150685</v>
      </c>
      <c r="E9" s="22" t="s">
        <v>80</v>
      </c>
      <c r="F9" s="22">
        <v>50</v>
      </c>
      <c r="G9" s="22">
        <v>115</v>
      </c>
      <c r="H9" s="28">
        <v>4</v>
      </c>
      <c r="I9" s="28">
        <v>3.3</v>
      </c>
      <c r="J9" s="28">
        <v>2.75</v>
      </c>
      <c r="K9" s="28">
        <v>2.7272727272727271</v>
      </c>
      <c r="L9" s="28">
        <v>1.2857142857142858</v>
      </c>
      <c r="M9" s="22">
        <v>90</v>
      </c>
      <c r="N9" s="28">
        <v>2.0243602674105139</v>
      </c>
      <c r="O9" s="28">
        <v>0</v>
      </c>
      <c r="P9" s="28">
        <v>10</v>
      </c>
      <c r="Q9" s="28">
        <v>80</v>
      </c>
      <c r="R9" s="28">
        <v>1.7769091829191841</v>
      </c>
      <c r="S9" s="28">
        <v>0</v>
      </c>
      <c r="T9" s="28">
        <v>20</v>
      </c>
      <c r="U9" s="28">
        <v>60</v>
      </c>
      <c r="V9" s="28">
        <v>1.7504364834516259</v>
      </c>
      <c r="W9" s="28">
        <v>0</v>
      </c>
      <c r="X9" s="28">
        <v>40</v>
      </c>
      <c r="Y9" s="28">
        <v>100</v>
      </c>
      <c r="Z9" s="28">
        <v>0.93177339441608531</v>
      </c>
      <c r="AA9" s="28">
        <v>0</v>
      </c>
      <c r="AB9" s="28">
        <v>0</v>
      </c>
      <c r="AC9" s="28">
        <v>70</v>
      </c>
      <c r="AD9" s="28">
        <v>1.2505865233251787</v>
      </c>
      <c r="AE9" s="28">
        <v>10</v>
      </c>
      <c r="AF9" s="28">
        <v>20</v>
      </c>
      <c r="AG9" s="28">
        <v>80</v>
      </c>
      <c r="AH9" s="28">
        <v>1.1351870792917886</v>
      </c>
      <c r="AI9" s="28">
        <v>0</v>
      </c>
      <c r="AJ9" s="28">
        <v>20</v>
      </c>
      <c r="AK9" s="28">
        <v>93.333333333333329</v>
      </c>
      <c r="AL9" s="28">
        <v>1.3255066956859045</v>
      </c>
      <c r="AM9" s="28">
        <v>0</v>
      </c>
      <c r="AN9" s="28">
        <v>6.6666600000000003</v>
      </c>
      <c r="AO9" s="28">
        <v>96.666666666666671</v>
      </c>
      <c r="AP9" s="28">
        <v>0.74302458110032554</v>
      </c>
      <c r="AQ9" s="28">
        <v>0</v>
      </c>
      <c r="AR9" s="28">
        <v>3.3333333333333335</v>
      </c>
    </row>
    <row r="10" spans="1:44" x14ac:dyDescent="0.55000000000000004">
      <c r="A10" s="19" t="s">
        <v>89</v>
      </c>
      <c r="B10" s="23">
        <v>40487</v>
      </c>
      <c r="C10" s="23">
        <v>43581</v>
      </c>
      <c r="D10" s="24">
        <f>+(C10-B10)/365</f>
        <v>8.4767123287671229</v>
      </c>
      <c r="E10" s="20" t="s">
        <v>79</v>
      </c>
      <c r="F10" s="20">
        <v>100</v>
      </c>
      <c r="G10" s="20">
        <v>129</v>
      </c>
      <c r="H10" s="25">
        <v>3.4736842105263159</v>
      </c>
      <c r="I10" s="25">
        <v>1.2</v>
      </c>
      <c r="J10" s="25">
        <v>2.375</v>
      </c>
      <c r="K10" s="25">
        <v>1.8181818181818181</v>
      </c>
      <c r="L10" s="25">
        <v>1.2857142857142858</v>
      </c>
      <c r="M10" s="20">
        <v>90</v>
      </c>
      <c r="N10" s="25">
        <v>2.9043807078463288</v>
      </c>
      <c r="O10" s="25">
        <v>10</v>
      </c>
      <c r="P10" s="25">
        <v>0</v>
      </c>
      <c r="Q10" s="25">
        <v>60</v>
      </c>
      <c r="R10" s="25">
        <v>2.7388791111006814</v>
      </c>
      <c r="S10" s="25">
        <v>20</v>
      </c>
      <c r="T10" s="25">
        <v>20</v>
      </c>
      <c r="U10" s="25">
        <v>50</v>
      </c>
      <c r="V10" s="25">
        <v>2.6191504855847145</v>
      </c>
      <c r="W10" s="25">
        <v>10</v>
      </c>
      <c r="X10" s="25">
        <v>40</v>
      </c>
      <c r="Y10" s="25">
        <v>60</v>
      </c>
      <c r="Z10" s="25">
        <v>1.3613661799047649</v>
      </c>
      <c r="AA10" s="25">
        <v>30</v>
      </c>
      <c r="AB10" s="25">
        <v>10</v>
      </c>
      <c r="AC10" s="25">
        <v>40</v>
      </c>
      <c r="AD10" s="25">
        <v>1.3038314403189921</v>
      </c>
      <c r="AE10" s="25">
        <v>40</v>
      </c>
      <c r="AF10" s="25">
        <v>20</v>
      </c>
      <c r="AG10" s="25">
        <v>30</v>
      </c>
      <c r="AH10" s="25">
        <v>1.5844377942460852</v>
      </c>
      <c r="AI10" s="25">
        <v>40</v>
      </c>
      <c r="AJ10" s="25">
        <v>30</v>
      </c>
      <c r="AK10" s="25">
        <v>96.666666666666671</v>
      </c>
      <c r="AL10" s="25">
        <v>2.0444028444820974</v>
      </c>
      <c r="AM10" s="25">
        <v>0</v>
      </c>
      <c r="AN10" s="25">
        <v>3.3333333333333335</v>
      </c>
      <c r="AO10" s="25">
        <v>0.8</v>
      </c>
      <c r="AP10" s="25">
        <v>1.243194150057833</v>
      </c>
      <c r="AQ10" s="25">
        <v>13.333333333333334</v>
      </c>
      <c r="AR10" s="25">
        <v>6.666666666666667</v>
      </c>
    </row>
    <row r="11" spans="1:44" x14ac:dyDescent="0.55000000000000004">
      <c r="A11" s="21" t="s">
        <v>90</v>
      </c>
      <c r="B11" s="26">
        <v>40634</v>
      </c>
      <c r="C11" s="26">
        <v>43607</v>
      </c>
      <c r="D11" s="27">
        <f>+(C11-B11)/365</f>
        <v>8.1452054794520556</v>
      </c>
      <c r="E11" s="22" t="s">
        <v>80</v>
      </c>
      <c r="F11" s="22">
        <v>95</v>
      </c>
      <c r="G11" s="22">
        <v>135</v>
      </c>
      <c r="H11" s="28">
        <v>3.736842105263158</v>
      </c>
      <c r="I11" s="28">
        <v>0.2</v>
      </c>
      <c r="J11" s="28">
        <v>3</v>
      </c>
      <c r="K11" s="28">
        <v>2</v>
      </c>
      <c r="L11" s="28">
        <v>0.5714285714285714</v>
      </c>
      <c r="M11" s="22">
        <v>60</v>
      </c>
      <c r="N11" s="28">
        <v>2.7879552195871389</v>
      </c>
      <c r="O11" s="28">
        <v>30</v>
      </c>
      <c r="P11" s="28">
        <v>10</v>
      </c>
      <c r="Q11" s="28">
        <v>80</v>
      </c>
      <c r="R11" s="28">
        <v>2.8249082369256899</v>
      </c>
      <c r="S11" s="28">
        <v>20</v>
      </c>
      <c r="T11" s="28">
        <v>0</v>
      </c>
      <c r="U11" s="28">
        <v>50</v>
      </c>
      <c r="V11" s="28">
        <v>2.4681213998038465</v>
      </c>
      <c r="W11" s="28">
        <v>10</v>
      </c>
      <c r="X11" s="28">
        <v>40</v>
      </c>
      <c r="Y11" s="28">
        <v>60</v>
      </c>
      <c r="Z11" s="28">
        <v>1.2716202066973554</v>
      </c>
      <c r="AA11" s="28">
        <v>40</v>
      </c>
      <c r="AB11" s="28">
        <v>0</v>
      </c>
      <c r="AC11" s="28">
        <v>70</v>
      </c>
      <c r="AD11" s="28">
        <v>1.4254760033841785</v>
      </c>
      <c r="AE11" s="28">
        <v>30</v>
      </c>
      <c r="AF11" s="28">
        <v>0</v>
      </c>
      <c r="AG11" s="28">
        <v>60</v>
      </c>
      <c r="AH11" s="28">
        <v>1.4754185810992788</v>
      </c>
      <c r="AI11" s="28">
        <v>30</v>
      </c>
      <c r="AJ11" s="28">
        <v>10</v>
      </c>
      <c r="AK11" s="28">
        <v>93.333333333333329</v>
      </c>
      <c r="AL11" s="28">
        <v>2.2804795695430613</v>
      </c>
      <c r="AM11" s="28">
        <v>3.3333333333333335</v>
      </c>
      <c r="AN11" s="28">
        <v>3.3333333333333335</v>
      </c>
      <c r="AO11" s="28">
        <v>0.83333333333333337</v>
      </c>
      <c r="AP11" s="28">
        <v>1.1291653724586508</v>
      </c>
      <c r="AQ11" s="28">
        <v>13.333333333333334</v>
      </c>
      <c r="AR11" s="28">
        <v>3.3333333333333335</v>
      </c>
    </row>
    <row r="12" spans="1:44" x14ac:dyDescent="0.55000000000000004">
      <c r="A12" s="19" t="s">
        <v>91</v>
      </c>
      <c r="B12" s="23">
        <v>40584</v>
      </c>
      <c r="C12" s="23">
        <v>43612</v>
      </c>
      <c r="D12" s="24">
        <f>+(C12-B12)/365</f>
        <v>8.2958904109589042</v>
      </c>
      <c r="E12" s="20" t="s">
        <v>80</v>
      </c>
      <c r="F12" s="20">
        <v>68.180000000000007</v>
      </c>
      <c r="G12" s="20">
        <v>120</v>
      </c>
      <c r="H12" s="25">
        <v>3.7894736842105261</v>
      </c>
      <c r="I12" s="25">
        <v>1.1000000000000001</v>
      </c>
      <c r="J12" s="25">
        <v>4</v>
      </c>
      <c r="K12" s="25">
        <v>2.4545454545454546</v>
      </c>
      <c r="L12" s="25">
        <v>1.1428571428571428</v>
      </c>
      <c r="M12" s="20">
        <v>90</v>
      </c>
      <c r="N12" s="25">
        <v>2.3143419429135919</v>
      </c>
      <c r="O12" s="25">
        <v>0</v>
      </c>
      <c r="P12" s="25">
        <v>10</v>
      </c>
      <c r="Q12" s="25">
        <v>60</v>
      </c>
      <c r="R12" s="25">
        <v>2.8311171002569582</v>
      </c>
      <c r="S12" s="25">
        <v>10</v>
      </c>
      <c r="T12" s="25">
        <v>30</v>
      </c>
      <c r="U12" s="25">
        <v>40</v>
      </c>
      <c r="V12" s="25">
        <v>2.4496968402397856</v>
      </c>
      <c r="W12" s="25">
        <v>10</v>
      </c>
      <c r="X12" s="25">
        <v>50</v>
      </c>
      <c r="Y12" s="25">
        <v>90</v>
      </c>
      <c r="Z12" s="25">
        <v>1.4028798058628997</v>
      </c>
      <c r="AA12" s="25">
        <v>0</v>
      </c>
      <c r="AB12" s="25">
        <v>10</v>
      </c>
      <c r="AC12" s="25">
        <v>40</v>
      </c>
      <c r="AD12" s="25">
        <v>1.3939103081273543</v>
      </c>
      <c r="AE12" s="25">
        <v>30</v>
      </c>
      <c r="AF12" s="25">
        <v>30</v>
      </c>
      <c r="AG12" s="25">
        <v>50</v>
      </c>
      <c r="AH12" s="25">
        <v>1.2437722395261486</v>
      </c>
      <c r="AI12" s="25">
        <v>20</v>
      </c>
      <c r="AJ12" s="25">
        <v>30</v>
      </c>
      <c r="AK12" s="25">
        <v>93.333333333333329</v>
      </c>
      <c r="AL12" s="25">
        <v>2.0850651477366484</v>
      </c>
      <c r="AM12" s="25">
        <v>0</v>
      </c>
      <c r="AN12" s="25">
        <v>6.666666666666667</v>
      </c>
      <c r="AO12" s="25">
        <v>0.73333333333333328</v>
      </c>
      <c r="AP12" s="25">
        <v>1.2917999389138963</v>
      </c>
      <c r="AQ12" s="25">
        <v>16.666666666666668</v>
      </c>
      <c r="AR12" s="25">
        <v>10</v>
      </c>
    </row>
    <row r="13" spans="1:44" x14ac:dyDescent="0.55000000000000004">
      <c r="A13" s="21" t="s">
        <v>92</v>
      </c>
      <c r="B13" s="26">
        <v>40060</v>
      </c>
      <c r="C13" s="26">
        <v>43614</v>
      </c>
      <c r="D13" s="27">
        <f>+(C13-B13)/365</f>
        <v>9.7369863013698623</v>
      </c>
      <c r="E13" s="22" t="s">
        <v>79</v>
      </c>
      <c r="F13" s="22">
        <v>72.7</v>
      </c>
      <c r="G13" s="22">
        <v>112</v>
      </c>
      <c r="H13" s="28">
        <v>3.9473684210526314</v>
      </c>
      <c r="I13" s="28">
        <v>0.9</v>
      </c>
      <c r="J13" s="28">
        <v>4</v>
      </c>
      <c r="K13" s="28">
        <v>3.2727272727272729</v>
      </c>
      <c r="L13" s="28">
        <v>0.42857142857142855</v>
      </c>
      <c r="M13" s="22">
        <v>80</v>
      </c>
      <c r="N13" s="28">
        <v>1.9352998344460453</v>
      </c>
      <c r="O13" s="28">
        <v>0</v>
      </c>
      <c r="P13" s="28">
        <v>20</v>
      </c>
      <c r="Q13" s="28">
        <v>50</v>
      </c>
      <c r="R13" s="28">
        <v>2.0393607380101413</v>
      </c>
      <c r="S13" s="28">
        <v>20</v>
      </c>
      <c r="T13" s="28">
        <v>30</v>
      </c>
      <c r="U13" s="28">
        <v>40</v>
      </c>
      <c r="V13" s="28">
        <v>2.358746301697098</v>
      </c>
      <c r="W13" s="28">
        <v>0</v>
      </c>
      <c r="X13" s="28">
        <v>60</v>
      </c>
      <c r="Y13" s="28">
        <v>80</v>
      </c>
      <c r="Z13" s="28">
        <v>1.1818674748181333</v>
      </c>
      <c r="AA13" s="28">
        <v>0</v>
      </c>
      <c r="AB13" s="28">
        <v>20</v>
      </c>
      <c r="AC13" s="28">
        <v>50</v>
      </c>
      <c r="AD13" s="28">
        <v>1.0668259557220112</v>
      </c>
      <c r="AE13" s="28">
        <v>0</v>
      </c>
      <c r="AF13" s="28">
        <v>50</v>
      </c>
      <c r="AG13" s="28">
        <v>60</v>
      </c>
      <c r="AH13" s="28">
        <v>1.0166687407297981</v>
      </c>
      <c r="AI13" s="28">
        <v>0</v>
      </c>
      <c r="AJ13" s="28">
        <v>40</v>
      </c>
      <c r="AK13" s="28">
        <v>90</v>
      </c>
      <c r="AL13" s="28">
        <v>2.1136401676107153</v>
      </c>
      <c r="AM13" s="28">
        <v>0</v>
      </c>
      <c r="AN13" s="28">
        <v>10</v>
      </c>
      <c r="AO13" s="28">
        <v>0.9</v>
      </c>
      <c r="AP13" s="28">
        <v>1.1287844455238909</v>
      </c>
      <c r="AQ13" s="28">
        <v>3.3333333333333335</v>
      </c>
      <c r="AR13" s="28">
        <v>6.666666666666667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6 b c 7 e a - b 2 b f - 4 d 0 e - b c 7 a - 6 8 0 1 9 3 6 0 1 1 c 9 "   x m l n s = " h t t p : / / s c h e m a s . m i c r o s o f t . c o m / D a t a M a s h u p " > A A A A A N M F A A B Q S w M E F A A C A A g A D K R 6 U N H T v a m n A A A A + A A A A B I A H A B D b 2 5 m a W c v U G F j a 2 F n Z S 5 4 b W w g o h g A K K A U A A A A A A A A A A A A A A A A A A A A A A A A A A A A h Y 9 B D o I w F E S v Q r q n v y A G Y j 5 l 4 V Y S E x P D t o E K j V A M L Z a 7 u f B I X k E S R d 2 5 n M m b 5 M 3 j d s d s 6 l r v K g e j e p 2 S g D L i S V 3 2 l d J 1 S k Z 7 8 h O S c d y L 8 i x q 6 c 2 w N p v J q J Q 0 1 l 4 2 A M 4 5 6 l a 0 H 2 o I G Q u g y H e H s p G d 8 J U 2 V u h S k s + q + r 8 i H I 8 v G R 7 S O K H r O G I 0 S g K E p c Z c 6 S 8 S z s a U I f y U u B 1 b O w 6 S S + P n B c I S E d 4 v + B N Q S w M E F A A C A A g A D K R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k e l D 9 0 0 l 1 y g I A A K 0 K A A A T A B w A R m 9 y b X V s Y X M v U 2 V j d G l v b j E u b S C i G A A o o B Q A A A A A A A A A A A A A A A A A A A A A A A A A A A C N l k 1 u 2 z A Q h f c G f A d C 3 T i A 4 s J B 0 U 2 Q h a u 6 j T a N E L v t I s i C l q Y J E f 4 I F B W k M X K E n q Z H y M U 6 l O L Y p E U 2 3 h j m G 8 4 M x 3 y f 1 E B p m J J k 2 X / P T s e j 8 a i 5 p R o q s q J r T m f k j H A w 4 x H B z 4 V m N y B x Z f F Q A p 9 m r d Y g z U + l 7 9 Z K 3 U 2 O N l f f q I C z p N + Z X D 9 d Z U o a D L l O + w T v k h W r F S m p W D N a q Q R T 2 V i Y r j S V z S + l R a Z 4 K + T q d w 3 N p C + X b j Z J p i p 2 o 0 h N t W E l q y k m T V J i M I o Y e D B P K d k k i 4 p W u J h L 8 / H D 1 C b o V r 9 A e U u J p C U T D B t R 2 2 0 V N W C Y 2 A + C e 8 p b D M R x z A b D b A V S A a a i f B s g W 7 E G 3 c l f a z U l C 2 P U 9 K C 3 5 z + y Y i U Q j u k 0 5 a x v 1 U + Q 5 e T w A D h B C b o h R R b R 5 h F t G d Z y c X w e V i N J c z m 0 c V E U R V Y c k 3 k 2 c L i t + L m I i P N F R M w u I 2 I + t H O 5 z J f d f + k 1 a t e P M y X a i K j q o D h v g t I l N O F 9 C x H W s J t I w S w k 4 b U I l 3 s w Q e 1 T y 3 l Q P M + D E q 4 F W z m J D T o s 4 q B D I g 4 6 J H W D D o l 2 0 J F u I g W z k G Q H H S y H g w 5 p 3 a B D I g 4 6 J N l B D 2 g F c F a 2 n D Y 7 R O 3 d 9 5 1 6 4 q l P R 6 8 E 7 g l L E W S E S g w u 2 f N f a X 9 V T F L B H v u F H Z q / y 5 r d K 3 N h b k H 3 e 5 u J z / G e D U O M 3 m J 5 C M T D 3 P U x 6 3 I 1 g N I X d r q 0 d P n o E t F n o E M 9 n 3 M u 2 V y U u e x y Y e X S y c O O B x o H L R 5 M X H x 4 w H A Q 4 U D B x Y B n f M f q r r k 9 2 3 p G d a z p m d G 1 n 2 c 4 x 2 K O q V w b e c Z x r O K a w 7 O D c / / R E M n c a L Z u + 7 v 2 g 3 K l k w M b N K T E e y e V W G s Y e C + 5 B P Q E 7 K 7 9 G 8 1 j 3 1 n 2 i x c a 3 t e q M U l n 0 7 4 V u 9 x K 0 7 7 k s A d L 9 n 3 a R R E N I G p O H 7 2 u c K k E j G h h 8 p + j p K 9 P Q d t F k r 7 s 1 d s k K 3 x H S T d 7 H U Y 6 m A V b O G w 2 f X 0 o J I X N + 4 b C 4 x G T k d q n / w B Q S w E C L Q A U A A I A C A A M p H p Q 0 d O 9 q a c A A A D 4 A A A A E g A A A A A A A A A A A A A A A A A A A A A A Q 2 9 u Z m l n L 1 B h Y 2 t h Z 2 U u e G 1 s U E s B A i 0 A F A A C A A g A D K R 6 U A / K 6 a u k A A A A 6 Q A A A B M A A A A A A A A A A A A A A A A A 8 w A A A F t D b 2 5 0 Z W 5 0 X 1 R 5 c G V z X S 5 4 b W x Q S w E C L Q A U A A I A C A A M p H p Q / d N J d c o C A A C t C g A A E w A A A A A A A A A A A A A A A A D k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L Q A A A A A A A P A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y 0 y N 1 Q w M j o z M j o y N S 4 y M D U 5 N j g y W i I g L z 4 8 R W 5 0 c n k g V H l w Z T 0 i R m l s b E V y c m 9 y Q 2 9 1 b n Q i I F Z h b H V l P S J s M C I g L z 4 8 R W 5 0 c n k g V H l w Z T 0 i U X V l c n l J R C I g V m F s d W U 9 I n M 4 O T A y N j M 0 Y i 1 h O T c w L T Q y N 2 U t Y T k 5 M i 0 1 M z c z Z D Q 3 N 2 Q 2 N z Q i I C 8 + P E V u d H J 5 I F R 5 c G U 9 I k Z p b G x D b 2 x 1 b W 5 U e X B l c y I g V m F s d W U 9 I n N C Z 0 1 I Q n d V R 0 J R T U R B d 0 1 E Q X d N R k J R V U Z C U U 1 E Q X d N R E F 3 T U R B d 0 1 E Q X d N R E F 3 T U R B d 0 1 E Q X d N R E F 3 V U Z C Z 0 0 9 I i A v P j x F b n R y e S B U e X B l P S J G a W x s Q 2 9 s d W 1 u T m F t Z X M i I F Z h b H V l P S J z W y Z x d W 9 0 O 0 N v Z G l n b y B w Y X J 0 a W N p c G F u d G U m c X V v d D s s J n F 1 b 3 Q 7 R W R h Z C Z x d W 9 0 O y w m c X V v d D t G Z W N o Y S B u Y W N p b W l l b n R v J n F 1 b 3 Q 7 L C Z x d W 9 0 O 0 Z l Y 2 h h I G V 2 Y W x 1 Y W N p b 2 4 g M S Z x d W 9 0 O y w m c X V v d D t F Z G F k I G R l Y 2 l t Y W w m c X V v d D s s J n F 1 b 3 Q 7 R 3 B v L i B F d H R v L i Z x d W 9 0 O y w m c X V v d D v D j W 5 k a W N l I G x h d G V y Y W x p Z G F k J n F 1 b 3 Q 7 L C Z x d W 9 0 O 0 N J I C Z x d W 9 0 O y w m c X V v d D t D b 2 5 u Z X J z I F B D J n F 1 b 3 Q 7 L C Z x d W 9 0 O 0 N v b m 5 l c n M g U E E m c X V v d D s s J n F 1 b 3 Q 7 Q 2 9 u b m V y c y B Q U y Z x d W 9 0 O y w m c X V v d D t D b 2 5 u Z X J z I E l t L U g m c X V v d D s s J n F 1 b 3 Q 7 Q 2 9 u b m V y c y B B J n F 1 b 3 Q 7 L C Z x d W 9 0 O 0 N v b m 5 l c n M g S W 4 t S C Z x d W 9 0 O y w m c X V v d D t F U F B Q Q 1 A t I E F D J n F 1 b 3 Q 7 L C Z x d W 9 0 O 0 V Q U F B D U C 0 g R F A m c X V v d D s s J n F 1 b 3 Q 7 R V B Q U E N Q L S B B R S Z x d W 9 0 O y w m c X V v d D t F U F B Q Q 1 A t I E N S J n F 1 b 3 Q 7 L C Z x d W 9 0 O 0 V Q U F B D U C 0 g S U U m c X V v d D s s J n F 1 b 3 Q 7 U 1 N J U y 1 D b 2 1 1 I D E m c X V v d D s s J n F 1 b 3 Q 7 U 1 N J U y 1 D b 2 9 w I D E m c X V v d D s s J n F 1 b 3 Q 7 U 1 N J U y 1 B c y A x J n F 1 b 3 Q 7 L C Z x d W 9 0 O 1 N T S V M t U m V z c C A x J n F 1 b 3 Q 7 L C Z x d W 9 0 O 1 N T S V M t R W 1 w I D E m c X V v d D s s J n F 1 b 3 Q 7 U 1 N J U y 1 D b 2 1 w I D E m c X V v d D s s J n F 1 b 3 Q 7 U 1 N J U y 1 B Q y A x J n F 1 b 3 Q 7 L C Z x d W 9 0 O 1 N T S V M g U E M g M S Z x d W 9 0 O y w m c X V v d D t T U 0 l T L U V 4 d C A x J n F 1 b 3 Q 7 L C Z x d W 9 0 O 1 N T S V M t Q n V s b C A x J n F 1 b 3 Q 7 L C Z x d W 9 0 O 1 N T S V M t S E k g M S Z x d W 9 0 O y w m c X V v d D t T U 0 l T L U l u d C A x J n F 1 b 3 Q 7 L C Z x d W 9 0 O 1 N T S V M t Q 2 9 t d S A y J n F 1 b 3 Q 7 L C Z x d W 9 0 O 1 N T S V M t Q 2 9 v c C A y J n F 1 b 3 Q 7 L C Z x d W 9 0 O 1 N T S V M t Q X M g M i Z x d W 9 0 O y w m c X V v d D t T U 0 l T L V J l c 3 A g M i Z x d W 9 0 O y w m c X V v d D t T U 0 l T L U V t c C A y J n F 1 b 3 Q 7 L C Z x d W 9 0 O 1 N T S V M t Q 2 9 t c C A y J n F 1 b 3 Q 7 L C Z x d W 9 0 O 1 N T S V M t Q U M g M i Z x d W 9 0 O y w m c X V v d D t T U 0 l T I F B D I D I m c X V v d D s s J n F 1 b 3 Q 7 U 1 N J U y 1 F e H Q g M i Z x d W 9 0 O y w m c X V v d D t T U 0 l T L U J 1 b G w g M i Z x d W 9 0 O y w m c X V v d D t T U 0 l T L U h J I D I m c X V v d D s s J n F 1 b 3 Q 7 U 1 N J U y 1 J b n Q g M i Z x d W 9 0 O y w m c X V v d D t Q Z W x p Y 3 V s Y X M g M S Z x d W 9 0 O y w m c X V v d D t Q Z W x p Y 3 V s Y X M g M i Z x d W 9 0 O y w m c X V v d D t Q c m U v c G 9 z d C Z x d W 9 0 O y w m c X V v d D t Q d W 5 0 d W F j a c O z b i B T U 0 l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T g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2 9 s d W 1 u Y S B k Z S B h b n V s Y W N p w 7 N u I G R l I G R p b m F t a X p h Y 2 n D s 2 4 u e 0 N v Z G l n b y B w Y X J 0 a W N p c G F u d G U s M H 0 m c X V v d D s s J n F 1 b 3 Q 7 U 2 V j d G l v b j E v V G F i b G E x L 0 N v b H V t b m E g Z G U g Y W 5 1 b G F j a c O z b i B k Z S B k a W 5 h b W l 6 Y W N p w 7 N u L n t F Z G F k L D F 9 J n F 1 b 3 Q 7 L C Z x d W 9 0 O 1 N l Y 3 R p b 2 4 x L 1 R h Y m x h M S 9 D b 2 x 1 b W 5 h I G R l I G F u d W x h Y 2 n D s 2 4 g Z G U g Z G l u Y W 1 p e m F j a c O z b i 5 7 R m V j a G E g b m F j a W 1 p Z W 5 0 b y w y f S Z x d W 9 0 O y w m c X V v d D t T Z W N 0 a W 9 u M S 9 U Y W J s Y T E v Q 2 9 s d W 1 u Y S B k Z S B h b n V s Y W N p w 7 N u I G R l I G R p b m F t a X p h Y 2 n D s 2 4 u e 0 Z l Y 2 h h I G V 2 Y W x 1 Y W N p b 2 4 g M S w z f S Z x d W 9 0 O y w m c X V v d D t T Z W N 0 a W 9 u M S 9 U Y W J s Y T E v Q 2 9 s d W 1 u Y S B k Z S B h b n V s Y W N p w 7 N u I G R l I G R p b m F t a X p h Y 2 n D s 2 4 u e 0 V k Y W Q g Z G V j a W 1 h b C w 0 f S Z x d W 9 0 O y w m c X V v d D t T Z W N 0 a W 9 u M S 9 U Y W J s Y T E v Q 2 9 s d W 1 u Y S B k Z S B h b n V s Y W N p w 7 N u I G R l I G R p b m F t a X p h Y 2 n D s 2 4 u e 0 d w b y 4 g R X R 0 b y 4 s N X 0 m c X V v d D s s J n F 1 b 3 Q 7 U 2 V j d G l v b j E v V G F i b G E x L 0 N v b H V t b m E g Z G U g Y W 5 1 b G F j a c O z b i B k Z S B k a W 5 h b W l 6 Y W N p w 7 N u L n v D j W 5 k a W N l I G x h d G V y Y W x p Z G F k L D Z 9 J n F 1 b 3 Q 7 L C Z x d W 9 0 O 1 N l Y 3 R p b 2 4 x L 1 R h Y m x h M S 9 D b 2 x 1 b W 5 h I G R l I G F u d W x h Y 2 n D s 2 4 g Z G U g Z G l u Y W 1 p e m F j a c O z b i 5 7 Q 0 k g L D d 9 J n F 1 b 3 Q 7 L C Z x d W 9 0 O 1 N l Y 3 R p b 2 4 x L 1 R h Y m x h M S 9 D b 2 x 1 b W 5 h I G R l I G F u d W x h Y 2 n D s 2 4 g Z G U g Z G l u Y W 1 p e m F j a c O z b i 5 7 Q 2 9 u b m V y c y B Q Q y w 4 f S Z x d W 9 0 O y w m c X V v d D t T Z W N 0 a W 9 u M S 9 U Y W J s Y T E v Q 2 9 s d W 1 u Y S B k Z S B h b n V s Y W N p w 7 N u I G R l I G R p b m F t a X p h Y 2 n D s 2 4 u e 0 N v b m 5 l c n M g U E E s O X 0 m c X V v d D s s J n F 1 b 3 Q 7 U 2 V j d G l v b j E v V G F i b G E x L 0 N v b H V t b m E g Z G U g Y W 5 1 b G F j a c O z b i B k Z S B k a W 5 h b W l 6 Y W N p w 7 N u L n t D b 2 5 u Z X J z I F B T L D E w f S Z x d W 9 0 O y w m c X V v d D t T Z W N 0 a W 9 u M S 9 U Y W J s Y T E v Q 2 9 s d W 1 u Y S B k Z S B h b n V s Y W N p w 7 N u I G R l I G R p b m F t a X p h Y 2 n D s 2 4 u e 0 N v b m 5 l c n M g S W 0 t S C w x M X 0 m c X V v d D s s J n F 1 b 3 Q 7 U 2 V j d G l v b j E v V G F i b G E x L 0 N v b H V t b m E g Z G U g Y W 5 1 b G F j a c O z b i B k Z S B k a W 5 h b W l 6 Y W N p w 7 N u L n t D b 2 5 u Z X J z I E E s M T J 9 J n F 1 b 3 Q 7 L C Z x d W 9 0 O 1 N l Y 3 R p b 2 4 x L 1 R h Y m x h M S 9 D b 2 x 1 b W 5 h I G R l I G F u d W x h Y 2 n D s 2 4 g Z G U g Z G l u Y W 1 p e m F j a c O z b i 5 7 Q 2 9 u b m V y c y B J b i 1 I L D E z f S Z x d W 9 0 O y w m c X V v d D t T Z W N 0 a W 9 u M S 9 U Y W J s Y T E v Q 2 9 s d W 1 u Y S B k Z S B h b n V s Y W N p w 7 N u I G R l I G R p b m F t a X p h Y 2 n D s 2 4 u e 0 V Q U F B D U C 0 g Q U M s M T R 9 J n F 1 b 3 Q 7 L C Z x d W 9 0 O 1 N l Y 3 R p b 2 4 x L 1 R h Y m x h M S 9 D b 2 x 1 b W 5 h I G R l I G F u d W x h Y 2 n D s 2 4 g Z G U g Z G l u Y W 1 p e m F j a c O z b i 5 7 R V B Q U E N Q L S B E U C w x N X 0 m c X V v d D s s J n F 1 b 3 Q 7 U 2 V j d G l v b j E v V G F i b G E x L 0 N v b H V t b m E g Z G U g Y W 5 1 b G F j a c O z b i B k Z S B k a W 5 h b W l 6 Y W N p w 7 N u L n t F U F B Q Q 1 A t I E F F L D E 2 f S Z x d W 9 0 O y w m c X V v d D t T Z W N 0 a W 9 u M S 9 U Y W J s Y T E v Q 2 9 s d W 1 u Y S B k Z S B h b n V s Y W N p w 7 N u I G R l I G R p b m F t a X p h Y 2 n D s 2 4 u e 0 V Q U F B D U C 0 g Q 1 I s M T d 9 J n F 1 b 3 Q 7 L C Z x d W 9 0 O 1 N l Y 3 R p b 2 4 x L 1 R h Y m x h M S 9 D b 2 x 1 b W 5 h I G R l I G F u d W x h Y 2 n D s 2 4 g Z G U g Z G l u Y W 1 p e m F j a c O z b i 5 7 R V B Q U E N Q L S B J R S w x O H 0 m c X V v d D s s J n F 1 b 3 Q 7 U 2 V j d G l v b j E v V G F i b G E x L 0 N v b H V t b m E g Z G U g Y W 5 1 b G F j a c O z b i B k Z S B k a W 5 h b W l 6 Y W N p w 7 N u L n t T U 0 l T L U N v b X U g M S w x O X 0 m c X V v d D s s J n F 1 b 3 Q 7 U 2 V j d G l v b j E v V G F i b G E x L 0 N v b H V t b m E g Z G U g Y W 5 1 b G F j a c O z b i B k Z S B k a W 5 h b W l 6 Y W N p w 7 N u L n t T U 0 l T L U N v b 3 A g M S w y M H 0 m c X V v d D s s J n F 1 b 3 Q 7 U 2 V j d G l v b j E v V G F i b G E x L 0 N v b H V t b m E g Z G U g Y W 5 1 b G F j a c O z b i B k Z S B k a W 5 h b W l 6 Y W N p w 7 N u L n t T U 0 l T L U F z I D E s M j F 9 J n F 1 b 3 Q 7 L C Z x d W 9 0 O 1 N l Y 3 R p b 2 4 x L 1 R h Y m x h M S 9 D b 2 x 1 b W 5 h I G R l I G F u d W x h Y 2 n D s 2 4 g Z G U g Z G l u Y W 1 p e m F j a c O z b i 5 7 U 1 N J U y 1 S Z X N w I D E s M j J 9 J n F 1 b 3 Q 7 L C Z x d W 9 0 O 1 N l Y 3 R p b 2 4 x L 1 R h Y m x h M S 9 D b 2 x 1 b W 5 h I G R l I G F u d W x h Y 2 n D s 2 4 g Z G U g Z G l u Y W 1 p e m F j a c O z b i 5 7 U 1 N J U y 1 F b X A g M S w y M 3 0 m c X V v d D s s J n F 1 b 3 Q 7 U 2 V j d G l v b j E v V G F i b G E x L 0 N v b H V t b m E g Z G U g Y W 5 1 b G F j a c O z b i B k Z S B k a W 5 h b W l 6 Y W N p w 7 N u L n t T U 0 l T L U N v b X A g M S w y N H 0 m c X V v d D s s J n F 1 b 3 Q 7 U 2 V j d G l v b j E v V G F i b G E x L 0 N v b H V t b m E g Z G U g Y W 5 1 b G F j a c O z b i B k Z S B k a W 5 h b W l 6 Y W N p w 7 N u L n t T U 0 l T L U F D I D E s M j V 9 J n F 1 b 3 Q 7 L C Z x d W 9 0 O 1 N l Y 3 R p b 2 4 x L 1 R h Y m x h M S 9 D b 2 x 1 b W 5 h I G R l I G F u d W x h Y 2 n D s 2 4 g Z G U g Z G l u Y W 1 p e m F j a c O z b i 5 7 U 1 N J U y B Q Q y A x L D I 2 f S Z x d W 9 0 O y w m c X V v d D t T Z W N 0 a W 9 u M S 9 U Y W J s Y T E v Q 2 9 s d W 1 u Y S B k Z S B h b n V s Y W N p w 7 N u I G R l I G R p b m F t a X p h Y 2 n D s 2 4 u e 1 N T S V M t R X h 0 I D E s M j d 9 J n F 1 b 3 Q 7 L C Z x d W 9 0 O 1 N l Y 3 R p b 2 4 x L 1 R h Y m x h M S 9 D b 2 x 1 b W 5 h I G R l I G F u d W x h Y 2 n D s 2 4 g Z G U g Z G l u Y W 1 p e m F j a c O z b i 5 7 U 1 N J U y 1 C d W x s I D E s M j h 9 J n F 1 b 3 Q 7 L C Z x d W 9 0 O 1 N l Y 3 R p b 2 4 x L 1 R h Y m x h M S 9 D b 2 x 1 b W 5 h I G R l I G F u d W x h Y 2 n D s 2 4 g Z G U g Z G l u Y W 1 p e m F j a c O z b i 5 7 U 1 N J U y 1 I S S A x L D I 5 f S Z x d W 9 0 O y w m c X V v d D t T Z W N 0 a W 9 u M S 9 U Y W J s Y T E v Q 2 9 s d W 1 u Y S B k Z S B h b n V s Y W N p w 7 N u I G R l I G R p b m F t a X p h Y 2 n D s 2 4 u e 1 N T S V M t S W 5 0 I D E s M z B 9 J n F 1 b 3 Q 7 L C Z x d W 9 0 O 1 N l Y 3 R p b 2 4 x L 1 R h Y m x h M S 9 D b 2 x 1 b W 5 h I G R l I G F u d W x h Y 2 n D s 2 4 g Z G U g Z G l u Y W 1 p e m F j a c O z b i 5 7 U 1 N J U y 1 D b 2 1 1 I D I s M z F 9 J n F 1 b 3 Q 7 L C Z x d W 9 0 O 1 N l Y 3 R p b 2 4 x L 1 R h Y m x h M S 9 D b 2 x 1 b W 5 h I G R l I G F u d W x h Y 2 n D s 2 4 g Z G U g Z G l u Y W 1 p e m F j a c O z b i 5 7 U 1 N J U y 1 D b 2 9 w I D I s M z J 9 J n F 1 b 3 Q 7 L C Z x d W 9 0 O 1 N l Y 3 R p b 2 4 x L 1 R h Y m x h M S 9 D b 2 x 1 b W 5 h I G R l I G F u d W x h Y 2 n D s 2 4 g Z G U g Z G l u Y W 1 p e m F j a c O z b i 5 7 U 1 N J U y 1 B c y A y L D M z f S Z x d W 9 0 O y w m c X V v d D t T Z W N 0 a W 9 u M S 9 U Y W J s Y T E v Q 2 9 s d W 1 u Y S B k Z S B h b n V s Y W N p w 7 N u I G R l I G R p b m F t a X p h Y 2 n D s 2 4 u e 1 N T S V M t U m V z c C A y L D M 0 f S Z x d W 9 0 O y w m c X V v d D t T Z W N 0 a W 9 u M S 9 U Y W J s Y T E v Q 2 9 s d W 1 u Y S B k Z S B h b n V s Y W N p w 7 N u I G R l I G R p b m F t a X p h Y 2 n D s 2 4 u e 1 N T S V M t R W 1 w I D I s M z V 9 J n F 1 b 3 Q 7 L C Z x d W 9 0 O 1 N l Y 3 R p b 2 4 x L 1 R h Y m x h M S 9 D b 2 x 1 b W 5 h I G R l I G F u d W x h Y 2 n D s 2 4 g Z G U g Z G l u Y W 1 p e m F j a c O z b i 5 7 U 1 N J U y 1 D b 2 1 w I D I s M z Z 9 J n F 1 b 3 Q 7 L C Z x d W 9 0 O 1 N l Y 3 R p b 2 4 x L 1 R h Y m x h M S 9 D b 2 x 1 b W 5 h I G R l I G F u d W x h Y 2 n D s 2 4 g Z G U g Z G l u Y W 1 p e m F j a c O z b i 5 7 U 1 N J U y 1 B Q y A y L D M 3 f S Z x d W 9 0 O y w m c X V v d D t T Z W N 0 a W 9 u M S 9 U Y W J s Y T E v Q 2 9 s d W 1 u Y S B k Z S B h b n V s Y W N p w 7 N u I G R l I G R p b m F t a X p h Y 2 n D s 2 4 u e 1 N T S V M g U E M g M i w z O H 0 m c X V v d D s s J n F 1 b 3 Q 7 U 2 V j d G l v b j E v V G F i b G E x L 0 N v b H V t b m E g Z G U g Y W 5 1 b G F j a c O z b i B k Z S B k a W 5 h b W l 6 Y W N p w 7 N u L n t T U 0 l T L U V 4 d C A y L D M 5 f S Z x d W 9 0 O y w m c X V v d D t T Z W N 0 a W 9 u M S 9 U Y W J s Y T E v Q 2 9 s d W 1 u Y S B k Z S B h b n V s Y W N p w 7 N u I G R l I G R p b m F t a X p h Y 2 n D s 2 4 u e 1 N T S V M t Q n V s b C A y L D Q w f S Z x d W 9 0 O y w m c X V v d D t T Z W N 0 a W 9 u M S 9 U Y W J s Y T E v Q 2 9 s d W 1 u Y S B k Z S B h b n V s Y W N p w 7 N u I G R l I G R p b m F t a X p h Y 2 n D s 2 4 u e 1 N T S V M t S E k g M i w 0 M X 0 m c X V v d D s s J n F 1 b 3 Q 7 U 2 V j d G l v b j E v V G F i b G E x L 0 N v b H V t b m E g Z G U g Y W 5 1 b G F j a c O z b i B k Z S B k a W 5 h b W l 6 Y W N p w 7 N u L n t T U 0 l T L U l u d C A y L D Q y f S Z x d W 9 0 O y w m c X V v d D t T Z W N 0 a W 9 u M S 9 U Y W J s Y T E v Q 2 9 s d W 1 u Y S B k Z S B h b n V s Y W N p w 7 N u I G R l I G R p b m F t a X p h Y 2 n D s 2 4 u e 1 B l b G l j d W x h c y A x L D Q z f S Z x d W 9 0 O y w m c X V v d D t T Z W N 0 a W 9 u M S 9 U Y W J s Y T E v Q 2 9 s d W 1 u Y S B k Z S B h b n V s Y W N p w 7 N u I G R l I G R p b m F t a X p h Y 2 n D s 2 4 u e 1 B l b G l j d W x h c y A y L D Q 0 f S Z x d W 9 0 O y w m c X V v d D t T Z W N 0 a W 9 u M S 9 U Y W J s Y T E v V m F s b 3 I g c m V l b X B s Y X p h Z G 8 x L n t Q c m U v c G 9 z d C w 0 N X 0 m c X V v d D s s J n F 1 b 3 Q 7 U 2 V j d G l v b j E v V G F i b G E x L 0 N v b H V t b m E g Z G U g Y W 5 1 b G F j a c O z b i B k Z S B k a W 5 h b W l 6 Y W N p w 7 N u L n t W Y W x v c i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R h Y m x h M S 9 D b 2 x 1 b W 5 h I G R l I G F u d W x h Y 2 n D s 2 4 g Z G U g Z G l u Y W 1 p e m F j a c O z b i 5 7 Q 2 9 k a W d v I H B h c n R p Y 2 l w Y W 5 0 Z S w w f S Z x d W 9 0 O y w m c X V v d D t T Z W N 0 a W 9 u M S 9 U Y W J s Y T E v Q 2 9 s d W 1 u Y S B k Z S B h b n V s Y W N p w 7 N u I G R l I G R p b m F t a X p h Y 2 n D s 2 4 u e 0 V k Y W Q s M X 0 m c X V v d D s s J n F 1 b 3 Q 7 U 2 V j d G l v b j E v V G F i b G E x L 0 N v b H V t b m E g Z G U g Y W 5 1 b G F j a c O z b i B k Z S B k a W 5 h b W l 6 Y W N p w 7 N u L n t G Z W N o Y S B u Y W N p b W l l b n R v L D J 9 J n F 1 b 3 Q 7 L C Z x d W 9 0 O 1 N l Y 3 R p b 2 4 x L 1 R h Y m x h M S 9 D b 2 x 1 b W 5 h I G R l I G F u d W x h Y 2 n D s 2 4 g Z G U g Z G l u Y W 1 p e m F j a c O z b i 5 7 R m V j a G E g Z X Z h b H V h Y 2 l v b i A x L D N 9 J n F 1 b 3 Q 7 L C Z x d W 9 0 O 1 N l Y 3 R p b 2 4 x L 1 R h Y m x h M S 9 D b 2 x 1 b W 5 h I G R l I G F u d W x h Y 2 n D s 2 4 g Z G U g Z G l u Y W 1 p e m F j a c O z b i 5 7 R W R h Z C B k Z W N p b W F s L D R 9 J n F 1 b 3 Q 7 L C Z x d W 9 0 O 1 N l Y 3 R p b 2 4 x L 1 R h Y m x h M S 9 D b 2 x 1 b W 5 h I G R l I G F u d W x h Y 2 n D s 2 4 g Z G U g Z G l u Y W 1 p e m F j a c O z b i 5 7 R 3 B v L i B F d H R v L i w 1 f S Z x d W 9 0 O y w m c X V v d D t T Z W N 0 a W 9 u M S 9 U Y W J s Y T E v Q 2 9 s d W 1 u Y S B k Z S B h b n V s Y W N p w 7 N u I G R l I G R p b m F t a X p h Y 2 n D s 2 4 u e 8 O N b m R p Y 2 U g b G F 0 Z X J h b G l k Y W Q s N n 0 m c X V v d D s s J n F 1 b 3 Q 7 U 2 V j d G l v b j E v V G F i b G E x L 0 N v b H V t b m E g Z G U g Y W 5 1 b G F j a c O z b i B k Z S B k a W 5 h b W l 6 Y W N p w 7 N u L n t D S S A s N 3 0 m c X V v d D s s J n F 1 b 3 Q 7 U 2 V j d G l v b j E v V G F i b G E x L 0 N v b H V t b m E g Z G U g Y W 5 1 b G F j a c O z b i B k Z S B k a W 5 h b W l 6 Y W N p w 7 N u L n t D b 2 5 u Z X J z I F B D L D h 9 J n F 1 b 3 Q 7 L C Z x d W 9 0 O 1 N l Y 3 R p b 2 4 x L 1 R h Y m x h M S 9 D b 2 x 1 b W 5 h I G R l I G F u d W x h Y 2 n D s 2 4 g Z G U g Z G l u Y W 1 p e m F j a c O z b i 5 7 Q 2 9 u b m V y c y B Q Q S w 5 f S Z x d W 9 0 O y w m c X V v d D t T Z W N 0 a W 9 u M S 9 U Y W J s Y T E v Q 2 9 s d W 1 u Y S B k Z S B h b n V s Y W N p w 7 N u I G R l I G R p b m F t a X p h Y 2 n D s 2 4 u e 0 N v b m 5 l c n M g U F M s M T B 9 J n F 1 b 3 Q 7 L C Z x d W 9 0 O 1 N l Y 3 R p b 2 4 x L 1 R h Y m x h M S 9 D b 2 x 1 b W 5 h I G R l I G F u d W x h Y 2 n D s 2 4 g Z G U g Z G l u Y W 1 p e m F j a c O z b i 5 7 Q 2 9 u b m V y c y B J b S 1 I L D E x f S Z x d W 9 0 O y w m c X V v d D t T Z W N 0 a W 9 u M S 9 U Y W J s Y T E v Q 2 9 s d W 1 u Y S B k Z S B h b n V s Y W N p w 7 N u I G R l I G R p b m F t a X p h Y 2 n D s 2 4 u e 0 N v b m 5 l c n M g Q S w x M n 0 m c X V v d D s s J n F 1 b 3 Q 7 U 2 V j d G l v b j E v V G F i b G E x L 0 N v b H V t b m E g Z G U g Y W 5 1 b G F j a c O z b i B k Z S B k a W 5 h b W l 6 Y W N p w 7 N u L n t D b 2 5 u Z X J z I E l u L U g s M T N 9 J n F 1 b 3 Q 7 L C Z x d W 9 0 O 1 N l Y 3 R p b 2 4 x L 1 R h Y m x h M S 9 D b 2 x 1 b W 5 h I G R l I G F u d W x h Y 2 n D s 2 4 g Z G U g Z G l u Y W 1 p e m F j a c O z b i 5 7 R V B Q U E N Q L S B B Q y w x N H 0 m c X V v d D s s J n F 1 b 3 Q 7 U 2 V j d G l v b j E v V G F i b G E x L 0 N v b H V t b m E g Z G U g Y W 5 1 b G F j a c O z b i B k Z S B k a W 5 h b W l 6 Y W N p w 7 N u L n t F U F B Q Q 1 A t I E R Q L D E 1 f S Z x d W 9 0 O y w m c X V v d D t T Z W N 0 a W 9 u M S 9 U Y W J s Y T E v Q 2 9 s d W 1 u Y S B k Z S B h b n V s Y W N p w 7 N u I G R l I G R p b m F t a X p h Y 2 n D s 2 4 u e 0 V Q U F B D U C 0 g Q U U s M T Z 9 J n F 1 b 3 Q 7 L C Z x d W 9 0 O 1 N l Y 3 R p b 2 4 x L 1 R h Y m x h M S 9 D b 2 x 1 b W 5 h I G R l I G F u d W x h Y 2 n D s 2 4 g Z G U g Z G l u Y W 1 p e m F j a c O z b i 5 7 R V B Q U E N Q L S B D U i w x N 3 0 m c X V v d D s s J n F 1 b 3 Q 7 U 2 V j d G l v b j E v V G F i b G E x L 0 N v b H V t b m E g Z G U g Y W 5 1 b G F j a c O z b i B k Z S B k a W 5 h b W l 6 Y W N p w 7 N u L n t F U F B Q Q 1 A t I E l F L D E 4 f S Z x d W 9 0 O y w m c X V v d D t T Z W N 0 a W 9 u M S 9 U Y W J s Y T E v Q 2 9 s d W 1 u Y S B k Z S B h b n V s Y W N p w 7 N u I G R l I G R p b m F t a X p h Y 2 n D s 2 4 u e 1 N T S V M t Q 2 9 t d S A x L D E 5 f S Z x d W 9 0 O y w m c X V v d D t T Z W N 0 a W 9 u M S 9 U Y W J s Y T E v Q 2 9 s d W 1 u Y S B k Z S B h b n V s Y W N p w 7 N u I G R l I G R p b m F t a X p h Y 2 n D s 2 4 u e 1 N T S V M t Q 2 9 v c C A x L D I w f S Z x d W 9 0 O y w m c X V v d D t T Z W N 0 a W 9 u M S 9 U Y W J s Y T E v Q 2 9 s d W 1 u Y S B k Z S B h b n V s Y W N p w 7 N u I G R l I G R p b m F t a X p h Y 2 n D s 2 4 u e 1 N T S V M t Q X M g M S w y M X 0 m c X V v d D s s J n F 1 b 3 Q 7 U 2 V j d G l v b j E v V G F i b G E x L 0 N v b H V t b m E g Z G U g Y W 5 1 b G F j a c O z b i B k Z S B k a W 5 h b W l 6 Y W N p w 7 N u L n t T U 0 l T L V J l c 3 A g M S w y M n 0 m c X V v d D s s J n F 1 b 3 Q 7 U 2 V j d G l v b j E v V G F i b G E x L 0 N v b H V t b m E g Z G U g Y W 5 1 b G F j a c O z b i B k Z S B k a W 5 h b W l 6 Y W N p w 7 N u L n t T U 0 l T L U V t c C A x L D I z f S Z x d W 9 0 O y w m c X V v d D t T Z W N 0 a W 9 u M S 9 U Y W J s Y T E v Q 2 9 s d W 1 u Y S B k Z S B h b n V s Y W N p w 7 N u I G R l I G R p b m F t a X p h Y 2 n D s 2 4 u e 1 N T S V M t Q 2 9 t c C A x L D I 0 f S Z x d W 9 0 O y w m c X V v d D t T Z W N 0 a W 9 u M S 9 U Y W J s Y T E v Q 2 9 s d W 1 u Y S B k Z S B h b n V s Y W N p w 7 N u I G R l I G R p b m F t a X p h Y 2 n D s 2 4 u e 1 N T S V M t Q U M g M S w y N X 0 m c X V v d D s s J n F 1 b 3 Q 7 U 2 V j d G l v b j E v V G F i b G E x L 0 N v b H V t b m E g Z G U g Y W 5 1 b G F j a c O z b i B k Z S B k a W 5 h b W l 6 Y W N p w 7 N u L n t T U 0 l T I F B D I D E s M j Z 9 J n F 1 b 3 Q 7 L C Z x d W 9 0 O 1 N l Y 3 R p b 2 4 x L 1 R h Y m x h M S 9 D b 2 x 1 b W 5 h I G R l I G F u d W x h Y 2 n D s 2 4 g Z G U g Z G l u Y W 1 p e m F j a c O z b i 5 7 U 1 N J U y 1 F e H Q g M S w y N 3 0 m c X V v d D s s J n F 1 b 3 Q 7 U 2 V j d G l v b j E v V G F i b G E x L 0 N v b H V t b m E g Z G U g Y W 5 1 b G F j a c O z b i B k Z S B k a W 5 h b W l 6 Y W N p w 7 N u L n t T U 0 l T L U J 1 b G w g M S w y O H 0 m c X V v d D s s J n F 1 b 3 Q 7 U 2 V j d G l v b j E v V G F i b G E x L 0 N v b H V t b m E g Z G U g Y W 5 1 b G F j a c O z b i B k Z S B k a W 5 h b W l 6 Y W N p w 7 N u L n t T U 0 l T L U h J I D E s M j l 9 J n F 1 b 3 Q 7 L C Z x d W 9 0 O 1 N l Y 3 R p b 2 4 x L 1 R h Y m x h M S 9 D b 2 x 1 b W 5 h I G R l I G F u d W x h Y 2 n D s 2 4 g Z G U g Z G l u Y W 1 p e m F j a c O z b i 5 7 U 1 N J U y 1 J b n Q g M S w z M H 0 m c X V v d D s s J n F 1 b 3 Q 7 U 2 V j d G l v b j E v V G F i b G E x L 0 N v b H V t b m E g Z G U g Y W 5 1 b G F j a c O z b i B k Z S B k a W 5 h b W l 6 Y W N p w 7 N u L n t T U 0 l T L U N v b X U g M i w z M X 0 m c X V v d D s s J n F 1 b 3 Q 7 U 2 V j d G l v b j E v V G F i b G E x L 0 N v b H V t b m E g Z G U g Y W 5 1 b G F j a c O z b i B k Z S B k a W 5 h b W l 6 Y W N p w 7 N u L n t T U 0 l T L U N v b 3 A g M i w z M n 0 m c X V v d D s s J n F 1 b 3 Q 7 U 2 V j d G l v b j E v V G F i b G E x L 0 N v b H V t b m E g Z G U g Y W 5 1 b G F j a c O z b i B k Z S B k a W 5 h b W l 6 Y W N p w 7 N u L n t T U 0 l T L U F z I D I s M z N 9 J n F 1 b 3 Q 7 L C Z x d W 9 0 O 1 N l Y 3 R p b 2 4 x L 1 R h Y m x h M S 9 D b 2 x 1 b W 5 h I G R l I G F u d W x h Y 2 n D s 2 4 g Z G U g Z G l u Y W 1 p e m F j a c O z b i 5 7 U 1 N J U y 1 S Z X N w I D I s M z R 9 J n F 1 b 3 Q 7 L C Z x d W 9 0 O 1 N l Y 3 R p b 2 4 x L 1 R h Y m x h M S 9 D b 2 x 1 b W 5 h I G R l I G F u d W x h Y 2 n D s 2 4 g Z G U g Z G l u Y W 1 p e m F j a c O z b i 5 7 U 1 N J U y 1 F b X A g M i w z N X 0 m c X V v d D s s J n F 1 b 3 Q 7 U 2 V j d G l v b j E v V G F i b G E x L 0 N v b H V t b m E g Z G U g Y W 5 1 b G F j a c O z b i B k Z S B k a W 5 h b W l 6 Y W N p w 7 N u L n t T U 0 l T L U N v b X A g M i w z N n 0 m c X V v d D s s J n F 1 b 3 Q 7 U 2 V j d G l v b j E v V G F i b G E x L 0 N v b H V t b m E g Z G U g Y W 5 1 b G F j a c O z b i B k Z S B k a W 5 h b W l 6 Y W N p w 7 N u L n t T U 0 l T L U F D I D I s M z d 9 J n F 1 b 3 Q 7 L C Z x d W 9 0 O 1 N l Y 3 R p b 2 4 x L 1 R h Y m x h M S 9 D b 2 x 1 b W 5 h I G R l I G F u d W x h Y 2 n D s 2 4 g Z G U g Z G l u Y W 1 p e m F j a c O z b i 5 7 U 1 N J U y B Q Q y A y L D M 4 f S Z x d W 9 0 O y w m c X V v d D t T Z W N 0 a W 9 u M S 9 U Y W J s Y T E v Q 2 9 s d W 1 u Y S B k Z S B h b n V s Y W N p w 7 N u I G R l I G R p b m F t a X p h Y 2 n D s 2 4 u e 1 N T S V M t R X h 0 I D I s M z l 9 J n F 1 b 3 Q 7 L C Z x d W 9 0 O 1 N l Y 3 R p b 2 4 x L 1 R h Y m x h M S 9 D b 2 x 1 b W 5 h I G R l I G F u d W x h Y 2 n D s 2 4 g Z G U g Z G l u Y W 1 p e m F j a c O z b i 5 7 U 1 N J U y 1 C d W x s I D I s N D B 9 J n F 1 b 3 Q 7 L C Z x d W 9 0 O 1 N l Y 3 R p b 2 4 x L 1 R h Y m x h M S 9 D b 2 x 1 b W 5 h I G R l I G F u d W x h Y 2 n D s 2 4 g Z G U g Z G l u Y W 1 p e m F j a c O z b i 5 7 U 1 N J U y 1 I S S A y L D Q x f S Z x d W 9 0 O y w m c X V v d D t T Z W N 0 a W 9 u M S 9 U Y W J s Y T E v Q 2 9 s d W 1 u Y S B k Z S B h b n V s Y W N p w 7 N u I G R l I G R p b m F t a X p h Y 2 n D s 2 4 u e 1 N T S V M t S W 5 0 I D I s N D J 9 J n F 1 b 3 Q 7 L C Z x d W 9 0 O 1 N l Y 3 R p b 2 4 x L 1 R h Y m x h M S 9 D b 2 x 1 b W 5 h I G R l I G F u d W x h Y 2 n D s 2 4 g Z G U g Z G l u Y W 1 p e m F j a c O z b i 5 7 U G V s a W N 1 b G F z I D E s N D N 9 J n F 1 b 3 Q 7 L C Z x d W 9 0 O 1 N l Y 3 R p b 2 4 x L 1 R h Y m x h M S 9 D b 2 x 1 b W 5 h I G R l I G F u d W x h Y 2 n D s 2 4 g Z G U g Z G l u Y W 1 p e m F j a c O z b i 5 7 U G V s a W N 1 b G F z I D I s N D R 9 J n F 1 b 3 Q 7 L C Z x d W 9 0 O 1 N l Y 3 R p b 2 4 x L 1 R h Y m x h M S 9 W Y W x v c i B y Z W V t c G x h e m F k b z E u e 1 B y Z S 9 w b 3 N 0 L D Q 1 f S Z x d W 9 0 O y w m c X V v d D t T Z W N 0 a W 9 u M S 9 U Y W J s Y T E v Q 2 9 s d W 1 u Y S B k Z S B h b n V s Y W N p w 7 N u I G R l I G R p b m F t a X p h Y 2 n D s 2 4 u e 1 Z h b G 9 y L D Q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8 M r r H E 1 D J D l h P l I k N 9 h n Y A A A A A A g A A A A A A E G Y A A A A B A A A g A A A A p r e i r N 5 v a T x i V z a q F i L Z 0 C M h Q q R J 5 p E i G + / O t 4 l M C d s A A A A A D o A A A A A C A A A g A A A A I z H U i j K G u m 9 I h f k W 5 v l 5 a a S T O P e 1 0 B Y h o q T j T x / v v d Z Q A A A A t E M 1 t 8 y q O A L g H d d d S + z k 1 L P O N Y z h L r s e U J 3 O o H 0 N 0 e D d R O H K 0 m Y G T W 6 e E A k i K X d X i P z 2 S W o I c e 9 t O p b i Z w u H K e l L A k m c l f J M / I S p 7 I k w E D Z A A A A A M c Y M + Q f t T z u K 1 6 k W y S F D C h q R 3 t G B r y T f A N E i A g R M M x S g 8 k 6 M a I M 0 5 s J W 5 0 d U l d L i Z 9 g 2 + N 0 Q M o F 5 z F w v e 7 p J c Q = = < / D a t a M a s h u p > 
</file>

<file path=customXml/itemProps1.xml><?xml version="1.0" encoding="utf-8"?>
<ds:datastoreItem xmlns:ds="http://schemas.openxmlformats.org/officeDocument/2006/customXml" ds:itemID="{970B01C5-AF27-45E2-A101-AC55CA9FC5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bd</vt:lpstr>
      <vt:lpstr>sin eeg</vt:lpstr>
      <vt:lpstr>oddball</vt:lpstr>
      <vt:lpstr>SSIS</vt:lpstr>
      <vt:lpstr>peli</vt:lpstr>
      <vt:lpstr>datos  pbh</vt:lpstr>
      <vt:lpstr>Correlación SSIS</vt:lpstr>
      <vt:lpstr>correlacion ssis oddball</vt:lpstr>
      <vt:lpstr>correlacion crianza</vt:lpstr>
      <vt:lpstr>bd!Edad</vt:lpstr>
      <vt:lpstr>bd!Sexo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Yermein b</dc:creator>
  <cp:lastModifiedBy>Pablo Benavides Herrera</cp:lastModifiedBy>
  <dcterms:created xsi:type="dcterms:W3CDTF">2019-03-05T22:29:22Z</dcterms:created>
  <dcterms:modified xsi:type="dcterms:W3CDTF">2020-04-07T01:50:25Z</dcterms:modified>
</cp:coreProperties>
</file>