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itonmx-my.sharepoint.com/personal/pbenavides_exelpitss_com/Documents/PBH Personal/y&amp;p/Yermik/Yermein's PhD/"/>
    </mc:Choice>
  </mc:AlternateContent>
  <xr:revisionPtr revIDLastSave="0" documentId="8_{82B39329-7819-4761-8C95-B796E9BD1043}" xr6:coauthVersionLast="43" xr6:coauthVersionMax="43" xr10:uidLastSave="{00000000-0000-0000-0000-000000000000}"/>
  <bookViews>
    <workbookView xWindow="-96" yWindow="-96" windowWidth="19392" windowHeight="10392" activeTab="7" xr2:uid="{7EAAD48F-A1C0-4261-AC1E-0EFF3071ACA5}"/>
  </bookViews>
  <sheets>
    <sheet name="bd" sheetId="1" r:id="rId1"/>
    <sheet name="sin eeg" sheetId="2" r:id="rId2"/>
    <sheet name="oddball" sheetId="4" r:id="rId3"/>
    <sheet name="SSIS" sheetId="8" r:id="rId4"/>
    <sheet name="peli" sheetId="12" r:id="rId5"/>
    <sheet name="datos  pbh" sheetId="7" r:id="rId6"/>
    <sheet name="Correlación SSIS" sheetId="13" r:id="rId7"/>
    <sheet name="Hoja4" sheetId="17" r:id="rId8"/>
    <sheet name="Correlación SSIS (2)" sheetId="14" r:id="rId9"/>
  </sheets>
  <definedNames>
    <definedName name="DatosExternos_1" localSheetId="5" hidden="1">'datos  pbh'!$A$1:$AV$20</definedName>
    <definedName name="Edad" localSheetId="0">bd!$G$3</definedName>
    <definedName name="Sexo" localSheetId="0">bd!$G$2</definedName>
  </definedNames>
  <calcPr calcId="191029"/>
  <pivotCaches>
    <pivotCache cacheId="6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19" i="17" l="1"/>
  <c r="BC18" i="17"/>
  <c r="BC17" i="17"/>
  <c r="AZ20" i="17" l="1"/>
  <c r="AV5" i="17"/>
  <c r="AV3" i="17" l="1"/>
  <c r="AV2" i="17"/>
  <c r="D13" i="13" l="1"/>
  <c r="D12" i="13"/>
  <c r="D11" i="13"/>
  <c r="D10" i="13"/>
  <c r="D9" i="13"/>
  <c r="D8" i="13"/>
  <c r="D7" i="13"/>
  <c r="D6" i="13"/>
  <c r="D5" i="13"/>
  <c r="D4" i="13"/>
  <c r="D3" i="13"/>
  <c r="D2" i="13"/>
  <c r="E13" i="1" l="1"/>
  <c r="E12" i="1"/>
  <c r="E11" i="1"/>
  <c r="E10" i="1" l="1"/>
  <c r="U20" i="4" l="1"/>
  <c r="U19" i="4"/>
  <c r="U18" i="4"/>
  <c r="U17" i="4"/>
  <c r="U16" i="4"/>
  <c r="U15" i="4"/>
  <c r="U14" i="4"/>
  <c r="U13" i="4"/>
  <c r="S20" i="4"/>
  <c r="S19" i="4"/>
  <c r="S18" i="4"/>
  <c r="S17" i="4"/>
  <c r="S16" i="4"/>
  <c r="S15" i="4"/>
  <c r="S14" i="4"/>
  <c r="S13" i="4"/>
  <c r="Q20" i="4"/>
  <c r="Q19" i="4"/>
  <c r="Q18" i="4"/>
  <c r="Q17" i="4"/>
  <c r="Q16" i="4"/>
  <c r="Q15" i="4"/>
  <c r="Q14" i="4"/>
  <c r="Q13" i="4"/>
  <c r="O20" i="4"/>
  <c r="O19" i="4"/>
  <c r="O18" i="4"/>
  <c r="O17" i="4"/>
  <c r="O16" i="4"/>
  <c r="O15" i="4"/>
  <c r="O14" i="4"/>
  <c r="O13" i="4"/>
  <c r="M20" i="4"/>
  <c r="M19" i="4"/>
  <c r="M18" i="4"/>
  <c r="M17" i="4"/>
  <c r="M16" i="4"/>
  <c r="M15" i="4"/>
  <c r="M14" i="4"/>
  <c r="M13" i="4"/>
  <c r="K20" i="4"/>
  <c r="K19" i="4"/>
  <c r="K18" i="4"/>
  <c r="K17" i="4"/>
  <c r="K16" i="4"/>
  <c r="K15" i="4"/>
  <c r="K14" i="4"/>
  <c r="K13" i="4"/>
  <c r="I20" i="4"/>
  <c r="I19" i="4"/>
  <c r="I18" i="4"/>
  <c r="I17" i="4"/>
  <c r="I16" i="4"/>
  <c r="I15" i="4"/>
  <c r="I14" i="4"/>
  <c r="I13" i="4"/>
  <c r="G20" i="4"/>
  <c r="G19" i="4"/>
  <c r="G18" i="4"/>
  <c r="G17" i="4"/>
  <c r="G16" i="4"/>
  <c r="G15" i="4"/>
  <c r="G14" i="4"/>
  <c r="G13" i="4"/>
  <c r="E20" i="4"/>
  <c r="E19" i="4"/>
  <c r="E18" i="4"/>
  <c r="E17" i="4"/>
  <c r="E16" i="4"/>
  <c r="E15" i="4"/>
  <c r="E14" i="4"/>
  <c r="E13" i="4"/>
  <c r="C14" i="4"/>
  <c r="C15" i="4"/>
  <c r="C16" i="4"/>
  <c r="C17" i="4"/>
  <c r="C18" i="4"/>
  <c r="C19" i="4"/>
  <c r="C20" i="4"/>
  <c r="C13" i="4"/>
  <c r="T20" i="4"/>
  <c r="T19" i="4"/>
  <c r="T18" i="4"/>
  <c r="T17" i="4"/>
  <c r="T16" i="4"/>
  <c r="T15" i="4"/>
  <c r="T14" i="4"/>
  <c r="T13" i="4"/>
  <c r="R20" i="4"/>
  <c r="R19" i="4"/>
  <c r="R18" i="4"/>
  <c r="R17" i="4"/>
  <c r="R16" i="4"/>
  <c r="R15" i="4"/>
  <c r="R14" i="4"/>
  <c r="R13" i="4"/>
  <c r="P20" i="4"/>
  <c r="P19" i="4"/>
  <c r="P18" i="4"/>
  <c r="P17" i="4"/>
  <c r="P16" i="4"/>
  <c r="P15" i="4"/>
  <c r="P14" i="4"/>
  <c r="P13" i="4"/>
  <c r="N20" i="4"/>
  <c r="N19" i="4"/>
  <c r="N18" i="4"/>
  <c r="N17" i="4"/>
  <c r="N16" i="4"/>
  <c r="N15" i="4"/>
  <c r="N14" i="4"/>
  <c r="N13" i="4"/>
  <c r="L20" i="4"/>
  <c r="L19" i="4"/>
  <c r="L18" i="4"/>
  <c r="L17" i="4"/>
  <c r="L16" i="4"/>
  <c r="L15" i="4"/>
  <c r="L14" i="4"/>
  <c r="L13" i="4"/>
  <c r="J20" i="4"/>
  <c r="J19" i="4"/>
  <c r="J18" i="4"/>
  <c r="J17" i="4"/>
  <c r="J16" i="4"/>
  <c r="J15" i="4"/>
  <c r="J14" i="4"/>
  <c r="J13" i="4"/>
  <c r="H20" i="4"/>
  <c r="H19" i="4"/>
  <c r="H18" i="4"/>
  <c r="H17" i="4"/>
  <c r="H16" i="4"/>
  <c r="H15" i="4"/>
  <c r="H14" i="4"/>
  <c r="H13" i="4"/>
  <c r="F20" i="4"/>
  <c r="F19" i="4"/>
  <c r="F18" i="4"/>
  <c r="F17" i="4"/>
  <c r="F16" i="4"/>
  <c r="F15" i="4"/>
  <c r="F14" i="4"/>
  <c r="F13" i="4"/>
  <c r="D20" i="4"/>
  <c r="D19" i="4"/>
  <c r="D18" i="4"/>
  <c r="D17" i="4"/>
  <c r="D16" i="4"/>
  <c r="D15" i="4"/>
  <c r="D14" i="4"/>
  <c r="D13" i="4"/>
  <c r="B14" i="4"/>
  <c r="B15" i="4"/>
  <c r="B16" i="4"/>
  <c r="B17" i="4"/>
  <c r="B18" i="4"/>
  <c r="B19" i="4"/>
  <c r="B20" i="4"/>
  <c r="B13" i="4"/>
  <c r="E3" i="1" l="1"/>
  <c r="E4" i="1"/>
  <c r="E5" i="1"/>
  <c r="E6" i="1"/>
  <c r="E7" i="1"/>
  <c r="E8" i="1"/>
  <c r="E9" i="1"/>
  <c r="E2" i="1"/>
  <c r="AU2" i="1" l="1"/>
  <c r="AU3" i="1"/>
  <c r="AU5" i="1"/>
  <c r="AU9" i="1"/>
  <c r="AU8" i="1"/>
  <c r="AU4" i="1"/>
  <c r="AU6" i="1"/>
  <c r="AT3" i="1"/>
  <c r="AT2" i="1"/>
  <c r="AT5" i="1"/>
  <c r="AT9" i="1"/>
  <c r="AT8" i="1"/>
  <c r="AT4" i="1"/>
  <c r="AT6" i="1"/>
  <c r="AU7" i="1"/>
  <c r="AT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76FF55-B744-40D7-8395-17859C4C74AA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<sst xmlns="http://schemas.openxmlformats.org/spreadsheetml/2006/main" count="565" uniqueCount="142">
  <si>
    <t>Edad</t>
  </si>
  <si>
    <t>Gpo. Etto.</t>
  </si>
  <si>
    <t>Codigo participante</t>
  </si>
  <si>
    <t>Índice lateralidad</t>
  </si>
  <si>
    <t xml:space="preserve">CI </t>
  </si>
  <si>
    <t>EPPPCP- AC</t>
  </si>
  <si>
    <t>EPPPCP- DP</t>
  </si>
  <si>
    <t>EPPPCP- AE</t>
  </si>
  <si>
    <t>EPPPCP- CR</t>
  </si>
  <si>
    <t>EPPPCP- IE</t>
  </si>
  <si>
    <t>Conners PC</t>
  </si>
  <si>
    <t>Conners PA</t>
  </si>
  <si>
    <t>Conners PS</t>
  </si>
  <si>
    <t>Conners Im-H</t>
  </si>
  <si>
    <t>Conners A</t>
  </si>
  <si>
    <t>Conners In-H</t>
  </si>
  <si>
    <t>ALJ10M</t>
  </si>
  <si>
    <t>CLB8M</t>
  </si>
  <si>
    <t>LMR11M</t>
  </si>
  <si>
    <t>EGV8M</t>
  </si>
  <si>
    <t>SSIS PC 1</t>
  </si>
  <si>
    <t>SSIS-Coop 1</t>
  </si>
  <si>
    <t>SSIS-As 1</t>
  </si>
  <si>
    <t>SSIS-Resp 1</t>
  </si>
  <si>
    <t>SSIS-Emp 1</t>
  </si>
  <si>
    <t>SSIS-Comp 1</t>
  </si>
  <si>
    <t>SSIS-Comu 1</t>
  </si>
  <si>
    <t>SSIS-AC 1</t>
  </si>
  <si>
    <t>SSIS-Ext 1</t>
  </si>
  <si>
    <t>SSIS-Bull 1</t>
  </si>
  <si>
    <t>SSIS-HI 1</t>
  </si>
  <si>
    <t>SSIS-Int 1</t>
  </si>
  <si>
    <t>SSIS 2</t>
  </si>
  <si>
    <t>SSIS-Comu 2</t>
  </si>
  <si>
    <t>SSIS-Coop 2</t>
  </si>
  <si>
    <t>SSIS-As 2</t>
  </si>
  <si>
    <t>SSIS-Resp 2</t>
  </si>
  <si>
    <t>SSIS-Emp 2</t>
  </si>
  <si>
    <t>SSIS-Comp 2</t>
  </si>
  <si>
    <t>SSIS-AC 2</t>
  </si>
  <si>
    <t>SSIS PC 2</t>
  </si>
  <si>
    <t>SSIS-Ext 2</t>
  </si>
  <si>
    <t>SSIS-Bull 2</t>
  </si>
  <si>
    <t>SSIS-HI 2</t>
  </si>
  <si>
    <t>SSIS-Int 2</t>
  </si>
  <si>
    <t>MBO9M</t>
  </si>
  <si>
    <t>TR mem-A 1</t>
  </si>
  <si>
    <t>TR mem-T 1</t>
  </si>
  <si>
    <t>TR mem-E 1</t>
  </si>
  <si>
    <t>TR mem-ID 1</t>
  </si>
  <si>
    <t>TR emp-A 1</t>
  </si>
  <si>
    <t>TR emp-T 1</t>
  </si>
  <si>
    <t>TR emp-E 1</t>
  </si>
  <si>
    <t>TR emp-ID 1</t>
  </si>
  <si>
    <t>Fecha nacimiento</t>
  </si>
  <si>
    <t>SFN10M</t>
  </si>
  <si>
    <t>JSR9M</t>
  </si>
  <si>
    <t>JDC10M</t>
  </si>
  <si>
    <t>Fecha evaluacion 1</t>
  </si>
  <si>
    <t>Peliculas 1</t>
  </si>
  <si>
    <t>Peliculas 2</t>
  </si>
  <si>
    <t>Edad decimal</t>
  </si>
  <si>
    <t>Pre</t>
  </si>
  <si>
    <t>Post</t>
  </si>
  <si>
    <t>Alegría</t>
  </si>
  <si>
    <t>Tristeza</t>
  </si>
  <si>
    <t>Enojo</t>
  </si>
  <si>
    <t>Identidad</t>
  </si>
  <si>
    <t>Sexo</t>
  </si>
  <si>
    <t>RC</t>
  </si>
  <si>
    <t>TR</t>
  </si>
  <si>
    <t>TR emp-A2</t>
  </si>
  <si>
    <t>TR emp-T 2</t>
  </si>
  <si>
    <t>TR emp-E 2</t>
  </si>
  <si>
    <t>TR mem-A 2</t>
  </si>
  <si>
    <t>TR mem-T 2</t>
  </si>
  <si>
    <t>TR mem-E 2</t>
  </si>
  <si>
    <t>TR emp-ID 2</t>
  </si>
  <si>
    <t>TR mem-ID 2</t>
  </si>
  <si>
    <t>Grupo emoción</t>
  </si>
  <si>
    <t>Grupo identidad</t>
  </si>
  <si>
    <t>Etiquetas de fila</t>
  </si>
  <si>
    <t>Total general</t>
  </si>
  <si>
    <t>Pre/post</t>
  </si>
  <si>
    <t>Puntuación SSIS</t>
  </si>
  <si>
    <t>Promedio de Puntuación SSIS</t>
  </si>
  <si>
    <t>Etiquetas de columna</t>
  </si>
  <si>
    <t>RC Películas</t>
  </si>
  <si>
    <t>Promedio de RC Películas</t>
  </si>
  <si>
    <t>SPM8M</t>
  </si>
  <si>
    <t>SGM8M</t>
  </si>
  <si>
    <t>DSO8M</t>
  </si>
  <si>
    <t>KGJ9M</t>
  </si>
  <si>
    <t>SSIS 1</t>
  </si>
  <si>
    <t xml:space="preserve"> RC emp-A 1</t>
  </si>
  <si>
    <t xml:space="preserve"> RC emp-T 1</t>
  </si>
  <si>
    <t xml:space="preserve"> RC emp-E 1</t>
  </si>
  <si>
    <t xml:space="preserve"> RC mem-A 1</t>
  </si>
  <si>
    <t xml:space="preserve"> RC mem-T 1</t>
  </si>
  <si>
    <t xml:space="preserve"> RC mem-E 1</t>
  </si>
  <si>
    <t xml:space="preserve"> RC emp-ID 1</t>
  </si>
  <si>
    <t xml:space="preserve"> RC mem-ID 1</t>
  </si>
  <si>
    <t xml:space="preserve"> RC emp-A2</t>
  </si>
  <si>
    <t xml:space="preserve"> RC emp-T 2</t>
  </si>
  <si>
    <t xml:space="preserve"> RC emp-E 2</t>
  </si>
  <si>
    <t xml:space="preserve"> RC mem-A 2</t>
  </si>
  <si>
    <t xml:space="preserve"> RC mem-T 2</t>
  </si>
  <si>
    <t xml:space="preserve"> RC mem-E 2</t>
  </si>
  <si>
    <t xml:space="preserve"> RC emp-ID 2</t>
  </si>
  <si>
    <t xml:space="preserve"> RC mem-ID 2</t>
  </si>
  <si>
    <t xml:space="preserve"> EO emp-A 1</t>
  </si>
  <si>
    <t xml:space="preserve"> EO emp-T 1</t>
  </si>
  <si>
    <t xml:space="preserve"> EO emp-E 1</t>
  </si>
  <si>
    <t xml:space="preserve"> EO mem-A 1</t>
  </si>
  <si>
    <t xml:space="preserve"> EO mem-T 1</t>
  </si>
  <si>
    <t xml:space="preserve"> EO mem-E 1</t>
  </si>
  <si>
    <t xml:space="preserve"> EO emp-ID 1</t>
  </si>
  <si>
    <t xml:space="preserve"> EO mem-ID 1</t>
  </si>
  <si>
    <t xml:space="preserve"> EO emp-A2</t>
  </si>
  <si>
    <t xml:space="preserve"> EO emp-T 2</t>
  </si>
  <si>
    <t xml:space="preserve"> EO emp-E 2</t>
  </si>
  <si>
    <t xml:space="preserve"> EO mem-A 2</t>
  </si>
  <si>
    <t xml:space="preserve"> EO mem-T 2</t>
  </si>
  <si>
    <t xml:space="preserve"> EO mem-E 2</t>
  </si>
  <si>
    <t xml:space="preserve"> EO emp-ID 2</t>
  </si>
  <si>
    <t xml:space="preserve"> EO mem-ID 2</t>
  </si>
  <si>
    <t xml:space="preserve"> EC emp-A 1</t>
  </si>
  <si>
    <t xml:space="preserve"> EC emp-T 1</t>
  </si>
  <si>
    <t xml:space="preserve"> EC emp-E 1</t>
  </si>
  <si>
    <t xml:space="preserve"> EC mem-A 1</t>
  </si>
  <si>
    <t xml:space="preserve"> EC mem-T 1</t>
  </si>
  <si>
    <t xml:space="preserve"> EC mem-E 1</t>
  </si>
  <si>
    <t xml:space="preserve"> EC emp-ID 1</t>
  </si>
  <si>
    <t xml:space="preserve"> EC mem-ID 1</t>
  </si>
  <si>
    <t xml:space="preserve"> EC emp-A 2</t>
  </si>
  <si>
    <t xml:space="preserve"> EC emp-T 2</t>
  </si>
  <si>
    <t xml:space="preserve"> EC emp-E 2</t>
  </si>
  <si>
    <t xml:space="preserve"> EC mem-A 2</t>
  </si>
  <si>
    <t xml:space="preserve"> EC mem-T 2</t>
  </si>
  <si>
    <t xml:space="preserve"> EC mem-E 2</t>
  </si>
  <si>
    <t xml:space="preserve"> EC emp-ID 2</t>
  </si>
  <si>
    <t xml:space="preserve"> EC mem-ID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</si>
</sst>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\-mmm\-yyyy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9" fontId="0" fillId="0" borderId="0" xfId="1" applyFont="1"/>
    <xf numFmtId="164" fontId="0" fillId="0" borderId="0" xfId="0" applyNumberFormat="1"/>
    <xf numFmtId="43" fontId="0" fillId="0" borderId="0" xfId="2" applyFont="1"/>
    <xf numFmtId="43" fontId="0" fillId="0" borderId="0" xfId="2" applyNumberFormat="1" applyFont="1"/>
    <xf numFmtId="43" fontId="0" fillId="0" borderId="0" xfId="0" applyNumberFormat="1"/>
    <xf numFmtId="2" fontId="0" fillId="0" borderId="0" xfId="2" applyNumberFormat="1" applyFon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3" borderId="2" xfId="0" applyNumberFormat="1" applyFont="1" applyFill="1" applyBorder="1"/>
    <xf numFmtId="43" fontId="0" fillId="3" borderId="2" xfId="2" applyNumberFormat="1" applyFont="1" applyFill="1" applyBorder="1"/>
    <xf numFmtId="2" fontId="0" fillId="3" borderId="2" xfId="0" applyNumberFormat="1" applyFont="1" applyFill="1" applyBorder="1"/>
    <xf numFmtId="164" fontId="0" fillId="0" borderId="2" xfId="0" applyNumberFormat="1" applyFont="1" applyBorder="1"/>
    <xf numFmtId="43" fontId="0" fillId="0" borderId="2" xfId="2" applyNumberFormat="1" applyFont="1" applyBorder="1"/>
    <xf numFmtId="2" fontId="0" fillId="0" borderId="2" xfId="0" applyNumberFormat="1" applyFont="1" applyBorder="1"/>
    <xf numFmtId="2" fontId="0" fillId="0" borderId="2" xfId="1" applyNumberFormat="1" applyFont="1" applyBorder="1"/>
    <xf numFmtId="1" fontId="0" fillId="3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44" fontId="0" fillId="0" borderId="0" xfId="3" applyFont="1"/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\-mmm\-yyyy"/>
    </dxf>
    <dxf>
      <numFmt numFmtId="164" formatCode="dd\-mmm\-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datos entrenamiento emocion.xlsx]SSIS!TablaDinámica2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Escala de habilidades sociales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SSIS!$B$1:$B$2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443-4453-BEC3-7A90A69E972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443-4453-BEC3-7A90A69E9727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SSIS!$A$3:$A$5</c:f>
              <c:strCache>
                <c:ptCount val="2"/>
                <c:pt idx="0">
                  <c:v>Grupo emoción</c:v>
                </c:pt>
                <c:pt idx="1">
                  <c:v>Grupo identidad</c:v>
                </c:pt>
              </c:strCache>
            </c:strRef>
          </c:cat>
          <c:val>
            <c:numRef>
              <c:f>SSIS!$B$3:$B$5</c:f>
              <c:numCache>
                <c:formatCode>0.00</c:formatCode>
                <c:ptCount val="2"/>
                <c:pt idx="0">
                  <c:v>93</c:v>
                </c:pt>
                <c:pt idx="1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3-4453-BEC3-7A90A69E9727}"/>
            </c:ext>
          </c:extLst>
        </c:ser>
        <c:ser>
          <c:idx val="1"/>
          <c:order val="1"/>
          <c:tx>
            <c:strRef>
              <c:f>SSIS!$C$1:$C$2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06-49AE-B472-C20E62A74D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06-49AE-B472-C20E62A74DF3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SSIS!$A$3:$A$5</c:f>
              <c:strCache>
                <c:ptCount val="2"/>
                <c:pt idx="0">
                  <c:v>Grupo emoción</c:v>
                </c:pt>
                <c:pt idx="1">
                  <c:v>Grupo identidad</c:v>
                </c:pt>
              </c:strCache>
            </c:strRef>
          </c:cat>
          <c:val>
            <c:numRef>
              <c:f>SSIS!$C$3:$C$5</c:f>
              <c:numCache>
                <c:formatCode>0.00</c:formatCode>
                <c:ptCount val="2"/>
                <c:pt idx="0">
                  <c:v>108.5</c:v>
                </c:pt>
                <c:pt idx="1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CF-4C64-A229-685E4D70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32144"/>
        <c:axId val="459236080"/>
      </c:barChart>
      <c:catAx>
        <c:axId val="4592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9236080"/>
        <c:crosses val="autoZero"/>
        <c:auto val="1"/>
        <c:lblAlgn val="ctr"/>
        <c:lblOffset val="100"/>
        <c:noMultiLvlLbl val="0"/>
      </c:catAx>
      <c:valAx>
        <c:axId val="459236080"/>
        <c:scaling>
          <c:orientation val="minMax"/>
          <c:max val="13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Puntuación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92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datos entrenamiento emocion.xlsx]peli!TablaDinámica3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Películas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peli!$B$3:$B$4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peli!$A$5:$A$6</c:f>
              <c:strCache>
                <c:ptCount val="2"/>
                <c:pt idx="0">
                  <c:v>Grupo emoción</c:v>
                </c:pt>
                <c:pt idx="1">
                  <c:v>Grupo identidad</c:v>
                </c:pt>
              </c:strCache>
            </c:strRef>
          </c:cat>
          <c:val>
            <c:numRef>
              <c:f>peli!$B$5:$B$6</c:f>
              <c:numCache>
                <c:formatCode>_-* #,##0_-;\-* #,##0_-;_-* "-"??_-;_-@_-</c:formatCode>
                <c:ptCount val="2"/>
                <c:pt idx="0">
                  <c:v>77.205882352941174</c:v>
                </c:pt>
                <c:pt idx="1">
                  <c:v>83.529411764705884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956-9518-A81563B1AA41}"/>
            </c:ext>
          </c:extLst>
        </c:ser>
        <c:ser>
          <c:idx val="1"/>
          <c:order val="1"/>
          <c:tx>
            <c:strRef>
              <c:f>peli!$C$3:$C$4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peli!$A$5:$A$6</c:f>
              <c:strCache>
                <c:ptCount val="2"/>
                <c:pt idx="0">
                  <c:v>Grupo emoción</c:v>
                </c:pt>
                <c:pt idx="1">
                  <c:v>Grupo identidad</c:v>
                </c:pt>
              </c:strCache>
            </c:strRef>
          </c:cat>
          <c:val>
            <c:numRef>
              <c:f>peli!$C$5:$C$6</c:f>
              <c:numCache>
                <c:formatCode>_-* #,##0_-;\-* #,##0_-;_-* "-"??_-;_-@_-</c:formatCode>
                <c:ptCount val="2"/>
                <c:pt idx="0">
                  <c:v>82.35294117647058</c:v>
                </c:pt>
                <c:pt idx="1">
                  <c:v>90.196078431372541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2-4956-9518-A81563B1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688696"/>
        <c:axId val="879689352"/>
      </c:barChart>
      <c:catAx>
        <c:axId val="87968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9689352"/>
        <c:crosses val="autoZero"/>
        <c:auto val="1"/>
        <c:lblAlgn val="ctr"/>
        <c:lblOffset val="100"/>
        <c:noMultiLvlLbl val="0"/>
      </c:catAx>
      <c:valAx>
        <c:axId val="879689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9688696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3</xdr:row>
      <xdr:rowOff>34290</xdr:rowOff>
    </xdr:from>
    <xdr:to>
      <xdr:col>10</xdr:col>
      <xdr:colOff>495300</xdr:colOff>
      <xdr:row>18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D025FE-3907-4ED9-8966-71A8787E3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340995</xdr:colOff>
      <xdr:row>2</xdr:row>
      <xdr:rowOff>7620</xdr:rowOff>
    </xdr:from>
    <xdr:to>
      <xdr:col>6</xdr:col>
      <xdr:colOff>226695</xdr:colOff>
      <xdr:row>17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4FC295-7E32-41D0-9138-BE5073950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 b" refreshedDate="43620.583497800922" createdVersion="6" refreshedVersion="6" minRefreshableVersion="3" recordCount="19" xr:uid="{99C76D92-F9B8-49D3-BA81-A906ACCB8952}">
  <cacheSource type="worksheet">
    <worksheetSource name="Tabla1_2"/>
  </cacheSource>
  <cacheFields count="48">
    <cacheField name="Codigo participante" numFmtId="0">
      <sharedItems/>
    </cacheField>
    <cacheField name="Edad" numFmtId="0">
      <sharedItems containsSemiMixedTypes="0" containsString="0" containsNumber="1" containsInteger="1" minValue="8" maxValue="11"/>
    </cacheField>
    <cacheField name="Fecha nacimiento" numFmtId="22">
      <sharedItems containsSemiMixedTypes="0" containsNonDate="0" containsDate="1" containsString="0" minDate="2008-01-21T00:00:00" maxDate="2011-04-02T00:00:00"/>
    </cacheField>
    <cacheField name="Fecha evaluacion 1" numFmtId="22">
      <sharedItems containsSemiMixedTypes="0" containsNonDate="0" containsDate="1" containsString="0" minDate="2019-02-19T00:00:00" maxDate="2019-05-28T00:00:00"/>
    </cacheField>
    <cacheField name="Edad decimal" numFmtId="0">
      <sharedItems containsSemiMixedTypes="0" containsString="0" containsNumber="1" minValue="8.1452054794520556" maxValue="11.09041095890411"/>
    </cacheField>
    <cacheField name="Gpo. Etto." numFmtId="0">
      <sharedItems count="2">
        <s v="Grupo emoción"/>
        <s v="Grupo identidad"/>
      </sharedItems>
    </cacheField>
    <cacheField name="Índice lateralidad" numFmtId="0">
      <sharedItems containsSemiMixedTypes="0" containsString="0" containsNumber="1" minValue="50" maxValue="100"/>
    </cacheField>
    <cacheField name="CI " numFmtId="0">
      <sharedItems containsSemiMixedTypes="0" containsString="0" containsNumber="1" containsInteger="1" minValue="85" maxValue="135"/>
    </cacheField>
    <cacheField name="Conners PC" numFmtId="0">
      <sharedItems containsSemiMixedTypes="0" containsString="0" containsNumber="1" containsInteger="1" minValue="38" maxValue="63"/>
    </cacheField>
    <cacheField name="Conners PA" numFmtId="0">
      <sharedItems containsSemiMixedTypes="0" containsString="0" containsNumber="1" containsInteger="1" minValue="38" maxValue="75"/>
    </cacheField>
    <cacheField name="Conners PS" numFmtId="0">
      <sharedItems containsSemiMixedTypes="0" containsString="0" containsNumber="1" containsInteger="1" minValue="43" maxValue="99"/>
    </cacheField>
    <cacheField name="Conners Im-H" numFmtId="0">
      <sharedItems containsSemiMixedTypes="0" containsString="0" containsNumber="1" containsInteger="1" minValue="39" maxValue="68"/>
    </cacheField>
    <cacheField name="Conners A" numFmtId="0">
      <sharedItems containsSemiMixedTypes="0" containsString="0" containsNumber="1" containsInteger="1" minValue="41" maxValue="69"/>
    </cacheField>
    <cacheField name="Conners In-H" numFmtId="0">
      <sharedItems containsSemiMixedTypes="0" containsString="0" containsNumber="1" containsInteger="1" minValue="39" maxValue="68"/>
    </cacheField>
    <cacheField name="EPPPCP- AC" numFmtId="0">
      <sharedItems containsSemiMixedTypes="0" containsString="0" containsNumber="1" minValue="0.31578947368421051" maxValue="4"/>
    </cacheField>
    <cacheField name="EPPPCP- DP" numFmtId="0">
      <sharedItems containsSemiMixedTypes="0" containsString="0" containsNumber="1" minValue="0.2" maxValue="3.5"/>
    </cacheField>
    <cacheField name="EPPPCP- AE" numFmtId="0">
      <sharedItems containsSemiMixedTypes="0" containsString="0" containsNumber="1" minValue="0" maxValue="4"/>
    </cacheField>
    <cacheField name="EPPPCP- CR" numFmtId="0">
      <sharedItems containsSemiMixedTypes="0" containsString="0" containsNumber="1" minValue="0.54545454545454541" maxValue="3.0909090909090908"/>
    </cacheField>
    <cacheField name="EPPPCP- IE" numFmtId="0">
      <sharedItems containsSemiMixedTypes="0" containsString="0" containsNumber="1" minValue="0.5714285714285714" maxValue="3.4285714285714284"/>
    </cacheField>
    <cacheField name="SSIS-Comu 1" numFmtId="0">
      <sharedItems containsSemiMixedTypes="0" containsString="0" containsNumber="1" containsInteger="1" minValue="11" maxValue="19"/>
    </cacheField>
    <cacheField name="SSIS-Coop 1" numFmtId="0">
      <sharedItems containsSemiMixedTypes="0" containsString="0" containsNumber="1" containsInteger="1" minValue="9" maxValue="18"/>
    </cacheField>
    <cacheField name="SSIS-As 1" numFmtId="0">
      <sharedItems containsSemiMixedTypes="0" containsString="0" containsNumber="1" containsInteger="1" minValue="10" maxValue="21"/>
    </cacheField>
    <cacheField name="SSIS-Resp 1" numFmtId="0">
      <sharedItems containsSemiMixedTypes="0" containsString="0" containsNumber="1" containsInteger="1" minValue="6" maxValue="16"/>
    </cacheField>
    <cacheField name="SSIS-Emp 1" numFmtId="0">
      <sharedItems containsSemiMixedTypes="0" containsString="0" containsNumber="1" containsInteger="1" minValue="8" maxValue="17"/>
    </cacheField>
    <cacheField name="SSIS-Comp 1" numFmtId="0">
      <sharedItems containsSemiMixedTypes="0" containsString="0" containsNumber="1" containsInteger="1" minValue="6" maxValue="21"/>
    </cacheField>
    <cacheField name="SSIS-AC 1" numFmtId="0">
      <sharedItems containsSemiMixedTypes="0" containsString="0" containsNumber="1" containsInteger="1" minValue="3" maxValue="15"/>
    </cacheField>
    <cacheField name="SSIS PC 1" numFmtId="0">
      <sharedItems containsSemiMixedTypes="0" containsString="0" containsNumber="1" containsInteger="1" minValue="4" maxValue="43"/>
    </cacheField>
    <cacheField name="SSIS-Ext 1" numFmtId="0">
      <sharedItems containsSemiMixedTypes="0" containsString="0" containsNumber="1" containsInteger="1" minValue="1" maxValue="18"/>
    </cacheField>
    <cacheField name="SSIS-Bull 1" numFmtId="0">
      <sharedItems containsSemiMixedTypes="0" containsString="0" containsNumber="1" containsInteger="1" minValue="0" maxValue="5"/>
    </cacheField>
    <cacheField name="SSIS-HI 1" numFmtId="0">
      <sharedItems containsSemiMixedTypes="0" containsString="0" containsNumber="1" containsInteger="1" minValue="3" maxValue="13"/>
    </cacheField>
    <cacheField name="SSIS-Int 1" numFmtId="0">
      <sharedItems containsSemiMixedTypes="0" containsString="0" containsNumber="1" containsInteger="1" minValue="0" maxValue="16"/>
    </cacheField>
    <cacheField name="SSIS-Comu 2" numFmtId="0">
      <sharedItems containsString="0" containsBlank="1" containsNumber="1" containsInteger="1" minValue="16" maxValue="19"/>
    </cacheField>
    <cacheField name="SSIS-Coop 2" numFmtId="0">
      <sharedItems containsString="0" containsBlank="1" containsNumber="1" containsInteger="1" minValue="9" maxValue="18"/>
    </cacheField>
    <cacheField name="SSIS-As 2" numFmtId="0">
      <sharedItems containsString="0" containsBlank="1" containsNumber="1" containsInteger="1" minValue="15" maxValue="21"/>
    </cacheField>
    <cacheField name="SSIS-Resp 2" numFmtId="0">
      <sharedItems containsString="0" containsBlank="1" containsNumber="1" containsInteger="1" minValue="10" maxValue="18"/>
    </cacheField>
    <cacheField name="SSIS-Emp 2" numFmtId="0">
      <sharedItems containsString="0" containsBlank="1" containsNumber="1" containsInteger="1" minValue="13" maxValue="16"/>
    </cacheField>
    <cacheField name="SSIS-Comp 2" numFmtId="0">
      <sharedItems containsString="0" containsBlank="1" containsNumber="1" containsInteger="1" minValue="14" maxValue="21"/>
    </cacheField>
    <cacheField name="SSIS-AC 2" numFmtId="0">
      <sharedItems containsString="0" containsBlank="1" containsNumber="1" containsInteger="1" minValue="4" maxValue="15"/>
    </cacheField>
    <cacheField name="SSIS PC 2" numFmtId="0">
      <sharedItems containsString="0" containsBlank="1" containsNumber="1" containsInteger="1" minValue="11" maxValue="43"/>
    </cacheField>
    <cacheField name="SSIS-Ext 2" numFmtId="0">
      <sharedItems containsString="0" containsBlank="1" containsNumber="1" containsInteger="1" minValue="3" maxValue="18"/>
    </cacheField>
    <cacheField name="SSIS-Bull 2" numFmtId="0">
      <sharedItems containsString="0" containsBlank="1" containsNumber="1" containsInteger="1" minValue="0" maxValue="5"/>
    </cacheField>
    <cacheField name="SSIS-HI 2" numFmtId="0">
      <sharedItems containsString="0" containsBlank="1" containsNumber="1" containsInteger="1" minValue="3" maxValue="14"/>
    </cacheField>
    <cacheField name="SSIS-Int 2" numFmtId="0">
      <sharedItems containsString="0" containsBlank="1" containsNumber="1" containsInteger="1" minValue="0" maxValue="15"/>
    </cacheField>
    <cacheField name="Peliculas 1" numFmtId="0">
      <sharedItems containsString="0" containsBlank="1" containsNumber="1" minValue="0.70588235294117652" maxValue="0.88235294117647056"/>
    </cacheField>
    <cacheField name="Peliculas 2" numFmtId="0">
      <sharedItems containsString="0" containsBlank="1" containsNumber="1" minValue="0.76470588235294112" maxValue="1"/>
    </cacheField>
    <cacheField name="RC Películas" numFmtId="0">
      <sharedItems containsString="0" containsBlank="1" containsNumber="1" minValue="70.588235294117652" maxValue="100"/>
    </cacheField>
    <cacheField name="Pre/post" numFmtId="0">
      <sharedItems count="2">
        <s v="Pre"/>
        <s v="Post"/>
      </sharedItems>
    </cacheField>
    <cacheField name="Puntuación SSIS" numFmtId="0">
      <sharedItems containsSemiMixedTypes="0" containsString="0" containsNumber="1" containsInteger="1" minValue="69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ALJ10M"/>
    <n v="10"/>
    <d v="2009-01-09T00:00:00"/>
    <d v="2019-02-19T00:00:00"/>
    <n v="10.117808219178082"/>
    <x v="0"/>
    <n v="81.81"/>
    <n v="120"/>
    <n v="43"/>
    <n v="57"/>
    <n v="53"/>
    <n v="51"/>
    <n v="57"/>
    <n v="51"/>
    <n v="3.6842105263157894"/>
    <n v="0.9"/>
    <n v="3.375"/>
    <n v="3.0909090909090908"/>
    <n v="1.1428571428571428"/>
    <n v="16"/>
    <n v="14"/>
    <n v="17"/>
    <n v="11"/>
    <n v="17"/>
    <n v="20"/>
    <n v="10"/>
    <n v="43"/>
    <n v="16"/>
    <n v="2"/>
    <n v="10"/>
    <n v="16"/>
    <n v="18"/>
    <n v="17"/>
    <n v="18"/>
    <n v="13"/>
    <n v="16"/>
    <n v="19"/>
    <n v="13"/>
    <n v="43"/>
    <n v="15"/>
    <n v="5"/>
    <n v="10"/>
    <n v="15"/>
    <n v="0.76470588235294112"/>
    <n v="0.94117647058823528"/>
    <n v="76.470588235294116"/>
    <x v="0"/>
    <n v="105"/>
  </r>
  <r>
    <s v="ALJ10M"/>
    <n v="10"/>
    <d v="2009-01-09T00:00:00"/>
    <d v="2019-02-19T00:00:00"/>
    <n v="10.117808219178082"/>
    <x v="0"/>
    <n v="81.81"/>
    <n v="120"/>
    <n v="43"/>
    <n v="57"/>
    <n v="53"/>
    <n v="51"/>
    <n v="57"/>
    <n v="51"/>
    <n v="3.6842105263157894"/>
    <n v="0.9"/>
    <n v="3.375"/>
    <n v="3.0909090909090908"/>
    <n v="1.1428571428571428"/>
    <n v="16"/>
    <n v="14"/>
    <n v="17"/>
    <n v="11"/>
    <n v="17"/>
    <n v="20"/>
    <n v="10"/>
    <n v="43"/>
    <n v="16"/>
    <n v="2"/>
    <n v="10"/>
    <n v="16"/>
    <n v="18"/>
    <n v="17"/>
    <n v="18"/>
    <n v="13"/>
    <n v="16"/>
    <n v="19"/>
    <n v="13"/>
    <n v="43"/>
    <n v="15"/>
    <n v="5"/>
    <n v="10"/>
    <n v="15"/>
    <n v="0.76470588235294112"/>
    <n v="0.94117647058823528"/>
    <n v="94.117647058823522"/>
    <x v="1"/>
    <n v="114"/>
  </r>
  <r>
    <s v="CLB8M"/>
    <n v="8"/>
    <d v="2010-08-11T00:00:00"/>
    <d v="2019-02-20T00:00:00"/>
    <n v="8.5342465753424666"/>
    <x v="0"/>
    <n v="86.3"/>
    <n v="103"/>
    <n v="63"/>
    <n v="75"/>
    <n v="44"/>
    <n v="55"/>
    <n v="65"/>
    <n v="50"/>
    <n v="3.6315789473684212"/>
    <n v="1.2"/>
    <n v="3.25"/>
    <n v="2.9090909090909092"/>
    <n v="1.4285714285714286"/>
    <n v="13"/>
    <n v="11"/>
    <n v="17"/>
    <n v="6"/>
    <n v="14"/>
    <n v="7"/>
    <n v="3"/>
    <n v="40"/>
    <n v="18"/>
    <n v="2"/>
    <n v="13"/>
    <n v="12"/>
    <n v="16"/>
    <n v="12"/>
    <n v="18"/>
    <n v="11"/>
    <n v="15"/>
    <n v="14"/>
    <n v="4"/>
    <n v="43"/>
    <n v="18"/>
    <n v="4"/>
    <n v="14"/>
    <n v="13"/>
    <n v="0.70588235294117652"/>
    <n v="0.76470588235294112"/>
    <n v="70.588235294117652"/>
    <x v="0"/>
    <n v="71"/>
  </r>
  <r>
    <s v="CLB8M"/>
    <n v="8"/>
    <d v="2010-08-11T00:00:00"/>
    <d v="2019-02-20T00:00:00"/>
    <n v="8.5342465753424666"/>
    <x v="0"/>
    <n v="86.3"/>
    <n v="103"/>
    <n v="63"/>
    <n v="75"/>
    <n v="44"/>
    <n v="55"/>
    <n v="65"/>
    <n v="50"/>
    <n v="3.6315789473684212"/>
    <n v="1.2"/>
    <n v="3.25"/>
    <n v="2.9090909090909092"/>
    <n v="1.4285714285714286"/>
    <n v="13"/>
    <n v="11"/>
    <n v="17"/>
    <n v="6"/>
    <n v="14"/>
    <n v="7"/>
    <n v="3"/>
    <n v="40"/>
    <n v="18"/>
    <n v="2"/>
    <n v="13"/>
    <n v="12"/>
    <n v="16"/>
    <n v="12"/>
    <n v="18"/>
    <n v="11"/>
    <n v="15"/>
    <n v="14"/>
    <n v="4"/>
    <n v="43"/>
    <n v="18"/>
    <n v="4"/>
    <n v="14"/>
    <n v="13"/>
    <n v="0.70588235294117652"/>
    <n v="0.76470588235294112"/>
    <n v="76.470588235294116"/>
    <x v="1"/>
    <n v="90"/>
  </r>
  <r>
    <s v="LMR11M"/>
    <n v="11"/>
    <d v="2008-01-21T00:00:00"/>
    <d v="2019-02-20T00:00:00"/>
    <n v="11.09041095890411"/>
    <x v="0"/>
    <n v="86"/>
    <n v="100"/>
    <n v="39"/>
    <n v="38"/>
    <n v="51"/>
    <n v="39"/>
    <n v="62"/>
    <n v="40"/>
    <n v="4"/>
    <n v="1"/>
    <n v="4"/>
    <n v="2.3636363636363638"/>
    <n v="1.1428571428571428"/>
    <n v="16"/>
    <n v="18"/>
    <n v="16"/>
    <n v="16"/>
    <n v="15"/>
    <n v="17"/>
    <n v="14"/>
    <n v="9"/>
    <n v="4"/>
    <n v="1"/>
    <n v="3"/>
    <n v="3"/>
    <n v="18"/>
    <n v="18"/>
    <n v="17"/>
    <n v="18"/>
    <n v="16"/>
    <n v="16"/>
    <n v="14"/>
    <n v="11"/>
    <n v="3"/>
    <n v="0"/>
    <n v="3"/>
    <n v="5"/>
    <n v="0.76470588235294112"/>
    <n v="0.82352941176470584"/>
    <n v="76.470588235294116"/>
    <x v="0"/>
    <n v="112"/>
  </r>
  <r>
    <s v="LMR11M"/>
    <n v="11"/>
    <d v="2008-01-21T00:00:00"/>
    <d v="2019-02-20T00:00:00"/>
    <n v="11.09041095890411"/>
    <x v="0"/>
    <n v="86"/>
    <n v="100"/>
    <n v="39"/>
    <n v="38"/>
    <n v="51"/>
    <n v="39"/>
    <n v="62"/>
    <n v="40"/>
    <n v="4"/>
    <n v="1"/>
    <n v="4"/>
    <n v="2.3636363636363638"/>
    <n v="1.1428571428571428"/>
    <n v="16"/>
    <n v="18"/>
    <n v="16"/>
    <n v="16"/>
    <n v="15"/>
    <n v="17"/>
    <n v="14"/>
    <n v="9"/>
    <n v="4"/>
    <n v="1"/>
    <n v="3"/>
    <n v="3"/>
    <n v="18"/>
    <n v="18"/>
    <n v="17"/>
    <n v="18"/>
    <n v="16"/>
    <n v="16"/>
    <n v="14"/>
    <n v="11"/>
    <n v="3"/>
    <n v="0"/>
    <n v="3"/>
    <n v="5"/>
    <n v="0.76470588235294112"/>
    <n v="0.82352941176470584"/>
    <n v="82.35294117647058"/>
    <x v="1"/>
    <n v="117"/>
  </r>
  <r>
    <s v="EGV8M"/>
    <n v="8"/>
    <d v="2010-12-09T00:00:00"/>
    <d v="2019-02-27T00:00:00"/>
    <n v="8.2246575342465746"/>
    <x v="0"/>
    <n v="68.180000000000007"/>
    <n v="120"/>
    <n v="59"/>
    <n v="47"/>
    <n v="99"/>
    <n v="51"/>
    <n v="60"/>
    <n v="55"/>
    <n v="3.8421052631578947"/>
    <n v="1.2"/>
    <n v="3.25"/>
    <n v="2.0909090909090908"/>
    <n v="0.8571428571428571"/>
    <n v="15"/>
    <n v="13"/>
    <n v="18"/>
    <n v="12"/>
    <n v="9"/>
    <n v="19"/>
    <n v="11"/>
    <n v="27"/>
    <n v="15"/>
    <n v="5"/>
    <n v="12"/>
    <n v="0"/>
    <n v="19"/>
    <n v="14"/>
    <n v="20"/>
    <n v="13"/>
    <n v="13"/>
    <n v="20"/>
    <n v="14"/>
    <n v="14"/>
    <n v="8"/>
    <n v="0"/>
    <n v="7"/>
    <n v="0"/>
    <n v="0.8529411764705882"/>
    <n v="0.76470588235294112"/>
    <n v="85.294117647058826"/>
    <x v="0"/>
    <n v="97"/>
  </r>
  <r>
    <s v="EGV8M"/>
    <n v="8"/>
    <d v="2010-12-09T00:00:00"/>
    <d v="2019-02-27T00:00:00"/>
    <n v="8.2246575342465746"/>
    <x v="0"/>
    <n v="68.180000000000007"/>
    <n v="120"/>
    <n v="59"/>
    <n v="47"/>
    <n v="99"/>
    <n v="51"/>
    <n v="60"/>
    <n v="55"/>
    <n v="3.8421052631578947"/>
    <n v="1.2"/>
    <n v="3.25"/>
    <n v="2.0909090909090908"/>
    <n v="0.8571428571428571"/>
    <n v="15"/>
    <n v="13"/>
    <n v="18"/>
    <n v="12"/>
    <n v="9"/>
    <n v="19"/>
    <n v="11"/>
    <n v="27"/>
    <n v="15"/>
    <n v="5"/>
    <n v="12"/>
    <n v="0"/>
    <n v="19"/>
    <n v="14"/>
    <n v="20"/>
    <n v="13"/>
    <n v="13"/>
    <n v="20"/>
    <n v="14"/>
    <n v="14"/>
    <n v="8"/>
    <n v="0"/>
    <n v="7"/>
    <n v="0"/>
    <n v="0.8529411764705882"/>
    <n v="0.76470588235294112"/>
    <n v="76.470588235294116"/>
    <x v="1"/>
    <n v="113"/>
  </r>
  <r>
    <s v="MBO9M"/>
    <n v="9"/>
    <d v="2009-11-17T00:00:00"/>
    <d v="2019-03-05T00:00:00"/>
    <n v="9.3013698630136989"/>
    <x v="1"/>
    <n v="90.9"/>
    <n v="123"/>
    <n v="46"/>
    <n v="67"/>
    <n v="72"/>
    <n v="43"/>
    <n v="62"/>
    <n v="55"/>
    <n v="3.6842105263157894"/>
    <n v="0.8"/>
    <n v="3"/>
    <n v="0.54545454545454541"/>
    <n v="0.7142857142857143"/>
    <n v="17"/>
    <n v="13"/>
    <n v="16"/>
    <n v="12"/>
    <n v="15"/>
    <n v="16"/>
    <n v="14"/>
    <n v="25"/>
    <n v="4"/>
    <n v="1"/>
    <n v="6"/>
    <n v="11"/>
    <n v="17"/>
    <n v="16"/>
    <n v="16"/>
    <n v="15"/>
    <n v="16"/>
    <n v="18"/>
    <n v="15"/>
    <n v="23"/>
    <n v="5"/>
    <n v="2"/>
    <n v="5"/>
    <n v="10"/>
    <n v="0.82352941176470584"/>
    <n v="0.82352941176470584"/>
    <n v="82.35294117647058"/>
    <x v="0"/>
    <n v="103"/>
  </r>
  <r>
    <s v="MBO9M"/>
    <n v="9"/>
    <d v="2009-11-17T00:00:00"/>
    <d v="2019-03-05T00:00:00"/>
    <n v="9.3013698630136989"/>
    <x v="1"/>
    <n v="90.9"/>
    <n v="123"/>
    <n v="46"/>
    <n v="67"/>
    <n v="72"/>
    <n v="43"/>
    <n v="62"/>
    <n v="55"/>
    <n v="3.6842105263157894"/>
    <n v="0.8"/>
    <n v="3"/>
    <n v="0.54545454545454541"/>
    <n v="0.7142857142857143"/>
    <n v="17"/>
    <n v="13"/>
    <n v="16"/>
    <n v="12"/>
    <n v="15"/>
    <n v="16"/>
    <n v="14"/>
    <n v="25"/>
    <n v="4"/>
    <n v="1"/>
    <n v="6"/>
    <n v="11"/>
    <n v="17"/>
    <n v="16"/>
    <n v="16"/>
    <n v="15"/>
    <n v="16"/>
    <n v="18"/>
    <n v="15"/>
    <n v="23"/>
    <n v="5"/>
    <n v="2"/>
    <n v="5"/>
    <n v="10"/>
    <n v="0.82352941176470584"/>
    <n v="0.82352941176470584"/>
    <n v="82.35294117647058"/>
    <x v="1"/>
    <n v="113"/>
  </r>
  <r>
    <s v="SFN10M"/>
    <n v="10"/>
    <d v="2008-12-20T00:00:00"/>
    <d v="2019-03-09T00:00:00"/>
    <n v="10.221917808219178"/>
    <x v="1"/>
    <n v="100"/>
    <n v="85"/>
    <n v="39"/>
    <n v="62"/>
    <n v="53"/>
    <n v="47"/>
    <n v="68"/>
    <n v="49"/>
    <n v="0.31578947368421051"/>
    <n v="3.5"/>
    <n v="0"/>
    <n v="2.3636363636363638"/>
    <n v="3.4285714285714284"/>
    <n v="13"/>
    <n v="11"/>
    <n v="10"/>
    <n v="12"/>
    <n v="8"/>
    <n v="6"/>
    <n v="9"/>
    <n v="4"/>
    <n v="1"/>
    <n v="0"/>
    <n v="3"/>
    <n v="1"/>
    <n v="19"/>
    <n v="15"/>
    <n v="15"/>
    <n v="15"/>
    <n v="16"/>
    <n v="15"/>
    <n v="15"/>
    <n v="11"/>
    <n v="4"/>
    <n v="0"/>
    <n v="3"/>
    <n v="3"/>
    <n v="0.73529411764705888"/>
    <n v="0.88235294117647056"/>
    <n v="73.529411764705884"/>
    <x v="0"/>
    <n v="69"/>
  </r>
  <r>
    <s v="SFN10M"/>
    <n v="10"/>
    <d v="2008-12-20T00:00:00"/>
    <d v="2019-03-09T00:00:00"/>
    <n v="10.221917808219178"/>
    <x v="1"/>
    <n v="100"/>
    <n v="85"/>
    <n v="39"/>
    <n v="62"/>
    <n v="53"/>
    <n v="47"/>
    <n v="68"/>
    <n v="49"/>
    <n v="0.31578947368421051"/>
    <n v="3.5"/>
    <n v="0"/>
    <n v="2.3636363636363638"/>
    <n v="3.4285714285714284"/>
    <n v="13"/>
    <n v="11"/>
    <n v="10"/>
    <n v="12"/>
    <n v="8"/>
    <n v="6"/>
    <n v="9"/>
    <n v="4"/>
    <n v="1"/>
    <n v="0"/>
    <n v="3"/>
    <n v="1"/>
    <n v="19"/>
    <n v="15"/>
    <n v="15"/>
    <n v="15"/>
    <n v="16"/>
    <n v="15"/>
    <n v="15"/>
    <n v="11"/>
    <n v="4"/>
    <n v="0"/>
    <n v="3"/>
    <n v="3"/>
    <n v="0.73529411764705888"/>
    <n v="0.88235294117647056"/>
    <n v="88.235294117647058"/>
    <x v="1"/>
    <n v="110"/>
  </r>
  <r>
    <s v="JSR9M"/>
    <n v="9"/>
    <d v="2009-06-29T00:00:00"/>
    <d v="2019-03-13T00:00:00"/>
    <n v="9.7095890410958905"/>
    <x v="1"/>
    <n v="80"/>
    <n v="106"/>
    <n v="46"/>
    <n v="52"/>
    <n v="43"/>
    <n v="60"/>
    <n v="41"/>
    <n v="62"/>
    <n v="4"/>
    <n v="2"/>
    <n v="4"/>
    <n v="2.1818181818181817"/>
    <n v="0.8571428571428571"/>
    <n v="19"/>
    <n v="17"/>
    <n v="21"/>
    <n v="15"/>
    <n v="17"/>
    <n v="21"/>
    <n v="10"/>
    <n v="21"/>
    <n v="9"/>
    <n v="1"/>
    <n v="9"/>
    <n v="4"/>
    <n v="18"/>
    <n v="16"/>
    <n v="21"/>
    <n v="15"/>
    <n v="15"/>
    <n v="21"/>
    <n v="14"/>
    <n v="27"/>
    <n v="13"/>
    <n v="1"/>
    <n v="12"/>
    <n v="4"/>
    <n v="0.79411764705882348"/>
    <n v="1"/>
    <n v="79.411764705882348"/>
    <x v="0"/>
    <n v="120"/>
  </r>
  <r>
    <s v="JSR9M"/>
    <n v="9"/>
    <d v="2009-06-29T00:00:00"/>
    <d v="2019-03-13T00:00:00"/>
    <n v="9.7095890410958905"/>
    <x v="1"/>
    <n v="80"/>
    <n v="106"/>
    <n v="46"/>
    <n v="52"/>
    <n v="43"/>
    <n v="60"/>
    <n v="41"/>
    <n v="62"/>
    <n v="4"/>
    <n v="2"/>
    <n v="4"/>
    <n v="2.1818181818181817"/>
    <n v="0.8571428571428571"/>
    <n v="19"/>
    <n v="17"/>
    <n v="21"/>
    <n v="15"/>
    <n v="17"/>
    <n v="21"/>
    <n v="10"/>
    <n v="21"/>
    <n v="9"/>
    <n v="1"/>
    <n v="9"/>
    <n v="4"/>
    <n v="18"/>
    <n v="16"/>
    <n v="21"/>
    <n v="15"/>
    <n v="15"/>
    <n v="21"/>
    <n v="14"/>
    <n v="27"/>
    <n v="13"/>
    <n v="1"/>
    <n v="12"/>
    <n v="4"/>
    <n v="0.79411764705882348"/>
    <n v="1"/>
    <n v="100"/>
    <x v="1"/>
    <n v="120"/>
  </r>
  <r>
    <s v="JDC10M"/>
    <n v="10"/>
    <d v="2008-06-25T00:00:00"/>
    <d v="2019-03-11T00:00:00"/>
    <n v="10.715068493150685"/>
    <x v="1"/>
    <n v="50"/>
    <n v="115"/>
    <n v="49"/>
    <n v="71"/>
    <n v="62"/>
    <n v="51"/>
    <n v="68"/>
    <n v="58"/>
    <n v="4"/>
    <n v="3.3"/>
    <n v="2.75"/>
    <n v="2.7272727272727271"/>
    <n v="1.2857142857142858"/>
    <n v="13"/>
    <n v="9"/>
    <n v="13"/>
    <n v="10"/>
    <n v="9"/>
    <n v="13"/>
    <n v="10"/>
    <n v="33"/>
    <n v="15"/>
    <n v="2"/>
    <n v="11"/>
    <n v="8"/>
    <n v="18"/>
    <n v="9"/>
    <n v="18"/>
    <n v="10"/>
    <n v="13"/>
    <n v="16"/>
    <n v="11"/>
    <n v="27"/>
    <n v="13"/>
    <n v="2"/>
    <n v="13"/>
    <n v="3"/>
    <n v="0.88235294117647056"/>
    <n v="0.94117647058823528"/>
    <n v="88.235294117647058"/>
    <x v="0"/>
    <n v="77"/>
  </r>
  <r>
    <s v="JDC10M"/>
    <n v="10"/>
    <d v="2008-06-25T00:00:00"/>
    <d v="2019-03-11T00:00:00"/>
    <n v="10.715068493150685"/>
    <x v="1"/>
    <n v="50"/>
    <n v="115"/>
    <n v="49"/>
    <n v="71"/>
    <n v="62"/>
    <n v="51"/>
    <n v="68"/>
    <n v="58"/>
    <n v="4"/>
    <n v="3.3"/>
    <n v="2.75"/>
    <n v="2.7272727272727271"/>
    <n v="1.2857142857142858"/>
    <n v="13"/>
    <n v="9"/>
    <n v="13"/>
    <n v="10"/>
    <n v="9"/>
    <n v="13"/>
    <n v="10"/>
    <n v="33"/>
    <n v="15"/>
    <n v="2"/>
    <n v="11"/>
    <n v="8"/>
    <n v="18"/>
    <n v="9"/>
    <n v="18"/>
    <n v="10"/>
    <n v="13"/>
    <n v="16"/>
    <n v="11"/>
    <n v="27"/>
    <n v="13"/>
    <n v="2"/>
    <n v="13"/>
    <n v="3"/>
    <n v="0.88235294117647056"/>
    <n v="0.94117647058823528"/>
    <m/>
    <x v="1"/>
    <n v="95"/>
  </r>
  <r>
    <s v="SPM8M"/>
    <n v="8"/>
    <d v="2010-11-05T00:00:00"/>
    <d v="2019-04-26T00:00:00"/>
    <n v="8.4767123287671229"/>
    <x v="0"/>
    <n v="100"/>
    <n v="129"/>
    <n v="56"/>
    <n v="58"/>
    <n v="99"/>
    <n v="51"/>
    <n v="69"/>
    <n v="57"/>
    <n v="3.4736842105263159"/>
    <n v="1.2"/>
    <n v="2.375"/>
    <n v="1.8181818181818181"/>
    <n v="1.2857142857142858"/>
    <n v="11"/>
    <n v="11"/>
    <n v="11"/>
    <n v="14"/>
    <n v="16"/>
    <n v="9"/>
    <n v="8"/>
    <n v="34"/>
    <n v="13"/>
    <n v="0"/>
    <n v="10"/>
    <n v="11"/>
    <m/>
    <m/>
    <m/>
    <m/>
    <m/>
    <m/>
    <m/>
    <m/>
    <m/>
    <m/>
    <m/>
    <m/>
    <m/>
    <m/>
    <m/>
    <x v="0"/>
    <n v="80"/>
  </r>
  <r>
    <s v="SGM8M"/>
    <n v="8"/>
    <d v="2011-04-01T00:00:00"/>
    <d v="2019-05-22T00:00:00"/>
    <n v="8.1452054794520556"/>
    <x v="1"/>
    <n v="95"/>
    <n v="135"/>
    <n v="38"/>
    <n v="41"/>
    <n v="55"/>
    <n v="39"/>
    <n v="60"/>
    <n v="39"/>
    <n v="3.736842105263158"/>
    <n v="0.2"/>
    <n v="3"/>
    <n v="2"/>
    <n v="0.5714285714285714"/>
    <n v="17"/>
    <n v="16"/>
    <n v="15"/>
    <n v="15"/>
    <n v="15"/>
    <n v="12"/>
    <n v="15"/>
    <n v="16"/>
    <n v="4"/>
    <n v="1"/>
    <n v="5"/>
    <n v="6"/>
    <m/>
    <m/>
    <m/>
    <m/>
    <m/>
    <m/>
    <m/>
    <m/>
    <m/>
    <m/>
    <m/>
    <m/>
    <m/>
    <m/>
    <m/>
    <x v="0"/>
    <n v="105"/>
  </r>
  <r>
    <s v="DSO8M"/>
    <n v="8"/>
    <d v="2011-02-10T00:00:00"/>
    <d v="2019-05-27T00:00:00"/>
    <n v="8.2958904109589042"/>
    <x v="1"/>
    <n v="68.180000000000007"/>
    <n v="120"/>
    <n v="59"/>
    <n v="58"/>
    <n v="66"/>
    <n v="68"/>
    <n v="65"/>
    <n v="68"/>
    <n v="3.7894736842105261"/>
    <n v="1.1000000000000001"/>
    <n v="4"/>
    <n v="2.4545454545454546"/>
    <n v="1.1428571428571428"/>
    <n v="16"/>
    <n v="14"/>
    <n v="15"/>
    <n v="12"/>
    <n v="16"/>
    <n v="20"/>
    <n v="12"/>
    <n v="28"/>
    <n v="9"/>
    <n v="2"/>
    <n v="9"/>
    <n v="10"/>
    <m/>
    <m/>
    <m/>
    <m/>
    <m/>
    <m/>
    <m/>
    <m/>
    <m/>
    <m/>
    <m/>
    <m/>
    <m/>
    <m/>
    <n v="94.117647058823522"/>
    <x v="0"/>
    <n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556D3-C093-43E4-BA4F-1B24558197CE}" name="TablaDinámica2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:D5" firstHeaderRow="1" firstDataRow="2" firstDataCol="1"/>
  <pivotFields count="48">
    <pivotField showAll="0"/>
    <pivotField showAll="0"/>
    <pivotField numFmtId="22" showAll="0"/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46"/>
  </colFields>
  <colItems count="3">
    <i>
      <x/>
    </i>
    <i>
      <x v="1"/>
    </i>
    <i t="grand">
      <x/>
    </i>
  </colItems>
  <dataFields count="1">
    <dataField name="Promedio de Puntuación SSIS" fld="47" subtotal="average" baseField="5" baseItem="0" numFmtId="2"/>
  </dataFields>
  <formats count="3">
    <format dxfId="13">
      <pivotArea field="46" grandRow="1" outline="0" collapsedLevelsAreSubtotals="1" axis="axisCol" fieldPosition="0">
        <references count="1">
          <reference field="46" count="1" selected="0">
            <x v="0"/>
          </reference>
        </references>
      </pivotArea>
    </format>
    <format dxfId="12">
      <pivotArea grandRow="1" grandCol="1" outline="0" collapsedLevelsAreSubtotals="1" fieldPosition="0"/>
    </format>
    <format dxfId="1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46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46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46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46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4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273E2-D8C3-4287-90F6-3B35F680B4BF}" name="TablaDinámica3" cacheId="6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6">
  <location ref="A3:C6" firstHeaderRow="1" firstDataRow="2" firstDataCol="1"/>
  <pivotFields count="48">
    <pivotField showAll="0"/>
    <pivotField showAll="0"/>
    <pivotField numFmtId="22" showAll="0"/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</pivotFields>
  <rowFields count="1">
    <field x="5"/>
  </rowFields>
  <rowItems count="2">
    <i>
      <x/>
    </i>
    <i>
      <x v="1"/>
    </i>
  </rowItems>
  <colFields count="1">
    <field x="46"/>
  </colFields>
  <colItems count="2">
    <i>
      <x/>
    </i>
    <i>
      <x v="1"/>
    </i>
  </colItems>
  <dataFields count="1">
    <dataField name="Promedio de RC Películas" fld="45" subtotal="average" baseField="5" baseItem="0"/>
  </dataFields>
  <formats count="1">
    <format dxfId="10">
      <pivotArea outline="0" collapsedLevelsAreSubtotals="1" fieldPosition="0"/>
    </format>
  </formats>
  <chartFormats count="8">
    <chartFormat chart="8" format="2" series="1">
      <pivotArea type="data" outline="0" fieldPosition="0">
        <references count="1">
          <reference field="46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6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6FCFEC7-180F-47F2-9324-EC949F29F190}" autoFormatId="16" applyNumberFormats="0" applyBorderFormats="0" applyFontFormats="0" applyPatternFormats="0" applyAlignmentFormats="0" applyWidthHeightFormats="0">
  <queryTableRefresh nextId="49">
    <queryTableFields count="48">
      <queryTableField id="1" name="Codigo participante" tableColumnId="1"/>
      <queryTableField id="2" name="Edad" tableColumnId="2"/>
      <queryTableField id="3" name="Fecha nacimiento" tableColumnId="3"/>
      <queryTableField id="4" name="Fecha evaluacion 1" tableColumnId="4"/>
      <queryTableField id="5" name="Edad decimal" tableColumnId="5"/>
      <queryTableField id="6" name="Gpo. Etto." tableColumnId="6"/>
      <queryTableField id="7" name="Índice lateralidad" tableColumnId="7"/>
      <queryTableField id="8" name="CI " tableColumnId="8"/>
      <queryTableField id="9" name="Conners PC" tableColumnId="9"/>
      <queryTableField id="10" name="Conners PA" tableColumnId="10"/>
      <queryTableField id="11" name="Conners PS" tableColumnId="11"/>
      <queryTableField id="12" name="Conners Im-H" tableColumnId="12"/>
      <queryTableField id="13" name="Conners A" tableColumnId="13"/>
      <queryTableField id="14" name="Conners In-H" tableColumnId="14"/>
      <queryTableField id="15" name="EPPPCP- AC" tableColumnId="15"/>
      <queryTableField id="16" name="EPPPCP- DP" tableColumnId="16"/>
      <queryTableField id="17" name="EPPPCP- AE" tableColumnId="17"/>
      <queryTableField id="18" name="EPPPCP- CR" tableColumnId="18"/>
      <queryTableField id="19" name="EPPPCP- IE" tableColumnId="19"/>
      <queryTableField id="20" name="SSIS-Comu 1" tableColumnId="20"/>
      <queryTableField id="21" name="SSIS-Coop 1" tableColumnId="21"/>
      <queryTableField id="22" name="SSIS-As 1" tableColumnId="22"/>
      <queryTableField id="23" name="SSIS-Resp 1" tableColumnId="23"/>
      <queryTableField id="24" name="SSIS-Emp 1" tableColumnId="24"/>
      <queryTableField id="25" name="SSIS-Comp 1" tableColumnId="25"/>
      <queryTableField id="26" name="SSIS-AC 1" tableColumnId="26"/>
      <queryTableField id="27" name="SSIS PC 1" tableColumnId="27"/>
      <queryTableField id="28" name="SSIS-Ext 1" tableColumnId="28"/>
      <queryTableField id="29" name="SSIS-Bull 1" tableColumnId="29"/>
      <queryTableField id="30" name="SSIS-HI 1" tableColumnId="30"/>
      <queryTableField id="31" name="SSIS-Int 1" tableColumnId="31"/>
      <queryTableField id="32" name="SSIS-Comu 2" tableColumnId="32"/>
      <queryTableField id="33" name="SSIS-Coop 2" tableColumnId="33"/>
      <queryTableField id="34" name="SSIS-As 2" tableColumnId="34"/>
      <queryTableField id="35" name="SSIS-Resp 2" tableColumnId="35"/>
      <queryTableField id="36" name="SSIS-Emp 2" tableColumnId="36"/>
      <queryTableField id="37" name="SSIS-Comp 2" tableColumnId="37"/>
      <queryTableField id="38" name="SSIS-AC 2" tableColumnId="38"/>
      <queryTableField id="39" name="SSIS PC 2" tableColumnId="39"/>
      <queryTableField id="40" name="SSIS-Ext 2" tableColumnId="40"/>
      <queryTableField id="41" name="SSIS-Bull 2" tableColumnId="41"/>
      <queryTableField id="42" name="SSIS-HI 2" tableColumnId="42"/>
      <queryTableField id="43" name="SSIS-Int 2" tableColumnId="43"/>
      <queryTableField id="44" name="Peliculas 1" tableColumnId="44"/>
      <queryTableField id="45" name="Peliculas 2" tableColumnId="45"/>
      <queryTableField id="48" dataBound="0" tableColumnId="48"/>
      <queryTableField id="46" name="Pre/post" tableColumnId="46"/>
      <queryTableField id="47" name="Puntuación SSIS" tableColumnId="4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58982-1D66-4FA5-80EF-67AB1A9769F9}" name="Tabla1" displayName="Tabla1" ref="A1:AU13" totalsRowShown="0">
  <autoFilter ref="A1:AU13" xr:uid="{1B301D75-1F97-4E69-A6A6-BCD4F75D94F0}"/>
  <tableColumns count="47">
    <tableColumn id="1" xr3:uid="{E841D005-5468-4EEC-B577-CC76E034EAF6}" name="Codigo participante"/>
    <tableColumn id="2" xr3:uid="{EBF11F99-D4F9-42DD-8DAB-42F67BA2F61A}" name="Edad"/>
    <tableColumn id="3" xr3:uid="{1C316938-BB18-4B4B-9D31-FD2CB18332AF}" name="Fecha nacimiento" dataDxfId="24"/>
    <tableColumn id="4" xr3:uid="{7AFC2DF2-A083-4A24-B923-B1B3F6A539EA}" name="Fecha evaluacion 1" dataDxfId="23"/>
    <tableColumn id="5" xr3:uid="{71E1E153-163E-4168-A86D-B9021A197DF7}" name="Edad decimal" dataDxfId="22" dataCellStyle="Millares">
      <calculatedColumnFormula>+(D2-C2)/365</calculatedColumnFormula>
    </tableColumn>
    <tableColumn id="6" xr3:uid="{3807A79D-9CF2-4E55-9339-A152160069D5}" name="Gpo. Etto."/>
    <tableColumn id="7" xr3:uid="{E4B404A2-1AC9-49BE-8FED-20575A6D0DF7}" name="Índice lateralidad"/>
    <tableColumn id="8" xr3:uid="{81883757-4CCF-4567-94D3-985FCBF51EAE}" name="CI "/>
    <tableColumn id="9" xr3:uid="{0058E28B-DC9E-4977-ADE6-0D8F3123A897}" name="Conners PC"/>
    <tableColumn id="10" xr3:uid="{D1C20ED4-01DF-4AD6-9B2B-F1805284C6CF}" name="Conners PA"/>
    <tableColumn id="11" xr3:uid="{3AA2B790-325B-47FD-A185-10C7B143FA40}" name="Conners PS"/>
    <tableColumn id="12" xr3:uid="{F780CD7D-5AC5-40EA-9D6B-37C301093E74}" name="Conners Im-H"/>
    <tableColumn id="13" xr3:uid="{CFE0E88A-9B1F-42CC-A950-761289874FD4}" name="Conners A"/>
    <tableColumn id="14" xr3:uid="{48C07EF9-531A-424C-90BF-7425CB460325}" name="Conners In-H"/>
    <tableColumn id="15" xr3:uid="{DF4D9405-8D91-4839-910D-C7C55B362AC0}" name="EPPPCP- AC" dataDxfId="21"/>
    <tableColumn id="16" xr3:uid="{74D262D3-E34C-403B-86B6-2C1D55C7282A}" name="EPPPCP- DP" dataDxfId="20"/>
    <tableColumn id="17" xr3:uid="{C2D864C8-CABD-4AE2-8F76-1E4E71F86D09}" name="EPPPCP- AE" dataDxfId="19"/>
    <tableColumn id="18" xr3:uid="{3D1332B4-0807-4B39-B21F-5A28F790A961}" name="EPPPCP- CR" dataDxfId="18"/>
    <tableColumn id="19" xr3:uid="{A994C9F7-AD0E-47E9-9088-EA249A01C699}" name="EPPPCP- IE" dataDxfId="17"/>
    <tableColumn id="20" xr3:uid="{580B1ACE-FD44-4539-8BFA-887EFF063AAF}" name="SSIS 1" dataDxfId="16"/>
    <tableColumn id="21" xr3:uid="{8D814038-94A1-4314-8FA6-AA3DC271B044}" name="SSIS-Comu 1"/>
    <tableColumn id="22" xr3:uid="{E1124F6D-D99F-43FE-A54C-CD2CA7C9BA31}" name="SSIS-Coop 1"/>
    <tableColumn id="23" xr3:uid="{433C6609-D3E9-4508-9684-38A27B3F0A54}" name="SSIS-As 1"/>
    <tableColumn id="24" xr3:uid="{725679EB-A283-41CD-A0E8-E88B8A0C97E5}" name="SSIS-Resp 1"/>
    <tableColumn id="25" xr3:uid="{E3E8DC44-47FA-4EB9-B6A7-0FCB3C4DED9E}" name="SSIS-Emp 1"/>
    <tableColumn id="26" xr3:uid="{2968171C-FB5E-4104-9779-CB73D9331DD6}" name="SSIS-Comp 1"/>
    <tableColumn id="27" xr3:uid="{B55325FB-4EFA-4FFD-87EC-713EAA70D3D1}" name="SSIS-AC 1"/>
    <tableColumn id="28" xr3:uid="{46EC5B57-5A51-40CB-BC4F-D2274B339186}" name="SSIS PC 1"/>
    <tableColumn id="29" xr3:uid="{FE364D5E-8604-4C87-9938-6646E7732DE0}" name="SSIS-Ext 1"/>
    <tableColumn id="30" xr3:uid="{A68DB3F5-8EF7-4C80-A87D-800590EC8E87}" name="SSIS-Bull 1"/>
    <tableColumn id="31" xr3:uid="{D9E708F3-DE4E-453F-B92B-033CAF3EB7B7}" name="SSIS-HI 1"/>
    <tableColumn id="32" xr3:uid="{D2E86DD7-E97A-4DAD-A5EA-9B98CBFA35D8}" name="SSIS-Int 1"/>
    <tableColumn id="33" xr3:uid="{C5D44299-C6E8-4B21-A694-D72391B0CA72}" name="SSIS 2"/>
    <tableColumn id="34" xr3:uid="{749F3DED-6C6B-4815-A0C0-8F36D8A10711}" name="SSIS-Comu 2"/>
    <tableColumn id="35" xr3:uid="{37E4E6FA-96EA-41E5-AF11-F87AC40558CB}" name="SSIS-Coop 2"/>
    <tableColumn id="36" xr3:uid="{833BD434-3D84-4278-B89F-D1ADC169C568}" name="SSIS-As 2"/>
    <tableColumn id="37" xr3:uid="{D6282F2A-F8C2-42DF-ADAE-A4EA338EF962}" name="SSIS-Resp 2"/>
    <tableColumn id="38" xr3:uid="{635788C0-DC24-4624-AB17-CD983E15DBA2}" name="SSIS-Emp 2"/>
    <tableColumn id="39" xr3:uid="{7D3B2F92-9E17-4D1A-9F52-9B5A8C7100A3}" name="SSIS-Comp 2"/>
    <tableColumn id="40" xr3:uid="{BFE503D1-8092-411B-AE2C-ABB430A26F0F}" name="SSIS-AC 2"/>
    <tableColumn id="41" xr3:uid="{3198E16E-DE85-4FE6-8360-0950B690D973}" name="SSIS PC 2"/>
    <tableColumn id="42" xr3:uid="{80D8F81D-153F-4D34-B1D2-110B0DF1AA63}" name="SSIS-Ext 2"/>
    <tableColumn id="43" xr3:uid="{C2710C51-F764-4D1E-980B-4CF7D7F2062A}" name="SSIS-Bull 2"/>
    <tableColumn id="44" xr3:uid="{4CB6D76B-225D-4F7E-AB56-D71BBEB20F5A}" name="SSIS-HI 2"/>
    <tableColumn id="45" xr3:uid="{39F226C2-5E8B-4505-BFEA-6EFBC24A8E94}" name="SSIS-Int 2"/>
    <tableColumn id="46" xr3:uid="{2A0A6EDF-FCA2-41D0-A30D-48ED70C23812}" name="Peliculas 1" dataDxfId="15" dataCellStyle="Porcentaje"/>
    <tableColumn id="47" xr3:uid="{089D492B-9A37-477F-AFAE-21EC2DE494A6}" name="Peliculas 2" dataDxfId="14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1082BC-BC43-4F1F-AA62-DB749ECDB379}" name="Tabla1_2" displayName="Tabla1_2" ref="A1:AV21" tableType="queryTable" totalsRowCount="1">
  <autoFilter ref="A1:AV20" xr:uid="{F7331E5C-231C-48A8-9AB5-FB040D83A870}"/>
  <tableColumns count="48">
    <tableColumn id="1" xr3:uid="{E633F9CD-7ECC-4FA5-BD5E-D7E9813F0504}" uniqueName="1" name="Codigo participante" queryTableFieldId="1" dataDxfId="9" totalsRowDxfId="8"/>
    <tableColumn id="2" xr3:uid="{746D1C07-11F7-48D1-B70A-0C30A59120B7}" uniqueName="2" name="Edad" queryTableFieldId="2"/>
    <tableColumn id="3" xr3:uid="{6112D3A5-FB68-4301-8EFB-BB46A300D5EA}" uniqueName="3" name="Fecha nacimiento" queryTableFieldId="3" dataDxfId="7" totalsRowDxfId="6"/>
    <tableColumn id="4" xr3:uid="{4E5BFD22-97E0-4EDA-BE37-CE46F128C474}" uniqueName="4" name="Fecha evaluacion 1" queryTableFieldId="4" dataDxfId="5" totalsRowDxfId="4"/>
    <tableColumn id="5" xr3:uid="{A48F9E8F-8B5C-4A69-B457-F300A94C9401}" uniqueName="5" name="Edad decimal" queryTableFieldId="5"/>
    <tableColumn id="6" xr3:uid="{6CA9D9C0-0A80-4F9F-B23A-5C5F886982B9}" uniqueName="6" name="Gpo. Etto." queryTableFieldId="6" dataDxfId="3" totalsRowDxfId="2"/>
    <tableColumn id="7" xr3:uid="{0A083989-DAD5-4F80-8C29-10D802063A11}" uniqueName="7" name="Índice lateralidad" queryTableFieldId="7"/>
    <tableColumn id="8" xr3:uid="{8B697170-FC06-4ED5-B3A4-D4E2C072BC83}" uniqueName="8" name="CI " queryTableFieldId="8"/>
    <tableColumn id="9" xr3:uid="{7B7CE735-86C1-4DE6-96D0-F2BE97A3A55A}" uniqueName="9" name="Conners PC" queryTableFieldId="9"/>
    <tableColumn id="10" xr3:uid="{2115BDA9-161F-4D42-9105-E26DCF242BE9}" uniqueName="10" name="Conners PA" queryTableFieldId="10"/>
    <tableColumn id="11" xr3:uid="{23335654-FEFD-4909-8951-436C6C6893F3}" uniqueName="11" name="Conners PS" queryTableFieldId="11"/>
    <tableColumn id="12" xr3:uid="{420877B9-9244-4E87-A78D-7786744CADF3}" uniqueName="12" name="Conners Im-H" queryTableFieldId="12"/>
    <tableColumn id="13" xr3:uid="{03C3DE21-CA74-466B-852B-0093C1D5587A}" uniqueName="13" name="Conners A" queryTableFieldId="13"/>
    <tableColumn id="14" xr3:uid="{70616DD2-62C0-47ED-B92B-5D896C10A555}" uniqueName="14" name="Conners In-H" queryTableFieldId="14"/>
    <tableColumn id="15" xr3:uid="{6B015624-A556-4941-A9B6-5F8613EC6159}" uniqueName="15" name="EPPPCP- AC" queryTableFieldId="15"/>
    <tableColumn id="16" xr3:uid="{03781F52-9748-41BD-A917-7D57982F75CC}" uniqueName="16" name="EPPPCP- DP" queryTableFieldId="16"/>
    <tableColumn id="17" xr3:uid="{BC277576-EF00-49AD-9E76-E145B98D93AD}" uniqueName="17" name="EPPPCP- AE" queryTableFieldId="17"/>
    <tableColumn id="18" xr3:uid="{A4252E8B-2725-4688-B366-DD8B9939D9DF}" uniqueName="18" name="EPPPCP- CR" queryTableFieldId="18"/>
    <tableColumn id="19" xr3:uid="{75EC781E-EA2E-4DB3-A29B-158465FD3947}" uniqueName="19" name="EPPPCP- IE" queryTableFieldId="19"/>
    <tableColumn id="20" xr3:uid="{6FF10DE6-15AB-4670-B60F-DEC90A44ABA8}" uniqueName="20" name="SSIS-Comu 1" queryTableFieldId="20"/>
    <tableColumn id="21" xr3:uid="{7949C6D3-CF79-40BA-9A57-77C44729F633}" uniqueName="21" name="SSIS-Coop 1" queryTableFieldId="21"/>
    <tableColumn id="22" xr3:uid="{213FE181-5096-4443-B809-A518022FB923}" uniqueName="22" name="SSIS-As 1" queryTableFieldId="22"/>
    <tableColumn id="23" xr3:uid="{E5377D0E-34B2-4FB4-82C3-0D744D84A3C5}" uniqueName="23" name="SSIS-Resp 1" queryTableFieldId="23"/>
    <tableColumn id="24" xr3:uid="{933D2A70-D955-4379-A306-AF03BBF220DD}" uniqueName="24" name="SSIS-Emp 1" queryTableFieldId="24"/>
    <tableColumn id="25" xr3:uid="{28702AA0-D23B-42B1-B937-0C5F1FF77299}" uniqueName="25" name="SSIS-Comp 1" queryTableFieldId="25"/>
    <tableColumn id="26" xr3:uid="{42285C32-1F59-4862-B9A9-3D2172020F82}" uniqueName="26" name="SSIS-AC 1" queryTableFieldId="26"/>
    <tableColumn id="27" xr3:uid="{833401F8-1712-4F10-86E7-92034E6D0B4B}" uniqueName="27" name="SSIS PC 1" queryTableFieldId="27"/>
    <tableColumn id="28" xr3:uid="{C6295426-FE4B-48BE-8A2B-64EFE2842A93}" uniqueName="28" name="SSIS-Ext 1" queryTableFieldId="28"/>
    <tableColumn id="29" xr3:uid="{EA9D72C2-D003-4E8E-A73C-F2FB73FFB87D}" uniqueName="29" name="SSIS-Bull 1" queryTableFieldId="29"/>
    <tableColumn id="30" xr3:uid="{CF2AAFB9-0B80-4DAC-A3B7-2A54B7CD5F2C}" uniqueName="30" name="SSIS-HI 1" queryTableFieldId="30"/>
    <tableColumn id="31" xr3:uid="{BFDC03B9-43AE-4910-A9E3-6C4EB41D1B98}" uniqueName="31" name="SSIS-Int 1" queryTableFieldId="31"/>
    <tableColumn id="32" xr3:uid="{284D1CF5-A789-4191-BEB9-2ADC6F152486}" uniqueName="32" name="SSIS-Comu 2" queryTableFieldId="32"/>
    <tableColumn id="33" xr3:uid="{B4E1BD9F-9A13-44E5-974C-DF04F9B76016}" uniqueName="33" name="SSIS-Coop 2" queryTableFieldId="33"/>
    <tableColumn id="34" xr3:uid="{FB84AEB6-2009-4CBC-A2AB-C5805BCE3741}" uniqueName="34" name="SSIS-As 2" queryTableFieldId="34"/>
    <tableColumn id="35" xr3:uid="{A8B1AF59-C13D-4DF3-A6B2-1406C8883FBE}" uniqueName="35" name="SSIS-Resp 2" queryTableFieldId="35"/>
    <tableColumn id="36" xr3:uid="{51456F1A-5BAB-4AE9-9CA2-A6B6C1D68A5C}" uniqueName="36" name="SSIS-Emp 2" queryTableFieldId="36"/>
    <tableColumn id="37" xr3:uid="{841A9BA3-6CD6-4DAA-BB3A-AF5F60B44F6E}" uniqueName="37" name="SSIS-Comp 2" queryTableFieldId="37"/>
    <tableColumn id="38" xr3:uid="{AEA8F086-F1AE-4FA4-87F9-591AD2A0A467}" uniqueName="38" name="SSIS-AC 2" queryTableFieldId="38"/>
    <tableColumn id="39" xr3:uid="{94014FFB-ED10-4CD9-9720-EAB4BA8AF3B5}" uniqueName="39" name="SSIS PC 2" queryTableFieldId="39"/>
    <tableColumn id="40" xr3:uid="{E7410667-031D-40AC-96D6-7FF1D0B3A926}" uniqueName="40" name="SSIS-Ext 2" queryTableFieldId="40"/>
    <tableColumn id="41" xr3:uid="{9D8A3005-A510-4CAD-9878-9711A9DFFD9C}" uniqueName="41" name="SSIS-Bull 2" queryTableFieldId="41"/>
    <tableColumn id="42" xr3:uid="{5450AA9A-5BA4-4CC8-90C4-5FBD4187876D}" uniqueName="42" name="SSIS-HI 2" queryTableFieldId="42"/>
    <tableColumn id="43" xr3:uid="{47262A15-0A2F-4214-A049-05C481AD31AA}" uniqueName="43" name="SSIS-Int 2" queryTableFieldId="43"/>
    <tableColumn id="44" xr3:uid="{1273B9A3-9D7C-46B2-8546-52E073C4C8B3}" uniqueName="44" name="Peliculas 1" queryTableFieldId="44"/>
    <tableColumn id="45" xr3:uid="{96012696-5CDB-4557-8062-746DFEDC178E}" uniqueName="45" name="Peliculas 2" queryTableFieldId="45"/>
    <tableColumn id="48" xr3:uid="{7299DBD3-3955-4B39-8F72-2DEAB97E0AF7}" uniqueName="48" name="RC Películas" queryTableFieldId="48"/>
    <tableColumn id="46" xr3:uid="{72580643-481A-4C57-8144-4833FEE5A010}" uniqueName="46" name="Pre/post" queryTableFieldId="46" dataDxfId="1" totalsRowDxfId="0"/>
    <tableColumn id="47" xr3:uid="{2703E30E-86FF-4B0C-8DF7-F183B9CE7438}" uniqueName="47" name="Puntuación SSIS" queryTableFieldId="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31F4-C4E7-4F80-B1BB-AE0C9A1FE87B}">
  <dimension ref="A1:AU13"/>
  <sheetViews>
    <sheetView zoomScaleNormal="100" workbookViewId="0">
      <pane xSplit="1" topLeftCell="AC1" activePane="topRight" state="frozen"/>
      <selection pane="topRight" sqref="A1:AF13"/>
    </sheetView>
  </sheetViews>
  <sheetFormatPr baseColWidth="10" defaultColWidth="8.83984375" defaultRowHeight="14.4" x14ac:dyDescent="0.55000000000000004"/>
  <cols>
    <col min="1" max="1" width="18.41796875" customWidth="1"/>
    <col min="2" max="2" width="11.3671875" customWidth="1"/>
    <col min="3" max="3" width="16.734375" customWidth="1"/>
    <col min="4" max="4" width="17.7890625" customWidth="1"/>
    <col min="5" max="5" width="15.68359375" customWidth="1"/>
    <col min="6" max="6" width="10.734375" customWidth="1"/>
    <col min="7" max="7" width="16.578125" customWidth="1"/>
    <col min="8" max="8" width="4.5234375" customWidth="1"/>
    <col min="9" max="9" width="11.734375" customWidth="1"/>
    <col min="10" max="10" width="11.83984375" customWidth="1"/>
    <col min="11" max="11" width="11.578125" customWidth="1"/>
    <col min="12" max="12" width="13.5234375" customWidth="1"/>
    <col min="13" max="13" width="10.7890625" customWidth="1"/>
    <col min="14" max="14" width="13" customWidth="1"/>
    <col min="15" max="15" width="13.26171875" bestFit="1" customWidth="1"/>
    <col min="16" max="19" width="12.15625" bestFit="1" customWidth="1"/>
    <col min="20" max="20" width="12.15625" customWidth="1"/>
    <col min="21" max="21" width="11.68359375" customWidth="1"/>
    <col min="22" max="22" width="12.47265625" customWidth="1"/>
    <col min="23" max="23" width="11.9453125" customWidth="1"/>
    <col min="24" max="24" width="9.68359375" customWidth="1"/>
    <col min="25" max="25" width="11.68359375" customWidth="1"/>
    <col min="26" max="26" width="11.3125" customWidth="1"/>
    <col min="27" max="27" width="12.47265625" customWidth="1"/>
    <col min="28" max="28" width="9.9453125" customWidth="1"/>
    <col min="29" max="29" width="9.68359375" customWidth="1"/>
    <col min="30" max="30" width="10.26171875" customWidth="1"/>
    <col min="31" max="31" width="10.83984375" customWidth="1"/>
    <col min="32" max="32" width="9.47265625" customWidth="1"/>
    <col min="33" max="33" width="10" customWidth="1"/>
    <col min="35" max="35" width="12.47265625" customWidth="1"/>
    <col min="36" max="36" width="11.9453125" customWidth="1"/>
    <col min="37" max="37" width="9.68359375" customWidth="1"/>
    <col min="38" max="38" width="11.68359375" customWidth="1"/>
    <col min="39" max="39" width="11.3125" customWidth="1"/>
    <col min="40" max="40" width="12.47265625" customWidth="1"/>
    <col min="41" max="41" width="9.9453125" customWidth="1"/>
    <col min="42" max="42" width="9.68359375" customWidth="1"/>
    <col min="43" max="43" width="10.26171875" customWidth="1"/>
    <col min="44" max="44" width="10.83984375" customWidth="1"/>
    <col min="45" max="45" width="9.47265625" customWidth="1"/>
    <col min="46" max="46" width="10" customWidth="1"/>
    <col min="47" max="48" width="11" customWidth="1"/>
    <col min="86" max="86" width="5.26171875" bestFit="1" customWidth="1"/>
  </cols>
  <sheetData>
    <row r="1" spans="1:47" x14ac:dyDescent="0.55000000000000004">
      <c r="A1" t="s">
        <v>2</v>
      </c>
      <c r="B1" t="s">
        <v>0</v>
      </c>
      <c r="C1" t="s">
        <v>54</v>
      </c>
      <c r="D1" t="s">
        <v>58</v>
      </c>
      <c r="E1" t="s">
        <v>61</v>
      </c>
      <c r="F1" t="s">
        <v>1</v>
      </c>
      <c r="G1" t="s">
        <v>3</v>
      </c>
      <c r="H1" t="s">
        <v>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93</v>
      </c>
      <c r="U1" t="s">
        <v>26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20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59</v>
      </c>
      <c r="AU1" t="s">
        <v>60</v>
      </c>
    </row>
    <row r="2" spans="1:47" x14ac:dyDescent="0.55000000000000004">
      <c r="A2" t="s">
        <v>16</v>
      </c>
      <c r="B2">
        <v>10</v>
      </c>
      <c r="C2" s="4">
        <v>39822</v>
      </c>
      <c r="D2" s="4">
        <v>43515</v>
      </c>
      <c r="E2" s="6">
        <f>+(D2-C2)/365</f>
        <v>10.117808219178082</v>
      </c>
      <c r="F2" t="s">
        <v>79</v>
      </c>
      <c r="G2">
        <v>81.81</v>
      </c>
      <c r="H2">
        <v>120</v>
      </c>
      <c r="I2">
        <v>43</v>
      </c>
      <c r="J2">
        <v>57</v>
      </c>
      <c r="K2">
        <v>53</v>
      </c>
      <c r="L2">
        <v>51</v>
      </c>
      <c r="M2">
        <v>57</v>
      </c>
      <c r="N2">
        <v>51</v>
      </c>
      <c r="O2" s="1">
        <v>3.6842105263157894</v>
      </c>
      <c r="P2" s="1">
        <v>0.9</v>
      </c>
      <c r="Q2" s="1">
        <v>3.375</v>
      </c>
      <c r="R2" s="1">
        <v>3.0909090909090908</v>
      </c>
      <c r="S2" s="1">
        <v>1.1428571428571428</v>
      </c>
      <c r="T2">
        <v>105</v>
      </c>
      <c r="U2">
        <v>16</v>
      </c>
      <c r="V2">
        <v>14</v>
      </c>
      <c r="W2">
        <v>17</v>
      </c>
      <c r="X2">
        <v>11</v>
      </c>
      <c r="Y2">
        <v>17</v>
      </c>
      <c r="Z2">
        <v>20</v>
      </c>
      <c r="AA2">
        <v>10</v>
      </c>
      <c r="AB2">
        <v>43</v>
      </c>
      <c r="AC2">
        <v>16</v>
      </c>
      <c r="AD2">
        <v>2</v>
      </c>
      <c r="AE2">
        <v>10</v>
      </c>
      <c r="AF2">
        <v>16</v>
      </c>
      <c r="AG2">
        <v>114</v>
      </c>
      <c r="AH2">
        <v>18</v>
      </c>
      <c r="AI2">
        <v>17</v>
      </c>
      <c r="AJ2">
        <v>18</v>
      </c>
      <c r="AK2">
        <v>13</v>
      </c>
      <c r="AL2">
        <v>16</v>
      </c>
      <c r="AM2">
        <v>19</v>
      </c>
      <c r="AN2">
        <v>13</v>
      </c>
      <c r="AO2">
        <v>43</v>
      </c>
      <c r="AP2">
        <v>15</v>
      </c>
      <c r="AQ2">
        <v>5</v>
      </c>
      <c r="AR2">
        <v>10</v>
      </c>
      <c r="AS2">
        <v>15</v>
      </c>
      <c r="AT2" s="3">
        <f>13/17</f>
        <v>0.76470588235294112</v>
      </c>
      <c r="AU2" s="3">
        <f>16/17</f>
        <v>0.94117647058823528</v>
      </c>
    </row>
    <row r="3" spans="1:47" x14ac:dyDescent="0.55000000000000004">
      <c r="A3" t="s">
        <v>17</v>
      </c>
      <c r="B3">
        <v>8</v>
      </c>
      <c r="C3" s="4">
        <v>40401</v>
      </c>
      <c r="D3" s="4">
        <v>43516</v>
      </c>
      <c r="E3" s="5">
        <f t="shared" ref="E3:E9" si="0">+(D3-C3)/365</f>
        <v>8.5342465753424666</v>
      </c>
      <c r="F3" t="s">
        <v>79</v>
      </c>
      <c r="G3">
        <v>86.3</v>
      </c>
      <c r="H3">
        <v>103</v>
      </c>
      <c r="I3">
        <v>63</v>
      </c>
      <c r="J3">
        <v>75</v>
      </c>
      <c r="K3">
        <v>44</v>
      </c>
      <c r="L3">
        <v>55</v>
      </c>
      <c r="M3">
        <v>65</v>
      </c>
      <c r="N3">
        <v>50</v>
      </c>
      <c r="O3" s="1">
        <v>3.6315789473684212</v>
      </c>
      <c r="P3" s="1">
        <v>1.2</v>
      </c>
      <c r="Q3" s="1">
        <v>3.25</v>
      </c>
      <c r="R3" s="1">
        <v>2.9090909090909092</v>
      </c>
      <c r="S3" s="1">
        <v>1.4285714285714286</v>
      </c>
      <c r="T3">
        <v>71</v>
      </c>
      <c r="U3">
        <v>13</v>
      </c>
      <c r="V3">
        <v>11</v>
      </c>
      <c r="W3">
        <v>17</v>
      </c>
      <c r="X3">
        <v>6</v>
      </c>
      <c r="Y3">
        <v>14</v>
      </c>
      <c r="Z3">
        <v>7</v>
      </c>
      <c r="AA3">
        <v>3</v>
      </c>
      <c r="AB3">
        <v>40</v>
      </c>
      <c r="AC3">
        <v>18</v>
      </c>
      <c r="AD3">
        <v>2</v>
      </c>
      <c r="AE3">
        <v>13</v>
      </c>
      <c r="AF3">
        <v>12</v>
      </c>
      <c r="AG3">
        <v>90</v>
      </c>
      <c r="AH3">
        <v>16</v>
      </c>
      <c r="AI3">
        <v>12</v>
      </c>
      <c r="AJ3">
        <v>18</v>
      </c>
      <c r="AK3">
        <v>11</v>
      </c>
      <c r="AL3">
        <v>15</v>
      </c>
      <c r="AM3">
        <v>14</v>
      </c>
      <c r="AN3">
        <v>4</v>
      </c>
      <c r="AO3">
        <v>43</v>
      </c>
      <c r="AP3">
        <v>18</v>
      </c>
      <c r="AQ3">
        <v>4</v>
      </c>
      <c r="AR3">
        <v>14</v>
      </c>
      <c r="AS3">
        <v>13</v>
      </c>
      <c r="AT3" s="3">
        <f>12/17</f>
        <v>0.70588235294117652</v>
      </c>
      <c r="AU3" s="3">
        <f>13/17</f>
        <v>0.76470588235294112</v>
      </c>
    </row>
    <row r="4" spans="1:47" x14ac:dyDescent="0.55000000000000004">
      <c r="A4" t="s">
        <v>18</v>
      </c>
      <c r="B4">
        <v>11</v>
      </c>
      <c r="C4" s="4">
        <v>39468</v>
      </c>
      <c r="D4" s="4">
        <v>43516</v>
      </c>
      <c r="E4" s="5">
        <f t="shared" si="0"/>
        <v>11.09041095890411</v>
      </c>
      <c r="F4" t="s">
        <v>79</v>
      </c>
      <c r="G4">
        <v>86</v>
      </c>
      <c r="H4">
        <v>100</v>
      </c>
      <c r="I4">
        <v>39</v>
      </c>
      <c r="J4">
        <v>38</v>
      </c>
      <c r="K4">
        <v>51</v>
      </c>
      <c r="L4">
        <v>39</v>
      </c>
      <c r="M4">
        <v>62</v>
      </c>
      <c r="N4">
        <v>40</v>
      </c>
      <c r="O4" s="1">
        <v>4</v>
      </c>
      <c r="P4" s="1">
        <v>1</v>
      </c>
      <c r="Q4" s="1">
        <v>4</v>
      </c>
      <c r="R4" s="1">
        <v>2.3636363636363638</v>
      </c>
      <c r="S4" s="1">
        <v>1.1428571428571428</v>
      </c>
      <c r="T4">
        <v>112</v>
      </c>
      <c r="U4">
        <v>16</v>
      </c>
      <c r="V4">
        <v>18</v>
      </c>
      <c r="W4">
        <v>16</v>
      </c>
      <c r="X4">
        <v>16</v>
      </c>
      <c r="Y4">
        <v>15</v>
      </c>
      <c r="Z4">
        <v>17</v>
      </c>
      <c r="AA4">
        <v>14</v>
      </c>
      <c r="AB4">
        <v>9</v>
      </c>
      <c r="AC4">
        <v>4</v>
      </c>
      <c r="AD4">
        <v>1</v>
      </c>
      <c r="AE4">
        <v>3</v>
      </c>
      <c r="AF4">
        <v>3</v>
      </c>
      <c r="AG4">
        <v>117</v>
      </c>
      <c r="AH4">
        <v>18</v>
      </c>
      <c r="AI4">
        <v>18</v>
      </c>
      <c r="AJ4">
        <v>17</v>
      </c>
      <c r="AK4">
        <v>18</v>
      </c>
      <c r="AL4">
        <v>16</v>
      </c>
      <c r="AM4">
        <v>16</v>
      </c>
      <c r="AN4">
        <v>14</v>
      </c>
      <c r="AO4">
        <v>11</v>
      </c>
      <c r="AP4">
        <v>3</v>
      </c>
      <c r="AQ4">
        <v>0</v>
      </c>
      <c r="AR4">
        <v>3</v>
      </c>
      <c r="AS4">
        <v>5</v>
      </c>
      <c r="AT4" s="3">
        <f>13/17</f>
        <v>0.76470588235294112</v>
      </c>
      <c r="AU4" s="3">
        <f>14/17</f>
        <v>0.82352941176470584</v>
      </c>
    </row>
    <row r="5" spans="1:47" x14ac:dyDescent="0.55000000000000004">
      <c r="A5" t="s">
        <v>19</v>
      </c>
      <c r="B5">
        <v>8</v>
      </c>
      <c r="C5" s="4">
        <v>40521</v>
      </c>
      <c r="D5" s="4">
        <v>43523</v>
      </c>
      <c r="E5" s="5">
        <f t="shared" si="0"/>
        <v>8.2246575342465746</v>
      </c>
      <c r="F5" t="s">
        <v>79</v>
      </c>
      <c r="G5" s="2">
        <v>68.180000000000007</v>
      </c>
      <c r="H5">
        <v>120</v>
      </c>
      <c r="I5">
        <v>59</v>
      </c>
      <c r="J5">
        <v>47</v>
      </c>
      <c r="K5">
        <v>99</v>
      </c>
      <c r="L5">
        <v>51</v>
      </c>
      <c r="M5">
        <v>60</v>
      </c>
      <c r="N5">
        <v>55</v>
      </c>
      <c r="O5" s="1">
        <v>3.8421052631578947</v>
      </c>
      <c r="P5" s="1">
        <v>1.2</v>
      </c>
      <c r="Q5" s="1">
        <v>3.25</v>
      </c>
      <c r="R5" s="1">
        <v>2.0909090909090908</v>
      </c>
      <c r="S5" s="1">
        <v>0.8571428571428571</v>
      </c>
      <c r="T5">
        <v>97</v>
      </c>
      <c r="U5">
        <v>15</v>
      </c>
      <c r="V5">
        <v>13</v>
      </c>
      <c r="W5">
        <v>18</v>
      </c>
      <c r="X5">
        <v>12</v>
      </c>
      <c r="Y5">
        <v>9</v>
      </c>
      <c r="Z5">
        <v>19</v>
      </c>
      <c r="AA5">
        <v>11</v>
      </c>
      <c r="AB5">
        <v>27</v>
      </c>
      <c r="AC5">
        <v>15</v>
      </c>
      <c r="AD5">
        <v>5</v>
      </c>
      <c r="AE5">
        <v>12</v>
      </c>
      <c r="AF5">
        <v>0</v>
      </c>
      <c r="AG5">
        <v>113</v>
      </c>
      <c r="AH5">
        <v>19</v>
      </c>
      <c r="AI5">
        <v>14</v>
      </c>
      <c r="AJ5">
        <v>20</v>
      </c>
      <c r="AK5">
        <v>13</v>
      </c>
      <c r="AL5">
        <v>13</v>
      </c>
      <c r="AM5">
        <v>20</v>
      </c>
      <c r="AN5">
        <v>14</v>
      </c>
      <c r="AO5">
        <v>14</v>
      </c>
      <c r="AP5">
        <v>8</v>
      </c>
      <c r="AQ5">
        <v>0</v>
      </c>
      <c r="AR5">
        <v>7</v>
      </c>
      <c r="AS5">
        <v>0</v>
      </c>
      <c r="AT5" s="3">
        <f>14.5/17</f>
        <v>0.8529411764705882</v>
      </c>
      <c r="AU5" s="3">
        <f>13/17</f>
        <v>0.76470588235294112</v>
      </c>
    </row>
    <row r="6" spans="1:47" x14ac:dyDescent="0.55000000000000004">
      <c r="A6" t="s">
        <v>45</v>
      </c>
      <c r="B6">
        <v>9</v>
      </c>
      <c r="C6" s="4">
        <v>40134</v>
      </c>
      <c r="D6" s="4">
        <v>43529</v>
      </c>
      <c r="E6" s="5">
        <f t="shared" si="0"/>
        <v>9.3013698630136989</v>
      </c>
      <c r="F6" t="s">
        <v>80</v>
      </c>
      <c r="G6">
        <v>90.9</v>
      </c>
      <c r="H6">
        <v>123</v>
      </c>
      <c r="I6">
        <v>46</v>
      </c>
      <c r="J6">
        <v>67</v>
      </c>
      <c r="K6">
        <v>72</v>
      </c>
      <c r="L6">
        <v>43</v>
      </c>
      <c r="M6">
        <v>62</v>
      </c>
      <c r="N6">
        <v>55</v>
      </c>
      <c r="O6" s="1">
        <v>3.6842105263157894</v>
      </c>
      <c r="P6" s="1">
        <v>0.8</v>
      </c>
      <c r="Q6" s="1">
        <v>3</v>
      </c>
      <c r="R6" s="1">
        <v>0.54545454545454541</v>
      </c>
      <c r="S6" s="1">
        <v>0.7142857142857143</v>
      </c>
      <c r="T6">
        <v>103</v>
      </c>
      <c r="U6">
        <v>17</v>
      </c>
      <c r="V6">
        <v>13</v>
      </c>
      <c r="W6">
        <v>16</v>
      </c>
      <c r="X6">
        <v>12</v>
      </c>
      <c r="Y6">
        <v>15</v>
      </c>
      <c r="Z6">
        <v>16</v>
      </c>
      <c r="AA6">
        <v>14</v>
      </c>
      <c r="AB6">
        <v>25</v>
      </c>
      <c r="AC6">
        <v>4</v>
      </c>
      <c r="AD6">
        <v>1</v>
      </c>
      <c r="AE6">
        <v>6</v>
      </c>
      <c r="AF6">
        <v>11</v>
      </c>
      <c r="AG6">
        <v>113</v>
      </c>
      <c r="AH6">
        <v>17</v>
      </c>
      <c r="AI6">
        <v>16</v>
      </c>
      <c r="AJ6">
        <v>16</v>
      </c>
      <c r="AK6">
        <v>15</v>
      </c>
      <c r="AL6">
        <v>16</v>
      </c>
      <c r="AM6">
        <v>18</v>
      </c>
      <c r="AN6">
        <v>15</v>
      </c>
      <c r="AO6">
        <v>23</v>
      </c>
      <c r="AP6">
        <v>5</v>
      </c>
      <c r="AQ6">
        <v>2</v>
      </c>
      <c r="AR6">
        <v>5</v>
      </c>
      <c r="AS6">
        <v>10</v>
      </c>
      <c r="AT6" s="3">
        <f>14/17</f>
        <v>0.82352941176470584</v>
      </c>
      <c r="AU6" s="3">
        <f>14/17</f>
        <v>0.82352941176470584</v>
      </c>
    </row>
    <row r="7" spans="1:47" x14ac:dyDescent="0.55000000000000004">
      <c r="A7" t="s">
        <v>55</v>
      </c>
      <c r="B7">
        <v>10</v>
      </c>
      <c r="C7" s="4">
        <v>39802</v>
      </c>
      <c r="D7" s="4">
        <v>43533</v>
      </c>
      <c r="E7" s="5">
        <f t="shared" si="0"/>
        <v>10.221917808219178</v>
      </c>
      <c r="F7" t="s">
        <v>80</v>
      </c>
      <c r="G7">
        <v>100</v>
      </c>
      <c r="H7">
        <v>85</v>
      </c>
      <c r="I7">
        <v>39</v>
      </c>
      <c r="J7">
        <v>62</v>
      </c>
      <c r="K7">
        <v>53</v>
      </c>
      <c r="L7">
        <v>47</v>
      </c>
      <c r="M7">
        <v>68</v>
      </c>
      <c r="N7">
        <v>49</v>
      </c>
      <c r="O7" s="1">
        <v>0.31578947368421051</v>
      </c>
      <c r="P7" s="1">
        <v>3.5</v>
      </c>
      <c r="Q7" s="1">
        <v>0</v>
      </c>
      <c r="R7" s="1">
        <v>2.3636363636363638</v>
      </c>
      <c r="S7" s="1">
        <v>3.4285714285714284</v>
      </c>
      <c r="T7">
        <v>69</v>
      </c>
      <c r="U7">
        <v>13</v>
      </c>
      <c r="V7">
        <v>11</v>
      </c>
      <c r="W7">
        <v>10</v>
      </c>
      <c r="X7">
        <v>12</v>
      </c>
      <c r="Y7">
        <v>8</v>
      </c>
      <c r="Z7">
        <v>6</v>
      </c>
      <c r="AA7">
        <v>9</v>
      </c>
      <c r="AB7">
        <v>4</v>
      </c>
      <c r="AC7">
        <v>1</v>
      </c>
      <c r="AD7">
        <v>0</v>
      </c>
      <c r="AE7">
        <v>3</v>
      </c>
      <c r="AF7">
        <v>1</v>
      </c>
      <c r="AG7">
        <v>110</v>
      </c>
      <c r="AH7">
        <v>19</v>
      </c>
      <c r="AI7">
        <v>15</v>
      </c>
      <c r="AJ7">
        <v>15</v>
      </c>
      <c r="AK7">
        <v>15</v>
      </c>
      <c r="AL7">
        <v>16</v>
      </c>
      <c r="AM7">
        <v>15</v>
      </c>
      <c r="AN7">
        <v>15</v>
      </c>
      <c r="AO7">
        <v>11</v>
      </c>
      <c r="AP7">
        <v>4</v>
      </c>
      <c r="AQ7">
        <v>0</v>
      </c>
      <c r="AR7">
        <v>3</v>
      </c>
      <c r="AS7">
        <v>3</v>
      </c>
      <c r="AT7" s="3">
        <f>12.5/17</f>
        <v>0.73529411764705888</v>
      </c>
      <c r="AU7" s="3">
        <f>15/17</f>
        <v>0.88235294117647056</v>
      </c>
    </row>
    <row r="8" spans="1:47" x14ac:dyDescent="0.55000000000000004">
      <c r="A8" t="s">
        <v>56</v>
      </c>
      <c r="B8">
        <v>9</v>
      </c>
      <c r="C8" s="4">
        <v>39993</v>
      </c>
      <c r="D8" s="4">
        <v>43537</v>
      </c>
      <c r="E8" s="5">
        <f t="shared" si="0"/>
        <v>9.7095890410958905</v>
      </c>
      <c r="F8" t="s">
        <v>80</v>
      </c>
      <c r="G8">
        <v>80</v>
      </c>
      <c r="H8">
        <v>106</v>
      </c>
      <c r="I8">
        <v>46</v>
      </c>
      <c r="J8">
        <v>52</v>
      </c>
      <c r="K8">
        <v>43</v>
      </c>
      <c r="L8">
        <v>60</v>
      </c>
      <c r="M8">
        <v>41</v>
      </c>
      <c r="N8">
        <v>62</v>
      </c>
      <c r="O8" s="1">
        <v>4</v>
      </c>
      <c r="P8" s="1">
        <v>2</v>
      </c>
      <c r="Q8" s="1">
        <v>4</v>
      </c>
      <c r="R8" s="1">
        <v>2.1818181818181817</v>
      </c>
      <c r="S8" s="1">
        <v>0.8571428571428571</v>
      </c>
      <c r="T8">
        <v>120</v>
      </c>
      <c r="U8">
        <v>19</v>
      </c>
      <c r="V8">
        <v>17</v>
      </c>
      <c r="W8">
        <v>21</v>
      </c>
      <c r="X8">
        <v>15</v>
      </c>
      <c r="Y8">
        <v>17</v>
      </c>
      <c r="Z8">
        <v>21</v>
      </c>
      <c r="AA8">
        <v>10</v>
      </c>
      <c r="AB8">
        <v>21</v>
      </c>
      <c r="AC8">
        <v>9</v>
      </c>
      <c r="AD8">
        <v>1</v>
      </c>
      <c r="AE8">
        <v>9</v>
      </c>
      <c r="AF8">
        <v>4</v>
      </c>
      <c r="AG8">
        <v>120</v>
      </c>
      <c r="AH8">
        <v>18</v>
      </c>
      <c r="AI8">
        <v>16</v>
      </c>
      <c r="AJ8">
        <v>21</v>
      </c>
      <c r="AK8">
        <v>15</v>
      </c>
      <c r="AL8">
        <v>15</v>
      </c>
      <c r="AM8">
        <v>21</v>
      </c>
      <c r="AN8">
        <v>14</v>
      </c>
      <c r="AO8">
        <v>27</v>
      </c>
      <c r="AP8">
        <v>13</v>
      </c>
      <c r="AQ8">
        <v>1</v>
      </c>
      <c r="AR8">
        <v>12</v>
      </c>
      <c r="AS8">
        <v>4</v>
      </c>
      <c r="AT8" s="3">
        <f>13.5/17</f>
        <v>0.79411764705882348</v>
      </c>
      <c r="AU8" s="3">
        <f>17/17</f>
        <v>1</v>
      </c>
    </row>
    <row r="9" spans="1:47" x14ac:dyDescent="0.55000000000000004">
      <c r="A9" t="s">
        <v>57</v>
      </c>
      <c r="B9">
        <v>10</v>
      </c>
      <c r="C9" s="4">
        <v>39624</v>
      </c>
      <c r="D9" s="4">
        <v>43535</v>
      </c>
      <c r="E9" s="5">
        <f t="shared" si="0"/>
        <v>10.715068493150685</v>
      </c>
      <c r="F9" t="s">
        <v>80</v>
      </c>
      <c r="G9">
        <v>50</v>
      </c>
      <c r="H9">
        <v>115</v>
      </c>
      <c r="I9">
        <v>49</v>
      </c>
      <c r="J9">
        <v>71</v>
      </c>
      <c r="K9">
        <v>62</v>
      </c>
      <c r="L9">
        <v>51</v>
      </c>
      <c r="M9">
        <v>68</v>
      </c>
      <c r="N9">
        <v>58</v>
      </c>
      <c r="O9" s="1">
        <v>4</v>
      </c>
      <c r="P9" s="1">
        <v>3.3</v>
      </c>
      <c r="Q9" s="1">
        <v>2.75</v>
      </c>
      <c r="R9" s="1">
        <v>2.7272727272727271</v>
      </c>
      <c r="S9" s="1">
        <v>1.2857142857142858</v>
      </c>
      <c r="T9">
        <v>77</v>
      </c>
      <c r="U9">
        <v>13</v>
      </c>
      <c r="V9">
        <v>9</v>
      </c>
      <c r="W9">
        <v>13</v>
      </c>
      <c r="X9">
        <v>10</v>
      </c>
      <c r="Y9">
        <v>9</v>
      </c>
      <c r="Z9">
        <v>13</v>
      </c>
      <c r="AA9">
        <v>10</v>
      </c>
      <c r="AB9">
        <v>33</v>
      </c>
      <c r="AC9">
        <v>15</v>
      </c>
      <c r="AD9">
        <v>2</v>
      </c>
      <c r="AE9">
        <v>11</v>
      </c>
      <c r="AF9">
        <v>8</v>
      </c>
      <c r="AG9">
        <v>95</v>
      </c>
      <c r="AH9">
        <v>18</v>
      </c>
      <c r="AI9">
        <v>9</v>
      </c>
      <c r="AJ9">
        <v>18</v>
      </c>
      <c r="AK9">
        <v>10</v>
      </c>
      <c r="AL9">
        <v>13</v>
      </c>
      <c r="AM9">
        <v>16</v>
      </c>
      <c r="AN9">
        <v>11</v>
      </c>
      <c r="AO9">
        <v>27</v>
      </c>
      <c r="AP9">
        <v>13</v>
      </c>
      <c r="AQ9">
        <v>2</v>
      </c>
      <c r="AR9">
        <v>13</v>
      </c>
      <c r="AS9">
        <v>3</v>
      </c>
      <c r="AT9" s="3">
        <f>15/17</f>
        <v>0.88235294117647056</v>
      </c>
      <c r="AU9" s="3">
        <f>16/17</f>
        <v>0.94117647058823528</v>
      </c>
    </row>
    <row r="10" spans="1:47" x14ac:dyDescent="0.55000000000000004">
      <c r="A10" t="s">
        <v>89</v>
      </c>
      <c r="B10">
        <v>8</v>
      </c>
      <c r="C10" s="4">
        <v>40487</v>
      </c>
      <c r="D10" s="4">
        <v>43581</v>
      </c>
      <c r="E10" s="5">
        <f>+(D10-C10)/365</f>
        <v>8.4767123287671229</v>
      </c>
      <c r="F10" t="s">
        <v>79</v>
      </c>
      <c r="G10">
        <v>100</v>
      </c>
      <c r="H10">
        <v>129</v>
      </c>
      <c r="I10">
        <v>56</v>
      </c>
      <c r="J10">
        <v>58</v>
      </c>
      <c r="K10">
        <v>99</v>
      </c>
      <c r="L10">
        <v>51</v>
      </c>
      <c r="M10">
        <v>69</v>
      </c>
      <c r="N10">
        <v>57</v>
      </c>
      <c r="O10" s="1">
        <v>3.4736842105263159</v>
      </c>
      <c r="P10" s="1">
        <v>1.2</v>
      </c>
      <c r="Q10" s="1">
        <v>2.375</v>
      </c>
      <c r="R10" s="1">
        <v>1.8181818181818181</v>
      </c>
      <c r="S10" s="1">
        <v>1.2857142857142858</v>
      </c>
      <c r="T10" s="15">
        <v>80</v>
      </c>
      <c r="U10">
        <v>11</v>
      </c>
      <c r="V10">
        <v>11</v>
      </c>
      <c r="W10">
        <v>11</v>
      </c>
      <c r="X10">
        <v>14</v>
      </c>
      <c r="Y10">
        <v>16</v>
      </c>
      <c r="Z10">
        <v>9</v>
      </c>
      <c r="AA10">
        <v>8</v>
      </c>
      <c r="AB10">
        <v>34</v>
      </c>
      <c r="AC10">
        <v>13</v>
      </c>
      <c r="AD10">
        <v>0</v>
      </c>
      <c r="AE10">
        <v>10</v>
      </c>
      <c r="AF10">
        <v>11</v>
      </c>
      <c r="AT10" s="3"/>
      <c r="AU10" s="3"/>
    </row>
    <row r="11" spans="1:47" x14ac:dyDescent="0.55000000000000004">
      <c r="A11" t="s">
        <v>90</v>
      </c>
      <c r="B11">
        <v>8</v>
      </c>
      <c r="C11" s="4">
        <v>40634</v>
      </c>
      <c r="D11" s="4">
        <v>43607</v>
      </c>
      <c r="E11" s="5">
        <f>+(D11-C11)/365</f>
        <v>8.1452054794520556</v>
      </c>
      <c r="F11" t="s">
        <v>80</v>
      </c>
      <c r="G11">
        <v>95</v>
      </c>
      <c r="H11">
        <v>135</v>
      </c>
      <c r="I11">
        <v>38</v>
      </c>
      <c r="J11">
        <v>41</v>
      </c>
      <c r="K11">
        <v>55</v>
      </c>
      <c r="L11">
        <v>39</v>
      </c>
      <c r="M11">
        <v>60</v>
      </c>
      <c r="N11">
        <v>39</v>
      </c>
      <c r="O11" s="1">
        <v>3.736842105263158</v>
      </c>
      <c r="P11" s="1">
        <v>0.2</v>
      </c>
      <c r="Q11" s="1">
        <v>3</v>
      </c>
      <c r="R11" s="1">
        <v>2</v>
      </c>
      <c r="S11" s="1">
        <v>0.5714285714285714</v>
      </c>
      <c r="T11">
        <v>105</v>
      </c>
      <c r="U11">
        <v>17</v>
      </c>
      <c r="V11">
        <v>16</v>
      </c>
      <c r="W11">
        <v>15</v>
      </c>
      <c r="X11">
        <v>15</v>
      </c>
      <c r="Y11">
        <v>15</v>
      </c>
      <c r="Z11">
        <v>12</v>
      </c>
      <c r="AA11">
        <v>15</v>
      </c>
      <c r="AB11">
        <v>16</v>
      </c>
      <c r="AC11">
        <v>4</v>
      </c>
      <c r="AD11">
        <v>1</v>
      </c>
      <c r="AE11">
        <v>5</v>
      </c>
      <c r="AF11">
        <v>6</v>
      </c>
      <c r="AT11" s="3"/>
      <c r="AU11" s="3"/>
    </row>
    <row r="12" spans="1:47" x14ac:dyDescent="0.55000000000000004">
      <c r="A12" t="s">
        <v>91</v>
      </c>
      <c r="B12">
        <v>8</v>
      </c>
      <c r="C12" s="4">
        <v>40584</v>
      </c>
      <c r="D12" s="4">
        <v>43612</v>
      </c>
      <c r="E12" s="5">
        <f>+(D12-C12)/365</f>
        <v>8.2958904109589042</v>
      </c>
      <c r="F12" t="s">
        <v>80</v>
      </c>
      <c r="G12">
        <v>68.180000000000007</v>
      </c>
      <c r="H12">
        <v>120</v>
      </c>
      <c r="I12">
        <v>59</v>
      </c>
      <c r="J12">
        <v>58</v>
      </c>
      <c r="K12">
        <v>66</v>
      </c>
      <c r="L12">
        <v>68</v>
      </c>
      <c r="M12">
        <v>65</v>
      </c>
      <c r="N12">
        <v>68</v>
      </c>
      <c r="O12" s="1">
        <v>3.7894736842105261</v>
      </c>
      <c r="P12" s="1">
        <v>1.1000000000000001</v>
      </c>
      <c r="Q12" s="1">
        <v>4</v>
      </c>
      <c r="R12" s="1">
        <v>2.4545454545454546</v>
      </c>
      <c r="S12" s="1">
        <v>1.1428571428571428</v>
      </c>
      <c r="T12">
        <v>105</v>
      </c>
      <c r="U12">
        <v>16</v>
      </c>
      <c r="V12">
        <v>14</v>
      </c>
      <c r="W12">
        <v>15</v>
      </c>
      <c r="X12">
        <v>12</v>
      </c>
      <c r="Y12">
        <v>16</v>
      </c>
      <c r="Z12">
        <v>20</v>
      </c>
      <c r="AA12">
        <v>12</v>
      </c>
      <c r="AB12">
        <v>28</v>
      </c>
      <c r="AC12">
        <v>9</v>
      </c>
      <c r="AD12">
        <v>2</v>
      </c>
      <c r="AE12">
        <v>9</v>
      </c>
      <c r="AF12">
        <v>10</v>
      </c>
      <c r="AT12" s="3"/>
      <c r="AU12" s="3"/>
    </row>
    <row r="13" spans="1:47" x14ac:dyDescent="0.55000000000000004">
      <c r="A13" t="s">
        <v>92</v>
      </c>
      <c r="B13">
        <v>9</v>
      </c>
      <c r="C13" s="4">
        <v>40060</v>
      </c>
      <c r="D13" s="4">
        <v>43614</v>
      </c>
      <c r="E13" s="5">
        <f>+(D13-C13)/365</f>
        <v>9.7369863013698623</v>
      </c>
      <c r="F13" t="s">
        <v>79</v>
      </c>
      <c r="G13">
        <v>72.7</v>
      </c>
      <c r="H13">
        <v>112</v>
      </c>
      <c r="I13">
        <v>46</v>
      </c>
      <c r="J13">
        <v>43</v>
      </c>
      <c r="K13">
        <v>72</v>
      </c>
      <c r="L13">
        <v>51</v>
      </c>
      <c r="M13">
        <v>62</v>
      </c>
      <c r="N13">
        <v>51</v>
      </c>
      <c r="O13" s="1">
        <v>3.9473684210526314</v>
      </c>
      <c r="P13" s="1">
        <v>0.9</v>
      </c>
      <c r="Q13" s="1">
        <v>4</v>
      </c>
      <c r="R13" s="1">
        <v>3.2727272727272729</v>
      </c>
      <c r="S13" s="1">
        <v>0.42857142857142855</v>
      </c>
      <c r="T13">
        <v>79</v>
      </c>
      <c r="U13">
        <v>18</v>
      </c>
      <c r="V13">
        <v>9</v>
      </c>
      <c r="W13">
        <v>10</v>
      </c>
      <c r="X13">
        <v>10</v>
      </c>
      <c r="Y13">
        <v>10</v>
      </c>
      <c r="Z13">
        <v>15</v>
      </c>
      <c r="AA13">
        <v>7</v>
      </c>
      <c r="AB13">
        <v>25</v>
      </c>
      <c r="AC13">
        <v>11</v>
      </c>
      <c r="AD13">
        <v>2</v>
      </c>
      <c r="AE13">
        <v>9</v>
      </c>
      <c r="AF13">
        <v>5</v>
      </c>
      <c r="AT13" s="3"/>
      <c r="AU1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DBA9-861F-43B4-86CA-BAEA3C15E00C}">
  <dimension ref="A1:BM21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1" sqref="B1:AG13"/>
    </sheetView>
  </sheetViews>
  <sheetFormatPr baseColWidth="10" defaultColWidth="8.83984375" defaultRowHeight="14.4" x14ac:dyDescent="0.55000000000000004"/>
  <cols>
    <col min="1" max="1" width="16.1015625" bestFit="1" customWidth="1"/>
    <col min="2" max="2" width="11.62890625" style="3" bestFit="1" customWidth="1"/>
    <col min="3" max="3" width="9.734375" bestFit="1" customWidth="1"/>
    <col min="4" max="4" width="11.7890625" style="3" bestFit="1" customWidth="1"/>
    <col min="5" max="5" width="11.5234375" style="3" bestFit="1" customWidth="1"/>
    <col min="6" max="6" width="11.47265625" bestFit="1" customWidth="1"/>
    <col min="7" max="7" width="9.578125" bestFit="1" customWidth="1"/>
    <col min="8" max="8" width="11.62890625" style="3" bestFit="1" customWidth="1"/>
    <col min="9" max="9" width="11.3671875" style="3" bestFit="1" customWidth="1"/>
    <col min="10" max="10" width="11.47265625" bestFit="1" customWidth="1"/>
    <col min="11" max="11" width="9.578125" bestFit="1" customWidth="1"/>
    <col min="12" max="12" width="11.62890625" style="3" bestFit="1" customWidth="1"/>
    <col min="13" max="13" width="11.3671875" style="3" bestFit="1" customWidth="1"/>
    <col min="14" max="14" width="12.20703125" bestFit="1" customWidth="1"/>
    <col min="15" max="15" width="10.3125" bestFit="1" customWidth="1"/>
    <col min="16" max="16" width="12.3671875" style="3" bestFit="1" customWidth="1"/>
    <col min="17" max="17" width="12.1015625" style="3" bestFit="1" customWidth="1"/>
    <col min="18" max="18" width="12.05078125" bestFit="1" customWidth="1"/>
    <col min="19" max="19" width="10.15625" bestFit="1" customWidth="1"/>
    <col min="20" max="20" width="12.20703125" style="3" bestFit="1" customWidth="1"/>
    <col min="21" max="21" width="11.9453125" style="3" bestFit="1" customWidth="1"/>
    <col min="22" max="22" width="12.05078125" bestFit="1" customWidth="1"/>
    <col min="23" max="23" width="10.15625" bestFit="1" customWidth="1"/>
    <col min="24" max="24" width="12.20703125" style="3" bestFit="1" customWidth="1"/>
    <col min="25" max="25" width="11.9453125" style="3" bestFit="1" customWidth="1"/>
    <col min="26" max="26" width="12.20703125" bestFit="1" customWidth="1"/>
    <col min="27" max="27" width="10.3125" bestFit="1" customWidth="1"/>
    <col min="28" max="28" width="12.3671875" bestFit="1" customWidth="1"/>
    <col min="29" max="29" width="12.1015625" bestFit="1" customWidth="1"/>
    <col min="30" max="30" width="12.7890625" bestFit="1" customWidth="1"/>
    <col min="31" max="31" width="10.89453125" bestFit="1" customWidth="1"/>
    <col min="32" max="32" width="12.9453125" bestFit="1" customWidth="1"/>
    <col min="33" max="33" width="12.68359375" bestFit="1" customWidth="1"/>
    <col min="34" max="34" width="11.20703125" bestFit="1" customWidth="1"/>
    <col min="35" max="35" width="9.3125" bestFit="1" customWidth="1"/>
    <col min="36" max="36" width="11.3671875" bestFit="1" customWidth="1"/>
    <col min="37" max="37" width="11.5234375" bestFit="1" customWidth="1"/>
    <col min="38" max="38" width="11.47265625" bestFit="1" customWidth="1"/>
    <col min="39" max="39" width="9.578125" bestFit="1" customWidth="1"/>
    <col min="40" max="40" width="11.62890625" bestFit="1" customWidth="1"/>
    <col min="41" max="41" width="11.3671875" bestFit="1" customWidth="1"/>
    <col min="42" max="42" width="11.47265625" bestFit="1" customWidth="1"/>
    <col min="43" max="43" width="9.578125" bestFit="1" customWidth="1"/>
    <col min="44" max="44" width="11.62890625" bestFit="1" customWidth="1"/>
    <col min="45" max="45" width="11.3671875" bestFit="1" customWidth="1"/>
    <col min="46" max="46" width="12.20703125" bestFit="1" customWidth="1"/>
    <col min="47" max="47" width="10.3125" bestFit="1" customWidth="1"/>
    <col min="48" max="48" width="12.3671875" bestFit="1" customWidth="1"/>
    <col min="49" max="49" width="12.1015625" bestFit="1" customWidth="1"/>
    <col min="50" max="50" width="12.05078125" bestFit="1" customWidth="1"/>
    <col min="51" max="51" width="10.15625" bestFit="1" customWidth="1"/>
    <col min="52" max="52" width="12.20703125" bestFit="1" customWidth="1"/>
    <col min="53" max="53" width="11.9453125" bestFit="1" customWidth="1"/>
    <col min="54" max="54" width="12.05078125" bestFit="1" customWidth="1"/>
    <col min="55" max="55" width="10.15625" bestFit="1" customWidth="1"/>
    <col min="56" max="56" width="12.20703125" bestFit="1" customWidth="1"/>
    <col min="57" max="57" width="11.9453125" bestFit="1" customWidth="1"/>
    <col min="58" max="58" width="12.20703125" bestFit="1" customWidth="1"/>
    <col min="59" max="59" width="10.3125" bestFit="1" customWidth="1"/>
    <col min="60" max="60" width="12.3671875" bestFit="1" customWidth="1"/>
    <col min="61" max="61" width="12.1015625" bestFit="1" customWidth="1"/>
    <col min="62" max="62" width="12.7890625" bestFit="1" customWidth="1"/>
    <col min="63" max="63" width="10.89453125" bestFit="1" customWidth="1"/>
    <col min="64" max="64" width="12.9453125" bestFit="1" customWidth="1"/>
    <col min="65" max="65" width="12.68359375" bestFit="1" customWidth="1"/>
  </cols>
  <sheetData>
    <row r="1" spans="1:65" x14ac:dyDescent="0.55000000000000004">
      <c r="A1" t="s">
        <v>2</v>
      </c>
      <c r="B1" t="s">
        <v>94</v>
      </c>
      <c r="C1" t="s">
        <v>50</v>
      </c>
      <c r="D1" t="s">
        <v>110</v>
      </c>
      <c r="E1" t="s">
        <v>126</v>
      </c>
      <c r="F1" t="s">
        <v>95</v>
      </c>
      <c r="G1" t="s">
        <v>51</v>
      </c>
      <c r="H1" t="s">
        <v>111</v>
      </c>
      <c r="I1" t="s">
        <v>127</v>
      </c>
      <c r="J1" t="s">
        <v>96</v>
      </c>
      <c r="K1" t="s">
        <v>52</v>
      </c>
      <c r="L1" t="s">
        <v>112</v>
      </c>
      <c r="M1" t="s">
        <v>128</v>
      </c>
      <c r="N1" t="s">
        <v>97</v>
      </c>
      <c r="O1" t="s">
        <v>46</v>
      </c>
      <c r="P1" s="3" t="s">
        <v>113</v>
      </c>
      <c r="Q1" s="3" t="s">
        <v>129</v>
      </c>
      <c r="R1" t="s">
        <v>98</v>
      </c>
      <c r="S1" t="s">
        <v>47</v>
      </c>
      <c r="T1" t="s">
        <v>114</v>
      </c>
      <c r="U1" t="s">
        <v>130</v>
      </c>
      <c r="V1" t="s">
        <v>99</v>
      </c>
      <c r="W1" t="s">
        <v>48</v>
      </c>
      <c r="X1" t="s">
        <v>115</v>
      </c>
      <c r="Y1" t="s">
        <v>131</v>
      </c>
      <c r="Z1" t="s">
        <v>100</v>
      </c>
      <c r="AA1" t="s">
        <v>53</v>
      </c>
      <c r="AB1" t="s">
        <v>116</v>
      </c>
      <c r="AC1" t="s">
        <v>132</v>
      </c>
      <c r="AD1" t="s">
        <v>101</v>
      </c>
      <c r="AE1" t="s">
        <v>49</v>
      </c>
      <c r="AF1" t="s">
        <v>117</v>
      </c>
      <c r="AG1" t="s">
        <v>133</v>
      </c>
      <c r="AH1" t="s">
        <v>102</v>
      </c>
      <c r="AI1" t="s">
        <v>71</v>
      </c>
      <c r="AJ1" t="s">
        <v>118</v>
      </c>
      <c r="AK1" t="s">
        <v>134</v>
      </c>
      <c r="AL1" t="s">
        <v>103</v>
      </c>
      <c r="AM1" t="s">
        <v>72</v>
      </c>
      <c r="AN1" t="s">
        <v>119</v>
      </c>
      <c r="AO1" t="s">
        <v>135</v>
      </c>
      <c r="AP1" t="s">
        <v>104</v>
      </c>
      <c r="AQ1" t="s">
        <v>73</v>
      </c>
      <c r="AR1" t="s">
        <v>120</v>
      </c>
      <c r="AS1" t="s">
        <v>136</v>
      </c>
      <c r="AT1" t="s">
        <v>105</v>
      </c>
      <c r="AU1" t="s">
        <v>74</v>
      </c>
      <c r="AV1" s="3" t="s">
        <v>121</v>
      </c>
      <c r="AW1" s="3" t="s">
        <v>137</v>
      </c>
      <c r="AX1" t="s">
        <v>106</v>
      </c>
      <c r="AY1" t="s">
        <v>75</v>
      </c>
      <c r="AZ1" t="s">
        <v>122</v>
      </c>
      <c r="BA1" t="s">
        <v>138</v>
      </c>
      <c r="BB1" t="s">
        <v>107</v>
      </c>
      <c r="BC1" t="s">
        <v>76</v>
      </c>
      <c r="BD1" t="s">
        <v>123</v>
      </c>
      <c r="BE1" t="s">
        <v>139</v>
      </c>
      <c r="BF1" t="s">
        <v>108</v>
      </c>
      <c r="BG1" t="s">
        <v>77</v>
      </c>
      <c r="BH1" t="s">
        <v>124</v>
      </c>
      <c r="BI1" t="s">
        <v>140</v>
      </c>
      <c r="BJ1" t="s">
        <v>109</v>
      </c>
      <c r="BK1" t="s">
        <v>78</v>
      </c>
      <c r="BL1" t="s">
        <v>125</v>
      </c>
      <c r="BM1" t="s">
        <v>141</v>
      </c>
    </row>
    <row r="2" spans="1:65" x14ac:dyDescent="0.55000000000000004">
      <c r="A2" t="s">
        <v>16</v>
      </c>
      <c r="B2" s="8">
        <v>90</v>
      </c>
      <c r="C2" s="8">
        <v>2.3756364449625793</v>
      </c>
      <c r="D2" s="8">
        <v>0</v>
      </c>
      <c r="E2" s="8">
        <v>10</v>
      </c>
      <c r="F2" s="8">
        <v>50</v>
      </c>
      <c r="G2" s="8">
        <v>2.3625460247276289</v>
      </c>
      <c r="H2" s="8">
        <v>0</v>
      </c>
      <c r="I2" s="8">
        <v>50</v>
      </c>
      <c r="J2" s="8">
        <v>40</v>
      </c>
      <c r="K2" s="8">
        <v>2.2337211525882532</v>
      </c>
      <c r="L2" s="8">
        <v>0</v>
      </c>
      <c r="M2" s="8">
        <v>60</v>
      </c>
      <c r="N2" s="8">
        <v>100</v>
      </c>
      <c r="O2" s="8">
        <v>1.3088397897197825</v>
      </c>
      <c r="P2" s="8">
        <v>0</v>
      </c>
      <c r="Q2" s="8">
        <v>0</v>
      </c>
      <c r="R2" s="8">
        <v>60</v>
      </c>
      <c r="S2" s="8">
        <v>1.3434194812289193</v>
      </c>
      <c r="T2" s="8">
        <v>20</v>
      </c>
      <c r="U2" s="8">
        <v>20</v>
      </c>
      <c r="V2" s="8">
        <v>70</v>
      </c>
      <c r="W2" s="8">
        <v>1.2283448937555954</v>
      </c>
      <c r="X2" s="8">
        <v>10</v>
      </c>
      <c r="Y2" s="8">
        <v>20</v>
      </c>
      <c r="Z2" s="8">
        <v>76.6666666666667</v>
      </c>
      <c r="AA2" s="8">
        <v>1.937587840012911</v>
      </c>
      <c r="AB2" s="8">
        <v>3.3333333333333335</v>
      </c>
      <c r="AC2" s="8">
        <v>20.689655172413794</v>
      </c>
      <c r="AD2" s="8">
        <v>90</v>
      </c>
      <c r="AE2" s="8">
        <v>0.91576765032562568</v>
      </c>
      <c r="AF2" s="8">
        <v>0</v>
      </c>
      <c r="AG2" s="8">
        <v>10</v>
      </c>
      <c r="AH2" s="1">
        <v>90</v>
      </c>
      <c r="AI2" s="1">
        <v>1.9381116839500412</v>
      </c>
      <c r="AJ2" s="1">
        <v>0</v>
      </c>
      <c r="AK2" s="1">
        <v>10</v>
      </c>
      <c r="AL2" s="1">
        <v>80</v>
      </c>
      <c r="AM2" s="1">
        <v>2.5203613234567412</v>
      </c>
      <c r="AN2" s="1">
        <v>0</v>
      </c>
      <c r="AO2" s="1">
        <v>20</v>
      </c>
      <c r="AP2" s="1">
        <v>70</v>
      </c>
      <c r="AQ2" s="1">
        <v>2.584707950617378</v>
      </c>
      <c r="AR2" s="1">
        <v>10</v>
      </c>
      <c r="AS2" s="1">
        <v>20</v>
      </c>
      <c r="AT2" s="1">
        <v>90</v>
      </c>
      <c r="AU2" s="1">
        <v>0.98855178271660082</v>
      </c>
      <c r="AV2" s="1">
        <v>0</v>
      </c>
      <c r="AW2" s="1">
        <v>10</v>
      </c>
      <c r="AX2" s="1">
        <v>60</v>
      </c>
      <c r="AY2" s="1">
        <v>1.1090786502055456</v>
      </c>
      <c r="AZ2" s="1">
        <v>10</v>
      </c>
      <c r="BA2" s="1">
        <v>30</v>
      </c>
      <c r="BB2" s="1">
        <v>50</v>
      </c>
      <c r="BC2" s="1">
        <v>1.0509037037036211</v>
      </c>
      <c r="BD2" s="1">
        <v>20</v>
      </c>
      <c r="BE2" s="1">
        <v>30</v>
      </c>
      <c r="BF2" s="1">
        <v>83.333333333333343</v>
      </c>
      <c r="BG2" s="1">
        <v>1.9920115385270742</v>
      </c>
      <c r="BH2" s="1">
        <v>3.3333333333333335</v>
      </c>
      <c r="BI2" s="1">
        <v>13.333333333333334</v>
      </c>
      <c r="BJ2" s="1">
        <v>73.333333333333329</v>
      </c>
      <c r="BK2" s="1">
        <v>1.1361000417852567</v>
      </c>
      <c r="BL2" s="1">
        <v>13.333333333333334</v>
      </c>
      <c r="BM2" s="1">
        <v>13.333333333333334</v>
      </c>
    </row>
    <row r="3" spans="1:65" x14ac:dyDescent="0.55000000000000004">
      <c r="A3" t="s">
        <v>17</v>
      </c>
      <c r="B3" s="8">
        <v>80</v>
      </c>
      <c r="C3" s="8">
        <v>2.6451289541582748</v>
      </c>
      <c r="D3" s="8">
        <v>20</v>
      </c>
      <c r="E3" s="8">
        <v>0</v>
      </c>
      <c r="F3" s="8">
        <v>30</v>
      </c>
      <c r="G3" s="8">
        <v>2.7782052568509203</v>
      </c>
      <c r="H3" s="8">
        <v>40</v>
      </c>
      <c r="I3" s="8">
        <v>30</v>
      </c>
      <c r="J3" s="8">
        <v>70</v>
      </c>
      <c r="K3" s="8">
        <v>2.3828311831328151</v>
      </c>
      <c r="L3" s="8">
        <v>10</v>
      </c>
      <c r="M3" s="8">
        <v>20</v>
      </c>
      <c r="N3" s="8">
        <v>50</v>
      </c>
      <c r="O3" s="8">
        <v>1.2663298104540417</v>
      </c>
      <c r="P3" s="8">
        <v>0</v>
      </c>
      <c r="Q3" s="8">
        <v>50</v>
      </c>
      <c r="R3" s="8">
        <v>40</v>
      </c>
      <c r="S3" s="8">
        <v>1.3880928639887931</v>
      </c>
      <c r="T3" s="8">
        <v>30</v>
      </c>
      <c r="U3" s="8">
        <v>30</v>
      </c>
      <c r="V3" s="8">
        <v>50</v>
      </c>
      <c r="W3" s="8">
        <v>1.4582881645765118</v>
      </c>
      <c r="X3" s="8">
        <v>40</v>
      </c>
      <c r="Y3" s="8">
        <v>10</v>
      </c>
      <c r="Z3" s="8">
        <v>60</v>
      </c>
      <c r="AA3" s="8">
        <v>1.4285247698659054</v>
      </c>
      <c r="AB3" s="8">
        <v>0</v>
      </c>
      <c r="AC3" s="8">
        <v>40</v>
      </c>
      <c r="AD3" s="8">
        <v>80</v>
      </c>
      <c r="AE3" s="8">
        <v>0.99584612018744512</v>
      </c>
      <c r="AF3" s="8">
        <v>6.666666666666667</v>
      </c>
      <c r="AG3" s="8">
        <v>13.333333333333334</v>
      </c>
      <c r="AH3" s="1">
        <v>80</v>
      </c>
      <c r="AI3" s="1">
        <v>2.5138339259137812</v>
      </c>
      <c r="AJ3" s="1">
        <v>20</v>
      </c>
      <c r="AK3" s="1">
        <v>0</v>
      </c>
      <c r="AL3" s="1">
        <v>40</v>
      </c>
      <c r="AM3" s="1">
        <v>3.1476761810675531</v>
      </c>
      <c r="AN3" s="1">
        <v>40</v>
      </c>
      <c r="AO3" s="1">
        <v>20</v>
      </c>
      <c r="AP3" s="1">
        <v>70</v>
      </c>
      <c r="AQ3" s="1">
        <v>2.2939748641801954</v>
      </c>
      <c r="AR3" s="1">
        <v>20</v>
      </c>
      <c r="AS3" s="1">
        <v>10</v>
      </c>
      <c r="AT3" s="1">
        <v>80</v>
      </c>
      <c r="AU3" s="1">
        <v>1.3553332345763873</v>
      </c>
      <c r="AV3" s="1">
        <v>20</v>
      </c>
      <c r="AW3" s="1">
        <v>0</v>
      </c>
      <c r="AX3" s="1">
        <v>30</v>
      </c>
      <c r="AY3" s="1">
        <v>1.44220464196405</v>
      </c>
      <c r="AZ3" s="1">
        <v>60</v>
      </c>
      <c r="BA3" s="1">
        <v>10</v>
      </c>
      <c r="BB3" s="1">
        <v>90</v>
      </c>
      <c r="BC3" s="1">
        <v>1.507776175560942</v>
      </c>
      <c r="BD3" s="1">
        <v>10</v>
      </c>
      <c r="BE3" s="1">
        <v>0</v>
      </c>
      <c r="BF3" s="1">
        <v>90</v>
      </c>
      <c r="BG3" s="1">
        <v>2.4250002524177336</v>
      </c>
      <c r="BH3" s="1">
        <v>10</v>
      </c>
      <c r="BI3" s="1">
        <v>0</v>
      </c>
      <c r="BJ3" s="1">
        <v>86.666666666666671</v>
      </c>
      <c r="BK3" s="1">
        <v>1.211484325933267</v>
      </c>
      <c r="BL3" s="1">
        <v>0</v>
      </c>
      <c r="BM3" s="1">
        <v>13.333333333333334</v>
      </c>
    </row>
    <row r="4" spans="1:65" x14ac:dyDescent="0.55000000000000004">
      <c r="A4" t="s">
        <v>18</v>
      </c>
      <c r="B4" s="8">
        <v>90</v>
      </c>
      <c r="C4" s="8">
        <v>1.8904949653427991</v>
      </c>
      <c r="D4" s="8">
        <v>0</v>
      </c>
      <c r="E4" s="8">
        <v>10</v>
      </c>
      <c r="F4" s="8">
        <v>30</v>
      </c>
      <c r="G4" s="8">
        <v>1.8489294608705631</v>
      </c>
      <c r="H4" s="8">
        <v>0</v>
      </c>
      <c r="I4" s="8">
        <v>70</v>
      </c>
      <c r="J4" s="8">
        <v>50</v>
      </c>
      <c r="K4" s="8">
        <v>2.0250195160624527</v>
      </c>
      <c r="L4" s="8">
        <v>0</v>
      </c>
      <c r="M4" s="8">
        <v>50</v>
      </c>
      <c r="N4" s="8">
        <v>70</v>
      </c>
      <c r="O4" s="8">
        <v>0.66440660891821568</v>
      </c>
      <c r="P4" s="8">
        <v>0</v>
      </c>
      <c r="Q4" s="8">
        <v>30</v>
      </c>
      <c r="R4" s="8">
        <v>60</v>
      </c>
      <c r="S4" s="8">
        <v>0.68364573521539451</v>
      </c>
      <c r="T4" s="8">
        <v>0</v>
      </c>
      <c r="U4" s="8">
        <v>40</v>
      </c>
      <c r="V4" s="8">
        <v>50</v>
      </c>
      <c r="W4" s="8">
        <v>1.0507370672537912</v>
      </c>
      <c r="X4" s="8">
        <v>0</v>
      </c>
      <c r="Y4" s="8">
        <v>50</v>
      </c>
      <c r="Z4" s="8">
        <v>90</v>
      </c>
      <c r="AA4" s="8">
        <v>1.2668870191012156</v>
      </c>
      <c r="AB4" s="8">
        <v>0</v>
      </c>
      <c r="AC4" s="8">
        <v>10</v>
      </c>
      <c r="AD4" s="8">
        <v>90</v>
      </c>
      <c r="AE4" s="8">
        <v>1.0044893401713717</v>
      </c>
      <c r="AF4" s="8">
        <v>0</v>
      </c>
      <c r="AG4" s="8">
        <v>10</v>
      </c>
      <c r="AH4" s="1">
        <v>100</v>
      </c>
      <c r="AI4" s="1">
        <v>1.7997741037164769</v>
      </c>
      <c r="AJ4" s="1">
        <v>0</v>
      </c>
      <c r="AK4" s="1">
        <v>0</v>
      </c>
      <c r="AL4" s="1">
        <v>90</v>
      </c>
      <c r="AM4" s="1">
        <v>2.1397396148182399</v>
      </c>
      <c r="AN4" s="1">
        <v>0</v>
      </c>
      <c r="AO4" s="1">
        <v>10</v>
      </c>
      <c r="AP4" s="1">
        <v>50</v>
      </c>
      <c r="AQ4" s="1">
        <v>2.3289967012475215</v>
      </c>
      <c r="AR4" s="1">
        <v>0</v>
      </c>
      <c r="AS4" s="1">
        <v>50</v>
      </c>
      <c r="AT4" s="1">
        <v>100</v>
      </c>
      <c r="AU4" s="1">
        <v>1.119132167869245</v>
      </c>
      <c r="AV4" s="1">
        <v>0</v>
      </c>
      <c r="AW4" s="1">
        <v>0</v>
      </c>
      <c r="AX4" s="1">
        <v>90</v>
      </c>
      <c r="AY4" s="1">
        <v>1.3156799604999789</v>
      </c>
      <c r="AZ4" s="1">
        <v>0</v>
      </c>
      <c r="BA4" s="1">
        <v>10</v>
      </c>
      <c r="BB4" s="1">
        <v>40</v>
      </c>
      <c r="BC4" s="1">
        <v>1.4765234129218745</v>
      </c>
      <c r="BD4" s="1">
        <v>10</v>
      </c>
      <c r="BE4" s="1">
        <v>50</v>
      </c>
      <c r="BF4" s="1">
        <v>96.666666666666671</v>
      </c>
      <c r="BG4" s="1">
        <v>1.5215182222193062</v>
      </c>
      <c r="BH4" s="1">
        <v>0</v>
      </c>
      <c r="BI4" s="1">
        <v>3.3333333333333335</v>
      </c>
      <c r="BJ4" s="1">
        <v>96.666666666666671</v>
      </c>
      <c r="BK4" s="1">
        <v>0.91191794975772911</v>
      </c>
      <c r="BL4" s="1">
        <v>3.3333333333333335</v>
      </c>
      <c r="BM4" s="1">
        <v>0</v>
      </c>
    </row>
    <row r="5" spans="1:65" x14ac:dyDescent="0.55000000000000004">
      <c r="A5" t="s">
        <v>19</v>
      </c>
      <c r="B5" s="8">
        <v>80</v>
      </c>
      <c r="C5" s="8">
        <v>2.7176724287681231</v>
      </c>
      <c r="D5" s="8">
        <v>0</v>
      </c>
      <c r="E5" s="8">
        <v>20</v>
      </c>
      <c r="F5" s="8">
        <v>50</v>
      </c>
      <c r="G5" s="8">
        <v>2.5438109317458082</v>
      </c>
      <c r="H5" s="8">
        <v>10</v>
      </c>
      <c r="I5" s="8">
        <v>40</v>
      </c>
      <c r="J5" s="8">
        <v>40</v>
      </c>
      <c r="K5" s="8">
        <v>2.0819266228005229</v>
      </c>
      <c r="L5" s="8">
        <v>0</v>
      </c>
      <c r="M5" s="8">
        <v>60</v>
      </c>
      <c r="N5" s="8">
        <v>60</v>
      </c>
      <c r="O5" s="8">
        <v>1.2667285070222363</v>
      </c>
      <c r="P5" s="8">
        <v>30</v>
      </c>
      <c r="Q5" s="8">
        <v>10</v>
      </c>
      <c r="R5" s="8">
        <v>60</v>
      </c>
      <c r="S5" s="8">
        <v>1.44626991638991</v>
      </c>
      <c r="T5" s="8">
        <v>40</v>
      </c>
      <c r="U5" s="8">
        <v>0</v>
      </c>
      <c r="V5" s="8">
        <v>50</v>
      </c>
      <c r="W5" s="8">
        <v>1.3910315681860024</v>
      </c>
      <c r="X5" s="8">
        <v>20</v>
      </c>
      <c r="Y5" s="8">
        <v>30</v>
      </c>
      <c r="Z5" s="8">
        <v>83.333333333333343</v>
      </c>
      <c r="AA5" s="8">
        <v>2.4128620828227434</v>
      </c>
      <c r="AB5" s="8">
        <v>6.666666666666667</v>
      </c>
      <c r="AC5" s="8">
        <v>10</v>
      </c>
      <c r="AD5" s="8">
        <v>93.333333333333329</v>
      </c>
      <c r="AE5" s="8">
        <v>1.1890382022704957</v>
      </c>
      <c r="AF5" s="8">
        <v>6.666666666666667</v>
      </c>
      <c r="AG5" s="8">
        <v>0</v>
      </c>
      <c r="AH5" s="1">
        <v>80</v>
      </c>
      <c r="AI5" s="1">
        <v>1.7802250271633919</v>
      </c>
      <c r="AJ5" s="1">
        <v>0</v>
      </c>
      <c r="AK5" s="1">
        <v>20</v>
      </c>
      <c r="AL5" s="1">
        <v>80</v>
      </c>
      <c r="AM5" s="1">
        <v>2.7804962370355448</v>
      </c>
      <c r="AN5" s="1">
        <v>0</v>
      </c>
      <c r="AO5" s="1">
        <v>20</v>
      </c>
      <c r="AP5" s="1">
        <v>50</v>
      </c>
      <c r="AQ5" s="1">
        <v>2.495813135803469</v>
      </c>
      <c r="AR5" s="1">
        <v>20</v>
      </c>
      <c r="AS5" s="1">
        <v>30</v>
      </c>
      <c r="AT5" s="1">
        <v>100</v>
      </c>
      <c r="AU5" s="1">
        <v>1.2105385876566253</v>
      </c>
      <c r="AV5" s="1">
        <v>0</v>
      </c>
      <c r="AW5" s="1">
        <v>0</v>
      </c>
      <c r="AX5" s="1">
        <v>60</v>
      </c>
      <c r="AY5" s="1">
        <v>1.5486184032924901</v>
      </c>
      <c r="AZ5" s="1">
        <v>40</v>
      </c>
      <c r="BA5" s="1">
        <v>0</v>
      </c>
      <c r="BB5" s="1">
        <v>60</v>
      </c>
      <c r="BC5" s="1">
        <v>1.4627100105800657</v>
      </c>
      <c r="BD5" s="1">
        <v>30</v>
      </c>
      <c r="BE5" s="1">
        <v>10</v>
      </c>
      <c r="BF5" s="1">
        <v>83.333333333333343</v>
      </c>
      <c r="BG5" s="1">
        <v>1.8118211818931695</v>
      </c>
      <c r="BH5" s="1">
        <v>0</v>
      </c>
      <c r="BI5" s="1">
        <v>16.666666666666668</v>
      </c>
      <c r="BJ5" s="1">
        <v>96.666666666666671</v>
      </c>
      <c r="BK5" s="1">
        <v>1.2522655495955248</v>
      </c>
      <c r="BL5" s="1">
        <v>3.3333333333333335</v>
      </c>
      <c r="BM5" s="1">
        <v>0</v>
      </c>
    </row>
    <row r="6" spans="1:65" x14ac:dyDescent="0.55000000000000004">
      <c r="A6" t="s">
        <v>45</v>
      </c>
      <c r="B6" s="8">
        <v>70</v>
      </c>
      <c r="C6" s="8">
        <v>2.3404909654539789</v>
      </c>
      <c r="D6" s="8">
        <v>10</v>
      </c>
      <c r="E6" s="8">
        <v>20</v>
      </c>
      <c r="F6" s="8">
        <v>60</v>
      </c>
      <c r="G6" s="8">
        <v>2.5509273470495777</v>
      </c>
      <c r="H6" s="8">
        <v>0</v>
      </c>
      <c r="I6" s="8">
        <v>40</v>
      </c>
      <c r="J6" s="8">
        <v>60</v>
      </c>
      <c r="K6" s="8">
        <v>2.7021013703473677</v>
      </c>
      <c r="L6" s="8">
        <v>0</v>
      </c>
      <c r="M6" s="8">
        <v>40</v>
      </c>
      <c r="N6" s="8">
        <v>80</v>
      </c>
      <c r="O6" s="8">
        <v>1.29964887943424</v>
      </c>
      <c r="P6" s="8">
        <v>20</v>
      </c>
      <c r="Q6" s="8">
        <v>0</v>
      </c>
      <c r="R6" s="8">
        <v>70</v>
      </c>
      <c r="S6" s="8">
        <v>1.4316714993619781</v>
      </c>
      <c r="T6" s="8">
        <v>10</v>
      </c>
      <c r="U6" s="8">
        <v>20</v>
      </c>
      <c r="V6" s="8">
        <v>70</v>
      </c>
      <c r="W6" s="8">
        <v>1.4413314933998522</v>
      </c>
      <c r="X6" s="8">
        <v>10</v>
      </c>
      <c r="Y6" s="8">
        <v>20</v>
      </c>
      <c r="Z6" s="8">
        <v>96.666666666666671</v>
      </c>
      <c r="AA6" s="8">
        <v>2.0413504036691505</v>
      </c>
      <c r="AB6" s="8">
        <v>0</v>
      </c>
      <c r="AC6" s="8">
        <v>3.3333333333333335</v>
      </c>
      <c r="AD6" s="8">
        <v>90</v>
      </c>
      <c r="AE6" s="8">
        <v>1.062866124667923</v>
      </c>
      <c r="AF6" s="8">
        <v>0</v>
      </c>
      <c r="AG6" s="8">
        <v>10</v>
      </c>
      <c r="AH6" s="1">
        <v>60</v>
      </c>
      <c r="AI6" s="1">
        <v>2.3666501304999472</v>
      </c>
      <c r="AJ6" s="1">
        <v>30</v>
      </c>
      <c r="AK6" s="1">
        <v>10</v>
      </c>
      <c r="AL6" s="1">
        <v>60</v>
      </c>
      <c r="AM6" s="1">
        <v>2.7067101673585219</v>
      </c>
      <c r="AN6" s="1">
        <v>10</v>
      </c>
      <c r="AO6" s="1">
        <v>30</v>
      </c>
      <c r="AP6" s="1">
        <v>60</v>
      </c>
      <c r="AQ6" s="1">
        <v>2.2297428542748063</v>
      </c>
      <c r="AR6" s="1">
        <v>0</v>
      </c>
      <c r="AS6" s="1">
        <v>40</v>
      </c>
      <c r="AT6" s="1">
        <v>90</v>
      </c>
      <c r="AU6" s="1">
        <v>1.4060557256970094</v>
      </c>
      <c r="AV6" s="1">
        <v>10</v>
      </c>
      <c r="AW6" s="1">
        <v>0</v>
      </c>
      <c r="AX6" s="1">
        <v>80</v>
      </c>
      <c r="AY6" s="1">
        <v>1.3952284005677491</v>
      </c>
      <c r="AZ6" s="1">
        <v>10</v>
      </c>
      <c r="BA6" s="1">
        <v>10</v>
      </c>
      <c r="BB6" s="1">
        <v>30</v>
      </c>
      <c r="BC6" s="1">
        <v>1.53061083129917</v>
      </c>
      <c r="BD6" s="1">
        <v>40</v>
      </c>
      <c r="BE6" s="1">
        <v>30</v>
      </c>
      <c r="BF6" s="1">
        <v>93.333333333333329</v>
      </c>
      <c r="BG6" s="1">
        <v>1.9970714482880192</v>
      </c>
      <c r="BH6" s="1">
        <v>3.3333333333333335</v>
      </c>
      <c r="BI6" s="1">
        <v>3.3333333333333335</v>
      </c>
      <c r="BJ6" s="1">
        <v>83.333333333333343</v>
      </c>
      <c r="BK6" s="1">
        <v>1.0688297425014204</v>
      </c>
      <c r="BL6" s="1">
        <v>6.666666666666667</v>
      </c>
      <c r="BM6" s="1">
        <v>10</v>
      </c>
    </row>
    <row r="7" spans="1:65" x14ac:dyDescent="0.55000000000000004">
      <c r="A7" t="s">
        <v>55</v>
      </c>
      <c r="B7" s="8">
        <v>90</v>
      </c>
      <c r="C7" s="8">
        <v>2.7470620676816857</v>
      </c>
      <c r="D7" s="8">
        <v>0</v>
      </c>
      <c r="E7" s="8">
        <v>10</v>
      </c>
      <c r="F7" s="8">
        <v>70</v>
      </c>
      <c r="G7" s="8">
        <v>3.0588397656554402</v>
      </c>
      <c r="H7" s="8">
        <v>10</v>
      </c>
      <c r="I7" s="8">
        <v>20</v>
      </c>
      <c r="J7" s="8">
        <v>40</v>
      </c>
      <c r="K7" s="8">
        <v>2.8874268110505166</v>
      </c>
      <c r="L7" s="8">
        <v>10</v>
      </c>
      <c r="M7" s="8">
        <v>50</v>
      </c>
      <c r="N7" s="8">
        <v>60</v>
      </c>
      <c r="O7" s="8">
        <v>1.464149375824485</v>
      </c>
      <c r="P7" s="8">
        <v>40</v>
      </c>
      <c r="Q7" s="8">
        <v>0</v>
      </c>
      <c r="R7" s="8">
        <v>60</v>
      </c>
      <c r="S7" s="8">
        <v>1.6768598115470759</v>
      </c>
      <c r="T7" s="8">
        <v>30</v>
      </c>
      <c r="U7" s="8">
        <v>10</v>
      </c>
      <c r="V7" s="8">
        <v>90</v>
      </c>
      <c r="W7" s="8">
        <v>1.4926363346516101</v>
      </c>
      <c r="X7" s="8">
        <v>0</v>
      </c>
      <c r="Y7" s="8">
        <v>10</v>
      </c>
      <c r="Z7" s="8">
        <v>93.333333333333329</v>
      </c>
      <c r="AA7" s="8">
        <v>2.4863791800393065</v>
      </c>
      <c r="AB7" s="8">
        <v>3.3000000000000003</v>
      </c>
      <c r="AC7" s="8">
        <v>3.3300000000000005</v>
      </c>
      <c r="AD7" s="8">
        <v>73.333333333333329</v>
      </c>
      <c r="AE7" s="8">
        <v>1.1358399453657961</v>
      </c>
      <c r="AF7" s="8">
        <v>13.333333333333334</v>
      </c>
      <c r="AG7" s="8">
        <v>13.333333333333334</v>
      </c>
      <c r="AH7" s="1">
        <v>90</v>
      </c>
      <c r="AI7" s="1">
        <v>2.5701620526993332</v>
      </c>
      <c r="AJ7" s="1">
        <v>10</v>
      </c>
      <c r="AK7" s="1">
        <v>0</v>
      </c>
      <c r="AL7" s="1">
        <v>80</v>
      </c>
      <c r="AM7" s="1">
        <v>2.4802560282922821</v>
      </c>
      <c r="AN7" s="1">
        <v>10</v>
      </c>
      <c r="AO7" s="1">
        <v>10</v>
      </c>
      <c r="AP7" s="1">
        <v>50</v>
      </c>
      <c r="AQ7" s="1">
        <v>2.8527256910427186</v>
      </c>
      <c r="AR7" s="1">
        <v>0</v>
      </c>
      <c r="AS7" s="1">
        <v>50</v>
      </c>
      <c r="AT7" s="1">
        <v>90</v>
      </c>
      <c r="AU7" s="1">
        <v>1.3927683103393012</v>
      </c>
      <c r="AV7" s="1">
        <v>0</v>
      </c>
      <c r="AW7" s="1">
        <v>10</v>
      </c>
      <c r="AX7" s="1">
        <v>70</v>
      </c>
      <c r="AY7" s="1">
        <v>1.6333273810709585</v>
      </c>
      <c r="AZ7" s="1">
        <v>10</v>
      </c>
      <c r="BA7" s="1">
        <v>20</v>
      </c>
      <c r="BB7" s="1">
        <v>60</v>
      </c>
      <c r="BC7" s="1">
        <v>1.3982071952923369</v>
      </c>
      <c r="BD7" s="1">
        <v>40</v>
      </c>
      <c r="BE7" s="1">
        <v>0</v>
      </c>
      <c r="BF7" s="1">
        <v>93.333333333333329</v>
      </c>
      <c r="BG7" s="1">
        <v>2.4370889097273341</v>
      </c>
      <c r="BH7" s="1">
        <v>6.666666666666667</v>
      </c>
      <c r="BI7" s="1">
        <v>0</v>
      </c>
      <c r="BJ7" s="1">
        <v>96.666666666666671</v>
      </c>
      <c r="BK7" s="1">
        <v>1.2532223712096886</v>
      </c>
      <c r="BL7" s="1">
        <v>3.3333333333333335</v>
      </c>
      <c r="BM7" s="1">
        <v>0</v>
      </c>
    </row>
    <row r="8" spans="1:65" x14ac:dyDescent="0.55000000000000004">
      <c r="A8" t="s">
        <v>56</v>
      </c>
      <c r="B8" s="8">
        <v>70</v>
      </c>
      <c r="C8" s="8">
        <v>2.8244858964999313</v>
      </c>
      <c r="D8" s="8">
        <v>20</v>
      </c>
      <c r="E8" s="8">
        <v>10</v>
      </c>
      <c r="F8" s="8">
        <v>50</v>
      </c>
      <c r="G8" s="8">
        <v>2.4488894577775127</v>
      </c>
      <c r="H8" s="8">
        <v>10</v>
      </c>
      <c r="I8" s="8">
        <v>40</v>
      </c>
      <c r="J8" s="8">
        <v>60</v>
      </c>
      <c r="K8" s="8">
        <v>2.3933708273107142</v>
      </c>
      <c r="L8" s="8">
        <v>0</v>
      </c>
      <c r="M8" s="8">
        <v>40</v>
      </c>
      <c r="N8" s="8">
        <v>80</v>
      </c>
      <c r="O8" s="8">
        <v>1.544127302183667</v>
      </c>
      <c r="P8" s="8">
        <v>10</v>
      </c>
      <c r="Q8" s="8">
        <v>10</v>
      </c>
      <c r="R8" s="8">
        <v>60</v>
      </c>
      <c r="S8" s="8">
        <v>1.6082922809481555</v>
      </c>
      <c r="T8" s="8">
        <v>10</v>
      </c>
      <c r="U8" s="8">
        <v>30</v>
      </c>
      <c r="V8" s="8">
        <v>70</v>
      </c>
      <c r="W8" s="8">
        <v>1.2555771829815947</v>
      </c>
      <c r="X8" s="8">
        <v>20</v>
      </c>
      <c r="Y8" s="8">
        <v>10</v>
      </c>
      <c r="Z8" s="8">
        <v>93.333333333333329</v>
      </c>
      <c r="AA8" s="8">
        <v>2.2686594362497945</v>
      </c>
      <c r="AB8" s="8">
        <v>0</v>
      </c>
      <c r="AC8" s="8">
        <v>6.6666600000000003</v>
      </c>
      <c r="AD8" s="8">
        <v>90</v>
      </c>
      <c r="AE8" s="8">
        <v>1.0463771362120817</v>
      </c>
      <c r="AF8" s="8">
        <v>3.3333333333333335</v>
      </c>
      <c r="AG8" s="8">
        <v>6.666666666666667</v>
      </c>
      <c r="AH8" s="1">
        <v>80</v>
      </c>
      <c r="AI8" s="1">
        <v>2.8191093440428694</v>
      </c>
      <c r="AJ8" s="1">
        <v>10</v>
      </c>
      <c r="AK8" s="1">
        <v>10</v>
      </c>
      <c r="AL8" s="1">
        <v>40</v>
      </c>
      <c r="AM8" s="1">
        <v>3.1475367091653466</v>
      </c>
      <c r="AN8" s="1">
        <v>10</v>
      </c>
      <c r="AO8" s="1">
        <v>50</v>
      </c>
      <c r="AP8" s="1">
        <v>60</v>
      </c>
      <c r="AQ8" s="1">
        <v>2.3287035683579189</v>
      </c>
      <c r="AR8" s="1">
        <v>20</v>
      </c>
      <c r="AS8" s="1">
        <v>20</v>
      </c>
      <c r="AT8" s="1">
        <v>80</v>
      </c>
      <c r="AU8" s="1">
        <v>1.4625820445098696</v>
      </c>
      <c r="AV8" s="1">
        <v>20</v>
      </c>
      <c r="AW8" s="1">
        <v>0</v>
      </c>
      <c r="AX8" s="1">
        <v>40</v>
      </c>
      <c r="AY8" s="1">
        <v>1.59640292625876</v>
      </c>
      <c r="AZ8" s="1">
        <v>30</v>
      </c>
      <c r="BA8" s="1">
        <v>30</v>
      </c>
      <c r="BB8" s="1">
        <v>90</v>
      </c>
      <c r="BC8" s="1">
        <v>1.3875668840031696</v>
      </c>
      <c r="BD8" s="1">
        <v>0</v>
      </c>
      <c r="BE8" s="1">
        <v>10</v>
      </c>
      <c r="BF8" s="1">
        <v>93.333333333333329</v>
      </c>
      <c r="BG8" s="1">
        <v>2.1319228901011185</v>
      </c>
      <c r="BH8" s="1">
        <v>3.3333333333333335</v>
      </c>
      <c r="BI8" s="1">
        <v>3.3333333333333335</v>
      </c>
      <c r="BJ8" s="1">
        <v>83.333333333333343</v>
      </c>
      <c r="BK8" s="1">
        <v>1.285109854901874</v>
      </c>
      <c r="BL8" s="1">
        <v>6.666666666666667</v>
      </c>
      <c r="BM8" s="1">
        <v>10</v>
      </c>
    </row>
    <row r="9" spans="1:65" x14ac:dyDescent="0.55000000000000004">
      <c r="A9" t="s">
        <v>57</v>
      </c>
      <c r="B9" s="8">
        <v>90</v>
      </c>
      <c r="C9" s="8">
        <v>2.0243602674105139</v>
      </c>
      <c r="D9" s="8">
        <v>0</v>
      </c>
      <c r="E9" s="8">
        <v>10</v>
      </c>
      <c r="F9" s="8">
        <v>80</v>
      </c>
      <c r="G9" s="8">
        <v>1.7769091829191841</v>
      </c>
      <c r="H9" s="8">
        <v>0</v>
      </c>
      <c r="I9" s="8">
        <v>20</v>
      </c>
      <c r="J9" s="8">
        <v>60</v>
      </c>
      <c r="K9" s="8">
        <v>1.7504364834516259</v>
      </c>
      <c r="L9" s="8">
        <v>0</v>
      </c>
      <c r="M9" s="8">
        <v>40</v>
      </c>
      <c r="N9" s="8">
        <v>100</v>
      </c>
      <c r="O9" s="8">
        <v>0.93177339441608531</v>
      </c>
      <c r="P9" s="8">
        <v>0</v>
      </c>
      <c r="Q9" s="8">
        <v>0</v>
      </c>
      <c r="R9" s="8">
        <v>70</v>
      </c>
      <c r="S9" s="8">
        <v>1.2505865233251787</v>
      </c>
      <c r="T9" s="8">
        <v>10</v>
      </c>
      <c r="U9" s="8">
        <v>20</v>
      </c>
      <c r="V9" s="8">
        <v>80</v>
      </c>
      <c r="W9" s="8">
        <v>1.1351870792917886</v>
      </c>
      <c r="X9" s="8">
        <v>0</v>
      </c>
      <c r="Y9" s="8">
        <v>20</v>
      </c>
      <c r="Z9" s="8">
        <v>93.333333333333329</v>
      </c>
      <c r="AA9" s="8">
        <v>1.3255066956859045</v>
      </c>
      <c r="AB9" s="8">
        <v>0</v>
      </c>
      <c r="AC9" s="8">
        <v>6.6666600000000003</v>
      </c>
      <c r="AD9" s="8">
        <v>96.666666666666671</v>
      </c>
      <c r="AE9" s="8">
        <v>0.74302458110032554</v>
      </c>
      <c r="AF9" s="8">
        <v>0</v>
      </c>
      <c r="AG9" s="8">
        <v>3.3333333333333335</v>
      </c>
      <c r="AH9" s="1">
        <v>90</v>
      </c>
      <c r="AI9" s="1">
        <v>1.5585649777777191</v>
      </c>
      <c r="AJ9" s="1">
        <v>0</v>
      </c>
      <c r="AK9" s="1">
        <v>10</v>
      </c>
      <c r="AL9" s="1">
        <v>40</v>
      </c>
      <c r="AM9" s="1">
        <v>1.9820461432099763</v>
      </c>
      <c r="AN9" s="1">
        <v>0</v>
      </c>
      <c r="AO9" s="1">
        <v>60</v>
      </c>
      <c r="AP9" s="1">
        <v>70</v>
      </c>
      <c r="AQ9" s="1">
        <v>2.0004712691357742</v>
      </c>
      <c r="AR9" s="1">
        <v>0</v>
      </c>
      <c r="AS9" s="1">
        <v>30</v>
      </c>
      <c r="AT9" s="1">
        <v>100</v>
      </c>
      <c r="AU9" s="1">
        <v>0.97593765925930531</v>
      </c>
      <c r="AV9" s="1">
        <v>0</v>
      </c>
      <c r="AW9" s="1">
        <v>0</v>
      </c>
      <c r="AX9" s="1">
        <v>70</v>
      </c>
      <c r="AY9" s="1">
        <v>1.1171756159122459</v>
      </c>
      <c r="AZ9" s="1">
        <v>10</v>
      </c>
      <c r="BA9" s="1">
        <v>20</v>
      </c>
      <c r="BB9" s="1">
        <v>80</v>
      </c>
      <c r="BC9" s="1">
        <v>1.1200938666666369</v>
      </c>
      <c r="BD9" s="1">
        <v>0</v>
      </c>
      <c r="BE9" s="1">
        <v>20</v>
      </c>
      <c r="BF9" s="1">
        <v>90</v>
      </c>
      <c r="BG9" s="1">
        <v>1.2530620839506312</v>
      </c>
      <c r="BH9" s="1">
        <v>0</v>
      </c>
      <c r="BI9" s="1">
        <v>10</v>
      </c>
      <c r="BJ9" s="1">
        <v>90</v>
      </c>
      <c r="BK9" s="1">
        <v>0.65449387983542928</v>
      </c>
      <c r="BL9" s="1">
        <v>0</v>
      </c>
      <c r="BM9" s="1">
        <v>10</v>
      </c>
    </row>
    <row r="10" spans="1:65" x14ac:dyDescent="0.55000000000000004">
      <c r="A10" s="16" t="s">
        <v>89</v>
      </c>
      <c r="B10" s="8">
        <v>90</v>
      </c>
      <c r="C10" s="1">
        <v>2.9043807078463288</v>
      </c>
      <c r="D10" s="1">
        <v>10</v>
      </c>
      <c r="E10" s="1">
        <v>0</v>
      </c>
      <c r="F10" s="8">
        <v>60</v>
      </c>
      <c r="G10" s="1">
        <v>2.7388791111006814</v>
      </c>
      <c r="H10" s="1">
        <v>20</v>
      </c>
      <c r="I10" s="1">
        <v>20</v>
      </c>
      <c r="J10" s="8">
        <v>50</v>
      </c>
      <c r="K10" s="1">
        <v>2.6191504855847145</v>
      </c>
      <c r="L10" s="1">
        <v>10</v>
      </c>
      <c r="M10" s="1">
        <v>40</v>
      </c>
      <c r="N10" s="8">
        <v>60</v>
      </c>
      <c r="O10" s="1">
        <v>1.3613661799047649</v>
      </c>
      <c r="P10" s="8">
        <v>30</v>
      </c>
      <c r="Q10" s="8">
        <v>10</v>
      </c>
      <c r="R10" s="8">
        <v>40</v>
      </c>
      <c r="S10" s="1">
        <v>1.3038314403189921</v>
      </c>
      <c r="T10" s="8">
        <v>40</v>
      </c>
      <c r="U10" s="8">
        <v>20</v>
      </c>
      <c r="V10" s="8">
        <v>30</v>
      </c>
      <c r="W10" s="1">
        <v>1.5844377942460852</v>
      </c>
      <c r="X10" s="1">
        <v>40</v>
      </c>
      <c r="Y10" s="1">
        <v>30</v>
      </c>
      <c r="Z10" s="8">
        <v>96.666666666666671</v>
      </c>
      <c r="AA10" s="1">
        <v>2.0444028444820974</v>
      </c>
      <c r="AB10" s="1">
        <v>0</v>
      </c>
      <c r="AC10" s="1">
        <v>3.3333333333333335</v>
      </c>
      <c r="AD10" s="1">
        <v>0.8</v>
      </c>
      <c r="AE10" s="1">
        <v>1.243194150057833</v>
      </c>
      <c r="AF10" s="1">
        <v>13.333333333333334</v>
      </c>
      <c r="AG10" s="1">
        <v>6.666666666666667</v>
      </c>
    </row>
    <row r="11" spans="1:65" x14ac:dyDescent="0.55000000000000004">
      <c r="A11" s="16" t="s">
        <v>90</v>
      </c>
      <c r="B11" s="8">
        <v>60</v>
      </c>
      <c r="C11" s="1">
        <v>2.7879552195871389</v>
      </c>
      <c r="D11" s="1">
        <v>30</v>
      </c>
      <c r="E11" s="1">
        <v>10</v>
      </c>
      <c r="F11" s="8">
        <v>80</v>
      </c>
      <c r="G11" s="1">
        <v>2.8249082369256899</v>
      </c>
      <c r="H11" s="1">
        <v>20</v>
      </c>
      <c r="I11" s="1">
        <v>0</v>
      </c>
      <c r="J11" s="8">
        <v>50</v>
      </c>
      <c r="K11" s="1">
        <v>2.4681213998038465</v>
      </c>
      <c r="L11" s="1">
        <v>10</v>
      </c>
      <c r="M11" s="1">
        <v>40</v>
      </c>
      <c r="N11" s="8">
        <v>60</v>
      </c>
      <c r="O11" s="1">
        <v>1.2716202066973554</v>
      </c>
      <c r="P11" s="8">
        <v>40</v>
      </c>
      <c r="Q11" s="8">
        <v>0</v>
      </c>
      <c r="R11" s="8">
        <v>70</v>
      </c>
      <c r="S11" s="1">
        <v>1.4254760033841785</v>
      </c>
      <c r="T11" s="8">
        <v>30</v>
      </c>
      <c r="U11" s="8">
        <v>0</v>
      </c>
      <c r="V11" s="8">
        <v>60</v>
      </c>
      <c r="W11" s="1">
        <v>1.4754185810992788</v>
      </c>
      <c r="X11" s="1">
        <v>30</v>
      </c>
      <c r="Y11" s="1">
        <v>10</v>
      </c>
      <c r="Z11" s="8">
        <v>93.333333333333329</v>
      </c>
      <c r="AA11" s="1">
        <v>2.2804795695430613</v>
      </c>
      <c r="AB11" s="1">
        <v>3.3333333333333335</v>
      </c>
      <c r="AC11" s="1">
        <v>3.3333333333333335</v>
      </c>
      <c r="AD11" s="1">
        <v>0.83333333333333337</v>
      </c>
      <c r="AE11" s="1">
        <v>1.1291653724586508</v>
      </c>
      <c r="AF11" s="1">
        <v>13.333333333333334</v>
      </c>
      <c r="AG11" s="1">
        <v>3.3333333333333335</v>
      </c>
    </row>
    <row r="12" spans="1:65" x14ac:dyDescent="0.55000000000000004">
      <c r="A12" s="16" t="s">
        <v>91</v>
      </c>
      <c r="B12" s="8">
        <v>90</v>
      </c>
      <c r="C12" s="1">
        <v>2.3143419429135919</v>
      </c>
      <c r="D12" s="1">
        <v>0</v>
      </c>
      <c r="E12" s="1">
        <v>10</v>
      </c>
      <c r="F12" s="8">
        <v>60</v>
      </c>
      <c r="G12" s="1">
        <v>2.8311171002569582</v>
      </c>
      <c r="H12" s="1">
        <v>10</v>
      </c>
      <c r="I12" s="1">
        <v>30</v>
      </c>
      <c r="J12" s="8">
        <v>40</v>
      </c>
      <c r="K12" s="1">
        <v>2.4496968402397856</v>
      </c>
      <c r="L12" s="1">
        <v>10</v>
      </c>
      <c r="M12" s="1">
        <v>50</v>
      </c>
      <c r="N12" s="8">
        <v>90</v>
      </c>
      <c r="O12" s="1">
        <v>1.4028798058628997</v>
      </c>
      <c r="P12" s="8">
        <v>0</v>
      </c>
      <c r="Q12" s="8">
        <v>10</v>
      </c>
      <c r="R12" s="8">
        <v>40</v>
      </c>
      <c r="S12" s="1">
        <v>1.3939103081273543</v>
      </c>
      <c r="T12" s="8">
        <v>30</v>
      </c>
      <c r="U12" s="8">
        <v>30</v>
      </c>
      <c r="V12" s="8">
        <v>50</v>
      </c>
      <c r="W12" s="1">
        <v>1.2437722395261486</v>
      </c>
      <c r="X12" s="1">
        <v>20</v>
      </c>
      <c r="Y12" s="1">
        <v>30</v>
      </c>
      <c r="Z12" s="8">
        <v>93.333333333333329</v>
      </c>
      <c r="AA12" s="1">
        <v>2.0850651477366484</v>
      </c>
      <c r="AB12" s="1">
        <v>0</v>
      </c>
      <c r="AC12" s="1">
        <v>6.666666666666667</v>
      </c>
      <c r="AD12" s="1">
        <v>0.73333333333333328</v>
      </c>
      <c r="AE12" s="1">
        <v>1.2917999389138963</v>
      </c>
      <c r="AF12" s="1">
        <v>16.666666666666668</v>
      </c>
      <c r="AG12" s="1">
        <v>10</v>
      </c>
      <c r="AI12" s="7"/>
      <c r="AJ12" s="7"/>
      <c r="AK12" s="7"/>
      <c r="AM12" s="7"/>
      <c r="AN12" s="7"/>
      <c r="AO12" s="7"/>
      <c r="AQ12" s="7"/>
      <c r="AR12" s="7"/>
      <c r="AS12" s="7"/>
      <c r="AU12" s="7"/>
      <c r="AV12" s="7"/>
      <c r="AW12" s="7"/>
      <c r="AY12" s="7"/>
      <c r="AZ12" s="7"/>
      <c r="BA12" s="7"/>
      <c r="BC12" s="7"/>
      <c r="BD12" s="7"/>
      <c r="BE12" s="7"/>
      <c r="BG12" s="7"/>
      <c r="BH12" s="7"/>
      <c r="BI12" s="7"/>
      <c r="BK12" s="7"/>
      <c r="BL12" s="7"/>
      <c r="BM12" s="7"/>
    </row>
    <row r="13" spans="1:65" x14ac:dyDescent="0.55000000000000004">
      <c r="A13" s="16" t="s">
        <v>92</v>
      </c>
      <c r="B13" s="8">
        <v>80</v>
      </c>
      <c r="C13" s="1">
        <v>1.9352998344460453</v>
      </c>
      <c r="D13" s="8">
        <v>0</v>
      </c>
      <c r="E13" s="1">
        <v>20</v>
      </c>
      <c r="F13" s="8">
        <v>50</v>
      </c>
      <c r="G13" s="1">
        <v>2.0393607380101413</v>
      </c>
      <c r="H13" s="1">
        <v>20</v>
      </c>
      <c r="I13" s="1">
        <v>30</v>
      </c>
      <c r="J13" s="8">
        <v>40</v>
      </c>
      <c r="K13" s="1">
        <v>2.358746301697098</v>
      </c>
      <c r="L13" s="1">
        <v>0</v>
      </c>
      <c r="M13" s="1">
        <v>60</v>
      </c>
      <c r="N13" s="8">
        <v>80</v>
      </c>
      <c r="O13" s="1">
        <v>1.1818674748181333</v>
      </c>
      <c r="P13" s="8">
        <v>0</v>
      </c>
      <c r="Q13" s="8">
        <v>20</v>
      </c>
      <c r="R13" s="8">
        <v>50</v>
      </c>
      <c r="S13" s="1">
        <v>1.0668259557220112</v>
      </c>
      <c r="T13" s="8">
        <v>0</v>
      </c>
      <c r="U13" s="8">
        <v>50</v>
      </c>
      <c r="V13" s="8">
        <v>60</v>
      </c>
      <c r="W13" s="1">
        <v>1.0166687407297981</v>
      </c>
      <c r="X13" s="1">
        <v>0</v>
      </c>
      <c r="Y13" s="1">
        <v>40</v>
      </c>
      <c r="Z13" s="8">
        <v>90</v>
      </c>
      <c r="AA13" s="1">
        <v>2.1136401676107153</v>
      </c>
      <c r="AB13" s="1">
        <v>0</v>
      </c>
      <c r="AC13" s="1">
        <v>10</v>
      </c>
      <c r="AD13" s="1">
        <v>0.9</v>
      </c>
      <c r="AE13" s="1">
        <v>1.1287844455238909</v>
      </c>
      <c r="AF13" s="1">
        <v>3.3333333333333335</v>
      </c>
      <c r="AG13" s="1">
        <v>6.666666666666667</v>
      </c>
      <c r="AI13" s="7"/>
      <c r="AJ13" s="7"/>
      <c r="AK13" s="7"/>
      <c r="AM13" s="7"/>
      <c r="AN13" s="7"/>
      <c r="AO13" s="7"/>
      <c r="AQ13" s="7"/>
      <c r="AR13" s="7"/>
      <c r="AS13" s="7"/>
      <c r="AU13" s="7"/>
      <c r="AV13" s="7"/>
      <c r="AW13" s="7"/>
      <c r="AY13" s="7"/>
      <c r="AZ13" s="7"/>
      <c r="BA13" s="7"/>
      <c r="BC13" s="7"/>
      <c r="BD13" s="7"/>
      <c r="BE13" s="7"/>
      <c r="BG13" s="7"/>
      <c r="BH13" s="7"/>
      <c r="BI13" s="7"/>
      <c r="BK13" s="7"/>
      <c r="BL13" s="7"/>
      <c r="BM13" s="7"/>
    </row>
    <row r="14" spans="1:65" x14ac:dyDescent="0.55000000000000004">
      <c r="AI14" s="7"/>
      <c r="AJ14" s="7"/>
      <c r="AK14" s="7"/>
      <c r="AM14" s="7"/>
      <c r="AN14" s="7"/>
      <c r="AO14" s="7"/>
      <c r="AQ14" s="7"/>
      <c r="AR14" s="7"/>
      <c r="AS14" s="7"/>
      <c r="AU14" s="7"/>
      <c r="AV14" s="7"/>
      <c r="AW14" s="7"/>
      <c r="AY14" s="7"/>
      <c r="AZ14" s="7"/>
      <c r="BA14" s="7"/>
      <c r="BC14" s="7"/>
      <c r="BD14" s="7"/>
      <c r="BE14" s="7"/>
      <c r="BG14" s="7"/>
      <c r="BH14" s="7"/>
      <c r="BI14" s="7"/>
      <c r="BK14" s="7"/>
      <c r="BL14" s="7"/>
      <c r="BM14" s="7"/>
    </row>
    <row r="16" spans="1:65" x14ac:dyDescent="0.55000000000000004">
      <c r="C16" s="7"/>
    </row>
    <row r="17" spans="3:3" x14ac:dyDescent="0.55000000000000004">
      <c r="C17" s="7"/>
    </row>
    <row r="18" spans="3:3" x14ac:dyDescent="0.55000000000000004">
      <c r="C18" s="7"/>
    </row>
    <row r="19" spans="3:3" x14ac:dyDescent="0.55000000000000004">
      <c r="C19" s="7"/>
    </row>
    <row r="20" spans="3:3" x14ac:dyDescent="0.55000000000000004">
      <c r="C20" s="7"/>
    </row>
    <row r="21" spans="3:3" x14ac:dyDescent="0.55000000000000004">
      <c r="C21" s="7"/>
    </row>
    <row r="22" spans="3:3" x14ac:dyDescent="0.55000000000000004">
      <c r="C22" s="7"/>
    </row>
    <row r="23" spans="3:3" x14ac:dyDescent="0.55000000000000004">
      <c r="C23" s="7"/>
    </row>
    <row r="24" spans="3:3" x14ac:dyDescent="0.55000000000000004">
      <c r="C24" s="7"/>
    </row>
    <row r="25" spans="3:3" x14ac:dyDescent="0.55000000000000004">
      <c r="C25" s="7"/>
    </row>
    <row r="26" spans="3:3" x14ac:dyDescent="0.55000000000000004">
      <c r="C26" s="7"/>
    </row>
    <row r="27" spans="3:3" x14ac:dyDescent="0.55000000000000004">
      <c r="C27" s="7"/>
    </row>
    <row r="28" spans="3:3" x14ac:dyDescent="0.55000000000000004">
      <c r="C28" s="7"/>
    </row>
    <row r="29" spans="3:3" x14ac:dyDescent="0.55000000000000004">
      <c r="C29" s="7"/>
    </row>
    <row r="30" spans="3:3" x14ac:dyDescent="0.55000000000000004">
      <c r="C30" s="7"/>
    </row>
    <row r="31" spans="3:3" x14ac:dyDescent="0.55000000000000004">
      <c r="C31" s="7"/>
    </row>
    <row r="32" spans="3:3" x14ac:dyDescent="0.55000000000000004">
      <c r="C32" s="7"/>
    </row>
    <row r="33" spans="3:3" x14ac:dyDescent="0.55000000000000004">
      <c r="C33" s="7"/>
    </row>
    <row r="34" spans="3:3" x14ac:dyDescent="0.55000000000000004">
      <c r="C34" s="7"/>
    </row>
    <row r="35" spans="3:3" x14ac:dyDescent="0.55000000000000004">
      <c r="C35" s="7"/>
    </row>
    <row r="36" spans="3:3" x14ac:dyDescent="0.55000000000000004">
      <c r="C36" s="7"/>
    </row>
    <row r="37" spans="3:3" x14ac:dyDescent="0.55000000000000004">
      <c r="C37" s="7"/>
    </row>
    <row r="38" spans="3:3" x14ac:dyDescent="0.55000000000000004">
      <c r="C38" s="7"/>
    </row>
    <row r="39" spans="3:3" x14ac:dyDescent="0.55000000000000004">
      <c r="C39" s="7"/>
    </row>
    <row r="40" spans="3:3" x14ac:dyDescent="0.55000000000000004">
      <c r="C40" s="7"/>
    </row>
    <row r="41" spans="3:3" x14ac:dyDescent="0.55000000000000004">
      <c r="C41" s="7"/>
    </row>
    <row r="42" spans="3:3" x14ac:dyDescent="0.55000000000000004">
      <c r="C42" s="7"/>
    </row>
    <row r="43" spans="3:3" x14ac:dyDescent="0.55000000000000004">
      <c r="C43" s="7"/>
    </row>
    <row r="44" spans="3:3" x14ac:dyDescent="0.55000000000000004">
      <c r="C44" s="7"/>
    </row>
    <row r="45" spans="3:3" x14ac:dyDescent="0.55000000000000004">
      <c r="C45" s="7"/>
    </row>
    <row r="46" spans="3:3" x14ac:dyDescent="0.55000000000000004">
      <c r="C46" s="7"/>
    </row>
    <row r="47" spans="3:3" x14ac:dyDescent="0.55000000000000004">
      <c r="C47" s="7"/>
    </row>
    <row r="48" spans="3:3" x14ac:dyDescent="0.55000000000000004">
      <c r="C48" s="7"/>
    </row>
    <row r="49" spans="3:3" x14ac:dyDescent="0.55000000000000004">
      <c r="C49" s="7"/>
    </row>
    <row r="50" spans="3:3" x14ac:dyDescent="0.55000000000000004">
      <c r="C50" s="7"/>
    </row>
    <row r="51" spans="3:3" x14ac:dyDescent="0.55000000000000004">
      <c r="C51" s="7"/>
    </row>
    <row r="52" spans="3:3" x14ac:dyDescent="0.55000000000000004">
      <c r="C52" s="7"/>
    </row>
    <row r="53" spans="3:3" x14ac:dyDescent="0.55000000000000004">
      <c r="C53" s="7"/>
    </row>
    <row r="54" spans="3:3" x14ac:dyDescent="0.55000000000000004">
      <c r="C54" s="7"/>
    </row>
    <row r="55" spans="3:3" x14ac:dyDescent="0.55000000000000004">
      <c r="C55" s="7"/>
    </row>
    <row r="56" spans="3:3" x14ac:dyDescent="0.55000000000000004">
      <c r="C56" s="7"/>
    </row>
    <row r="57" spans="3:3" x14ac:dyDescent="0.55000000000000004">
      <c r="C57" s="7"/>
    </row>
    <row r="58" spans="3:3" x14ac:dyDescent="0.55000000000000004">
      <c r="C58" s="7"/>
    </row>
    <row r="59" spans="3:3" x14ac:dyDescent="0.55000000000000004">
      <c r="C59" s="7"/>
    </row>
    <row r="60" spans="3:3" x14ac:dyDescent="0.55000000000000004">
      <c r="C60" s="7"/>
    </row>
    <row r="61" spans="3:3" x14ac:dyDescent="0.55000000000000004">
      <c r="C61" s="7"/>
    </row>
    <row r="62" spans="3:3" x14ac:dyDescent="0.55000000000000004">
      <c r="C62" s="7"/>
    </row>
    <row r="63" spans="3:3" x14ac:dyDescent="0.55000000000000004">
      <c r="C63" s="7"/>
    </row>
    <row r="64" spans="3:3" x14ac:dyDescent="0.55000000000000004">
      <c r="C64" s="7"/>
    </row>
    <row r="65" spans="3:3" x14ac:dyDescent="0.55000000000000004">
      <c r="C65" s="7"/>
    </row>
    <row r="66" spans="3:3" x14ac:dyDescent="0.55000000000000004">
      <c r="C66" s="7"/>
    </row>
    <row r="67" spans="3:3" x14ac:dyDescent="0.55000000000000004">
      <c r="C67" s="7"/>
    </row>
    <row r="68" spans="3:3" x14ac:dyDescent="0.55000000000000004">
      <c r="C68" s="7"/>
    </row>
    <row r="69" spans="3:3" x14ac:dyDescent="0.55000000000000004">
      <c r="C69" s="7"/>
    </row>
    <row r="70" spans="3:3" x14ac:dyDescent="0.55000000000000004">
      <c r="C70" s="7"/>
    </row>
    <row r="71" spans="3:3" x14ac:dyDescent="0.55000000000000004">
      <c r="C71" s="7"/>
    </row>
    <row r="72" spans="3:3" x14ac:dyDescent="0.55000000000000004">
      <c r="C72" s="7"/>
    </row>
    <row r="73" spans="3:3" x14ac:dyDescent="0.55000000000000004">
      <c r="C73" s="7"/>
    </row>
    <row r="74" spans="3:3" x14ac:dyDescent="0.55000000000000004">
      <c r="C74" s="7"/>
    </row>
    <row r="75" spans="3:3" x14ac:dyDescent="0.55000000000000004">
      <c r="C75" s="7"/>
    </row>
    <row r="76" spans="3:3" x14ac:dyDescent="0.55000000000000004">
      <c r="C76" s="7"/>
    </row>
    <row r="77" spans="3:3" x14ac:dyDescent="0.55000000000000004">
      <c r="C77" s="7"/>
    </row>
    <row r="78" spans="3:3" x14ac:dyDescent="0.55000000000000004">
      <c r="C78" s="7"/>
    </row>
    <row r="79" spans="3:3" x14ac:dyDescent="0.55000000000000004">
      <c r="C79" s="7"/>
    </row>
    <row r="80" spans="3:3" x14ac:dyDescent="0.55000000000000004">
      <c r="C80" s="7"/>
    </row>
    <row r="81" spans="3:3" x14ac:dyDescent="0.55000000000000004">
      <c r="C81" s="7"/>
    </row>
    <row r="82" spans="3:3" x14ac:dyDescent="0.55000000000000004">
      <c r="C82" s="7"/>
    </row>
    <row r="83" spans="3:3" x14ac:dyDescent="0.55000000000000004">
      <c r="C83" s="7"/>
    </row>
    <row r="84" spans="3:3" x14ac:dyDescent="0.55000000000000004">
      <c r="C84" s="7"/>
    </row>
    <row r="85" spans="3:3" x14ac:dyDescent="0.55000000000000004">
      <c r="C85" s="7"/>
    </row>
    <row r="86" spans="3:3" x14ac:dyDescent="0.55000000000000004">
      <c r="C86" s="7"/>
    </row>
    <row r="87" spans="3:3" x14ac:dyDescent="0.55000000000000004">
      <c r="C87" s="7"/>
    </row>
    <row r="88" spans="3:3" x14ac:dyDescent="0.55000000000000004">
      <c r="C88" s="7"/>
    </row>
    <row r="89" spans="3:3" x14ac:dyDescent="0.55000000000000004">
      <c r="C89" s="7"/>
    </row>
    <row r="90" spans="3:3" x14ac:dyDescent="0.55000000000000004">
      <c r="C90" s="7"/>
    </row>
    <row r="91" spans="3:3" x14ac:dyDescent="0.55000000000000004">
      <c r="C91" s="7"/>
    </row>
    <row r="92" spans="3:3" x14ac:dyDescent="0.55000000000000004">
      <c r="C92" s="7"/>
    </row>
    <row r="93" spans="3:3" x14ac:dyDescent="0.55000000000000004">
      <c r="C93" s="7"/>
    </row>
    <row r="94" spans="3:3" x14ac:dyDescent="0.55000000000000004">
      <c r="C94" s="7"/>
    </row>
    <row r="95" spans="3:3" x14ac:dyDescent="0.55000000000000004">
      <c r="C95" s="7"/>
    </row>
    <row r="96" spans="3:3" x14ac:dyDescent="0.55000000000000004">
      <c r="C96" s="7"/>
    </row>
    <row r="97" spans="3:3" x14ac:dyDescent="0.55000000000000004">
      <c r="C97" s="7"/>
    </row>
    <row r="98" spans="3:3" x14ac:dyDescent="0.55000000000000004">
      <c r="C98" s="7"/>
    </row>
    <row r="99" spans="3:3" x14ac:dyDescent="0.55000000000000004">
      <c r="C99" s="7"/>
    </row>
    <row r="100" spans="3:3" x14ac:dyDescent="0.55000000000000004">
      <c r="C100" s="7"/>
    </row>
    <row r="101" spans="3:3" x14ac:dyDescent="0.55000000000000004">
      <c r="C101" s="7"/>
    </row>
    <row r="102" spans="3:3" x14ac:dyDescent="0.55000000000000004">
      <c r="C102" s="7"/>
    </row>
    <row r="103" spans="3:3" x14ac:dyDescent="0.55000000000000004">
      <c r="C103" s="7"/>
    </row>
    <row r="104" spans="3:3" x14ac:dyDescent="0.55000000000000004">
      <c r="C104" s="7"/>
    </row>
    <row r="105" spans="3:3" x14ac:dyDescent="0.55000000000000004">
      <c r="C105" s="7"/>
    </row>
    <row r="106" spans="3:3" x14ac:dyDescent="0.55000000000000004">
      <c r="C106" s="7"/>
    </row>
    <row r="107" spans="3:3" x14ac:dyDescent="0.55000000000000004">
      <c r="C107" s="7"/>
    </row>
    <row r="108" spans="3:3" x14ac:dyDescent="0.55000000000000004">
      <c r="C108" s="7"/>
    </row>
    <row r="109" spans="3:3" x14ac:dyDescent="0.55000000000000004">
      <c r="C109" s="7"/>
    </row>
    <row r="110" spans="3:3" x14ac:dyDescent="0.55000000000000004">
      <c r="C110" s="7"/>
    </row>
    <row r="111" spans="3:3" x14ac:dyDescent="0.55000000000000004">
      <c r="C111" s="7"/>
    </row>
    <row r="112" spans="3:3" x14ac:dyDescent="0.55000000000000004">
      <c r="C112" s="7"/>
    </row>
    <row r="113" spans="3:3" x14ac:dyDescent="0.55000000000000004">
      <c r="C113" s="7"/>
    </row>
    <row r="114" spans="3:3" x14ac:dyDescent="0.55000000000000004">
      <c r="C114" s="7"/>
    </row>
    <row r="115" spans="3:3" x14ac:dyDescent="0.55000000000000004">
      <c r="C115" s="7"/>
    </row>
    <row r="116" spans="3:3" x14ac:dyDescent="0.55000000000000004">
      <c r="C116" s="7"/>
    </row>
    <row r="117" spans="3:3" x14ac:dyDescent="0.55000000000000004">
      <c r="C117" s="7"/>
    </row>
    <row r="118" spans="3:3" x14ac:dyDescent="0.55000000000000004">
      <c r="C118" s="7"/>
    </row>
    <row r="119" spans="3:3" x14ac:dyDescent="0.55000000000000004">
      <c r="C119" s="7"/>
    </row>
    <row r="120" spans="3:3" x14ac:dyDescent="0.55000000000000004">
      <c r="C120" s="7"/>
    </row>
    <row r="121" spans="3:3" x14ac:dyDescent="0.55000000000000004">
      <c r="C121" s="7"/>
    </row>
    <row r="122" spans="3:3" x14ac:dyDescent="0.55000000000000004">
      <c r="C122" s="7"/>
    </row>
    <row r="123" spans="3:3" x14ac:dyDescent="0.55000000000000004">
      <c r="C123" s="7"/>
    </row>
    <row r="124" spans="3:3" x14ac:dyDescent="0.55000000000000004">
      <c r="C124" s="7"/>
    </row>
    <row r="125" spans="3:3" x14ac:dyDescent="0.55000000000000004">
      <c r="C125" s="7"/>
    </row>
    <row r="126" spans="3:3" x14ac:dyDescent="0.55000000000000004">
      <c r="C126" s="7"/>
    </row>
    <row r="127" spans="3:3" x14ac:dyDescent="0.55000000000000004">
      <c r="C127" s="7"/>
    </row>
    <row r="128" spans="3:3" x14ac:dyDescent="0.55000000000000004">
      <c r="C128" s="7"/>
    </row>
    <row r="129" spans="3:3" x14ac:dyDescent="0.55000000000000004">
      <c r="C129" s="7"/>
    </row>
    <row r="130" spans="3:3" x14ac:dyDescent="0.55000000000000004">
      <c r="C130" s="7"/>
    </row>
    <row r="131" spans="3:3" x14ac:dyDescent="0.55000000000000004">
      <c r="C131" s="7"/>
    </row>
    <row r="132" spans="3:3" x14ac:dyDescent="0.55000000000000004">
      <c r="C132" s="7"/>
    </row>
    <row r="133" spans="3:3" x14ac:dyDescent="0.55000000000000004">
      <c r="C133" s="7"/>
    </row>
    <row r="134" spans="3:3" x14ac:dyDescent="0.55000000000000004">
      <c r="C134" s="7"/>
    </row>
    <row r="135" spans="3:3" x14ac:dyDescent="0.55000000000000004">
      <c r="C135" s="7"/>
    </row>
    <row r="136" spans="3:3" x14ac:dyDescent="0.55000000000000004">
      <c r="C136" s="7"/>
    </row>
    <row r="137" spans="3:3" x14ac:dyDescent="0.55000000000000004">
      <c r="C137" s="7"/>
    </row>
    <row r="138" spans="3:3" x14ac:dyDescent="0.55000000000000004">
      <c r="C138" s="7"/>
    </row>
    <row r="139" spans="3:3" x14ac:dyDescent="0.55000000000000004">
      <c r="C139" s="7"/>
    </row>
    <row r="140" spans="3:3" x14ac:dyDescent="0.55000000000000004">
      <c r="C140" s="7"/>
    </row>
    <row r="141" spans="3:3" x14ac:dyDescent="0.55000000000000004">
      <c r="C141" s="7"/>
    </row>
    <row r="142" spans="3:3" x14ac:dyDescent="0.55000000000000004">
      <c r="C142" s="7"/>
    </row>
    <row r="143" spans="3:3" x14ac:dyDescent="0.55000000000000004">
      <c r="C143" s="7"/>
    </row>
    <row r="144" spans="3:3" x14ac:dyDescent="0.55000000000000004">
      <c r="C144" s="7"/>
    </row>
    <row r="145" spans="3:3" x14ac:dyDescent="0.55000000000000004">
      <c r="C145" s="7"/>
    </row>
    <row r="146" spans="3:3" x14ac:dyDescent="0.55000000000000004">
      <c r="C146" s="7"/>
    </row>
    <row r="147" spans="3:3" x14ac:dyDescent="0.55000000000000004">
      <c r="C147" s="7"/>
    </row>
    <row r="148" spans="3:3" x14ac:dyDescent="0.55000000000000004">
      <c r="C148" s="7"/>
    </row>
    <row r="149" spans="3:3" x14ac:dyDescent="0.55000000000000004">
      <c r="C149" s="7"/>
    </row>
    <row r="150" spans="3:3" x14ac:dyDescent="0.55000000000000004">
      <c r="C150" s="7"/>
    </row>
    <row r="151" spans="3:3" x14ac:dyDescent="0.55000000000000004">
      <c r="C151" s="7"/>
    </row>
    <row r="152" spans="3:3" x14ac:dyDescent="0.55000000000000004">
      <c r="C152" s="7"/>
    </row>
    <row r="153" spans="3:3" x14ac:dyDescent="0.55000000000000004">
      <c r="C153" s="7"/>
    </row>
    <row r="154" spans="3:3" x14ac:dyDescent="0.55000000000000004">
      <c r="C154" s="7"/>
    </row>
    <row r="155" spans="3:3" x14ac:dyDescent="0.55000000000000004">
      <c r="C155" s="7"/>
    </row>
    <row r="156" spans="3:3" x14ac:dyDescent="0.55000000000000004">
      <c r="C156" s="7"/>
    </row>
    <row r="157" spans="3:3" x14ac:dyDescent="0.55000000000000004">
      <c r="C157" s="7"/>
    </row>
    <row r="158" spans="3:3" x14ac:dyDescent="0.55000000000000004">
      <c r="C158" s="7"/>
    </row>
    <row r="159" spans="3:3" x14ac:dyDescent="0.55000000000000004">
      <c r="C159" s="7"/>
    </row>
    <row r="160" spans="3:3" x14ac:dyDescent="0.55000000000000004">
      <c r="C160" s="7"/>
    </row>
    <row r="161" spans="3:3" x14ac:dyDescent="0.55000000000000004">
      <c r="C161" s="7"/>
    </row>
    <row r="162" spans="3:3" x14ac:dyDescent="0.55000000000000004">
      <c r="C162" s="7"/>
    </row>
    <row r="163" spans="3:3" x14ac:dyDescent="0.55000000000000004">
      <c r="C163" s="7"/>
    </row>
    <row r="164" spans="3:3" x14ac:dyDescent="0.55000000000000004">
      <c r="C164" s="7"/>
    </row>
    <row r="165" spans="3:3" x14ac:dyDescent="0.55000000000000004">
      <c r="C165" s="7"/>
    </row>
    <row r="166" spans="3:3" x14ac:dyDescent="0.55000000000000004">
      <c r="C166" s="7"/>
    </row>
    <row r="167" spans="3:3" x14ac:dyDescent="0.55000000000000004">
      <c r="C167" s="7"/>
    </row>
    <row r="168" spans="3:3" x14ac:dyDescent="0.55000000000000004">
      <c r="C168" s="7"/>
    </row>
    <row r="169" spans="3:3" x14ac:dyDescent="0.55000000000000004">
      <c r="C169" s="7"/>
    </row>
    <row r="170" spans="3:3" x14ac:dyDescent="0.55000000000000004">
      <c r="C170" s="7"/>
    </row>
    <row r="171" spans="3:3" x14ac:dyDescent="0.55000000000000004">
      <c r="C171" s="7"/>
    </row>
    <row r="172" spans="3:3" x14ac:dyDescent="0.55000000000000004">
      <c r="C172" s="7"/>
    </row>
    <row r="173" spans="3:3" x14ac:dyDescent="0.55000000000000004">
      <c r="C173" s="7"/>
    </row>
    <row r="174" spans="3:3" x14ac:dyDescent="0.55000000000000004">
      <c r="C174" s="7"/>
    </row>
    <row r="175" spans="3:3" x14ac:dyDescent="0.55000000000000004">
      <c r="C175" s="7"/>
    </row>
    <row r="176" spans="3:3" x14ac:dyDescent="0.55000000000000004">
      <c r="C176" s="7"/>
    </row>
    <row r="177" spans="3:3" x14ac:dyDescent="0.55000000000000004">
      <c r="C177" s="7"/>
    </row>
    <row r="178" spans="3:3" x14ac:dyDescent="0.55000000000000004">
      <c r="C178" s="7"/>
    </row>
    <row r="179" spans="3:3" x14ac:dyDescent="0.55000000000000004">
      <c r="C179" s="7"/>
    </row>
    <row r="180" spans="3:3" x14ac:dyDescent="0.55000000000000004">
      <c r="C180" s="7"/>
    </row>
    <row r="181" spans="3:3" x14ac:dyDescent="0.55000000000000004">
      <c r="C181" s="7"/>
    </row>
    <row r="182" spans="3:3" x14ac:dyDescent="0.55000000000000004">
      <c r="C182" s="7"/>
    </row>
    <row r="183" spans="3:3" x14ac:dyDescent="0.55000000000000004">
      <c r="C183" s="7"/>
    </row>
    <row r="184" spans="3:3" x14ac:dyDescent="0.55000000000000004">
      <c r="C184" s="7"/>
    </row>
    <row r="185" spans="3:3" x14ac:dyDescent="0.55000000000000004">
      <c r="C185" s="7"/>
    </row>
    <row r="186" spans="3:3" x14ac:dyDescent="0.55000000000000004">
      <c r="C186" s="7"/>
    </row>
    <row r="187" spans="3:3" x14ac:dyDescent="0.55000000000000004">
      <c r="C187" s="7"/>
    </row>
    <row r="188" spans="3:3" x14ac:dyDescent="0.55000000000000004">
      <c r="C188" s="7"/>
    </row>
    <row r="189" spans="3:3" x14ac:dyDescent="0.55000000000000004">
      <c r="C189" s="7"/>
    </row>
    <row r="190" spans="3:3" x14ac:dyDescent="0.55000000000000004">
      <c r="C190" s="7"/>
    </row>
    <row r="191" spans="3:3" x14ac:dyDescent="0.55000000000000004">
      <c r="C191" s="7"/>
    </row>
    <row r="192" spans="3:3" x14ac:dyDescent="0.55000000000000004">
      <c r="C192" s="7"/>
    </row>
    <row r="193" spans="3:3" x14ac:dyDescent="0.55000000000000004">
      <c r="C193" s="7"/>
    </row>
    <row r="194" spans="3:3" x14ac:dyDescent="0.55000000000000004">
      <c r="C194" s="7"/>
    </row>
    <row r="195" spans="3:3" x14ac:dyDescent="0.55000000000000004">
      <c r="C195" s="7"/>
    </row>
    <row r="196" spans="3:3" x14ac:dyDescent="0.55000000000000004">
      <c r="C196" s="7"/>
    </row>
    <row r="197" spans="3:3" x14ac:dyDescent="0.55000000000000004">
      <c r="C197" s="7"/>
    </row>
    <row r="198" spans="3:3" x14ac:dyDescent="0.55000000000000004">
      <c r="C198" s="7"/>
    </row>
    <row r="199" spans="3:3" x14ac:dyDescent="0.55000000000000004">
      <c r="C199" s="7"/>
    </row>
    <row r="200" spans="3:3" x14ac:dyDescent="0.55000000000000004">
      <c r="C200" s="7"/>
    </row>
    <row r="201" spans="3:3" x14ac:dyDescent="0.55000000000000004">
      <c r="C201" s="7"/>
    </row>
    <row r="202" spans="3:3" x14ac:dyDescent="0.55000000000000004">
      <c r="C202" s="7"/>
    </row>
    <row r="203" spans="3:3" x14ac:dyDescent="0.55000000000000004">
      <c r="C203" s="7"/>
    </row>
    <row r="204" spans="3:3" x14ac:dyDescent="0.55000000000000004">
      <c r="C204" s="7"/>
    </row>
    <row r="205" spans="3:3" x14ac:dyDescent="0.55000000000000004">
      <c r="C205" s="7"/>
    </row>
    <row r="206" spans="3:3" x14ac:dyDescent="0.55000000000000004">
      <c r="C206" s="7"/>
    </row>
    <row r="207" spans="3:3" x14ac:dyDescent="0.55000000000000004">
      <c r="C207" s="7"/>
    </row>
    <row r="208" spans="3:3" x14ac:dyDescent="0.55000000000000004">
      <c r="C208" s="7"/>
    </row>
    <row r="209" spans="3:3" x14ac:dyDescent="0.55000000000000004">
      <c r="C209" s="7"/>
    </row>
    <row r="210" spans="3:3" x14ac:dyDescent="0.55000000000000004">
      <c r="C210" s="7"/>
    </row>
    <row r="211" spans="3:3" x14ac:dyDescent="0.55000000000000004">
      <c r="C211" s="7"/>
    </row>
    <row r="212" spans="3:3" x14ac:dyDescent="0.55000000000000004">
      <c r="C212" s="7"/>
    </row>
    <row r="213" spans="3:3" x14ac:dyDescent="0.55000000000000004">
      <c r="C213" s="7"/>
    </row>
    <row r="214" spans="3:3" x14ac:dyDescent="0.55000000000000004">
      <c r="C214" s="7"/>
    </row>
    <row r="215" spans="3:3" x14ac:dyDescent="0.55000000000000004">
      <c r="C215" s="7"/>
    </row>
    <row r="216" spans="3:3" x14ac:dyDescent="0.55000000000000004">
      <c r="C21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9116-6820-424E-AC37-7AA148616338}">
  <dimension ref="A1:AO20"/>
  <sheetViews>
    <sheetView workbookViewId="0">
      <selection activeCell="L4" sqref="L4"/>
    </sheetView>
  </sheetViews>
  <sheetFormatPr baseColWidth="10" defaultRowHeight="14.4" x14ac:dyDescent="0.55000000000000004"/>
  <sheetData>
    <row r="1" spans="1:41" x14ac:dyDescent="0.55000000000000004">
      <c r="B1" t="s">
        <v>62</v>
      </c>
      <c r="L1" t="s">
        <v>63</v>
      </c>
    </row>
    <row r="2" spans="1:41" x14ac:dyDescent="0.55000000000000004">
      <c r="B2" t="s">
        <v>64</v>
      </c>
      <c r="D2" t="s">
        <v>65</v>
      </c>
      <c r="F2" t="s">
        <v>66</v>
      </c>
      <c r="H2" t="s">
        <v>67</v>
      </c>
      <c r="J2" t="s">
        <v>68</v>
      </c>
      <c r="L2" t="s">
        <v>64</v>
      </c>
      <c r="N2" t="s">
        <v>65</v>
      </c>
      <c r="P2" t="s">
        <v>66</v>
      </c>
      <c r="R2" t="s">
        <v>67</v>
      </c>
      <c r="T2" t="s">
        <v>68</v>
      </c>
    </row>
    <row r="3" spans="1:41" x14ac:dyDescent="0.55000000000000004">
      <c r="B3" t="s">
        <v>69</v>
      </c>
      <c r="C3" t="s">
        <v>70</v>
      </c>
      <c r="D3" t="s">
        <v>69</v>
      </c>
      <c r="E3" t="s">
        <v>70</v>
      </c>
      <c r="F3" t="s">
        <v>69</v>
      </c>
      <c r="G3" t="s">
        <v>70</v>
      </c>
      <c r="H3" t="s">
        <v>69</v>
      </c>
      <c r="I3" t="s">
        <v>70</v>
      </c>
      <c r="J3" t="s">
        <v>69</v>
      </c>
      <c r="K3" t="s">
        <v>70</v>
      </c>
      <c r="L3" t="s">
        <v>69</v>
      </c>
      <c r="M3" t="s">
        <v>70</v>
      </c>
      <c r="N3" t="s">
        <v>69</v>
      </c>
      <c r="O3" t="s">
        <v>70</v>
      </c>
      <c r="P3" t="s">
        <v>69</v>
      </c>
      <c r="Q3" t="s">
        <v>70</v>
      </c>
      <c r="R3" t="s">
        <v>69</v>
      </c>
      <c r="S3" t="s">
        <v>70</v>
      </c>
      <c r="T3" t="s">
        <v>69</v>
      </c>
      <c r="U3" t="s">
        <v>70</v>
      </c>
    </row>
    <row r="4" spans="1:41" x14ac:dyDescent="0.55000000000000004">
      <c r="A4" t="s">
        <v>16</v>
      </c>
      <c r="B4" s="1">
        <v>100</v>
      </c>
      <c r="C4" s="1">
        <v>0.5595223298762334</v>
      </c>
      <c r="D4" s="1">
        <v>93.333333333333329</v>
      </c>
      <c r="E4" s="1">
        <v>0.6087788167060536</v>
      </c>
      <c r="F4" s="1">
        <v>90</v>
      </c>
      <c r="G4" s="1">
        <v>0.56612014639429642</v>
      </c>
      <c r="H4" s="1">
        <v>100</v>
      </c>
      <c r="I4" s="1">
        <v>0.48460975061173334</v>
      </c>
      <c r="J4" s="1">
        <v>73.333333333333329</v>
      </c>
      <c r="K4" s="1">
        <v>0.59265883256338625</v>
      </c>
      <c r="L4" s="1">
        <v>91.666666666666657</v>
      </c>
      <c r="M4" s="1">
        <v>0.57497429636525454</v>
      </c>
      <c r="N4" s="1">
        <v>91.666666666666657</v>
      </c>
      <c r="O4" s="1">
        <v>0.63789984727319982</v>
      </c>
      <c r="P4" s="1">
        <v>90</v>
      </c>
      <c r="Q4" s="1">
        <v>0.60396578148037039</v>
      </c>
      <c r="R4" s="1">
        <v>96.666666666666671</v>
      </c>
      <c r="S4" s="1">
        <v>0.50074056206884476</v>
      </c>
      <c r="T4" s="1">
        <v>75</v>
      </c>
      <c r="U4" s="1">
        <v>0.59890086222377781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55000000000000004">
      <c r="A5" t="s">
        <v>17</v>
      </c>
      <c r="B5" s="1">
        <v>85</v>
      </c>
      <c r="C5" s="1">
        <v>0.70127576553076487</v>
      </c>
      <c r="D5" s="1">
        <v>61.666666666666671</v>
      </c>
      <c r="E5" s="1">
        <v>0.68700151452554059</v>
      </c>
      <c r="F5" s="1">
        <v>71.666666666666671</v>
      </c>
      <c r="G5" s="1">
        <v>0.76688616573376744</v>
      </c>
      <c r="H5" s="1">
        <v>88.333333333333329</v>
      </c>
      <c r="I5" s="1">
        <v>0.67224079584000407</v>
      </c>
      <c r="J5" s="1">
        <v>50</v>
      </c>
      <c r="K5" s="1">
        <v>0.74136643977836658</v>
      </c>
      <c r="L5" s="1">
        <v>51.666666666666671</v>
      </c>
      <c r="M5" s="1">
        <v>0.74953377742170968</v>
      </c>
      <c r="N5" s="1">
        <v>81.666666666666671</v>
      </c>
      <c r="O5" s="1">
        <v>0.68915733877253071</v>
      </c>
      <c r="P5" s="1">
        <v>88.333333333333329</v>
      </c>
      <c r="Q5" s="1">
        <v>0.71131904905833976</v>
      </c>
      <c r="R5" s="1">
        <v>93.333333333333329</v>
      </c>
      <c r="S5" s="1">
        <v>0.67147303214114273</v>
      </c>
      <c r="T5" s="1">
        <v>63.333333333333329</v>
      </c>
      <c r="U5" s="1">
        <v>0.74652998683500005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x14ac:dyDescent="0.55000000000000004">
      <c r="A6" t="s">
        <v>18</v>
      </c>
      <c r="B6" s="1">
        <v>63.333333333333329</v>
      </c>
      <c r="C6" s="1">
        <v>0.65484093830327117</v>
      </c>
      <c r="D6" s="1">
        <v>63.333333333333329</v>
      </c>
      <c r="E6" s="1">
        <v>0.63938087354965789</v>
      </c>
      <c r="F6" s="1">
        <v>53.333333333333336</v>
      </c>
      <c r="G6" s="1">
        <v>0.65380241852537502</v>
      </c>
      <c r="H6" s="1">
        <v>78.333333333333329</v>
      </c>
      <c r="I6" s="1">
        <v>0.62903288115353184</v>
      </c>
      <c r="J6" s="1">
        <v>58.333333333333336</v>
      </c>
      <c r="K6" s="1">
        <v>0.76361110556617129</v>
      </c>
      <c r="L6" s="1">
        <v>91.666666666666657</v>
      </c>
      <c r="M6" s="1">
        <v>0.74361007818321834</v>
      </c>
      <c r="N6" s="1">
        <v>85</v>
      </c>
      <c r="O6" s="1">
        <v>0.73805633333270593</v>
      </c>
      <c r="P6" s="1">
        <v>75</v>
      </c>
      <c r="Q6" s="1">
        <v>0.71894070221664463</v>
      </c>
      <c r="R6" s="1">
        <v>88.333333333333329</v>
      </c>
      <c r="S6" s="1">
        <v>0.61914088490698116</v>
      </c>
      <c r="T6" s="1">
        <v>55.000000000000007</v>
      </c>
      <c r="U6" s="1">
        <v>0.75467800303084842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x14ac:dyDescent="0.55000000000000004">
      <c r="A7" t="s">
        <v>19</v>
      </c>
      <c r="B7" s="1">
        <v>83.333333333333343</v>
      </c>
      <c r="C7" s="1">
        <v>0.71241569034296004</v>
      </c>
      <c r="D7" s="1">
        <v>90</v>
      </c>
      <c r="E7" s="1">
        <v>0.76501317762709253</v>
      </c>
      <c r="F7" s="1">
        <v>81.666666666666671</v>
      </c>
      <c r="G7" s="1">
        <v>0.72130498880675531</v>
      </c>
      <c r="H7" s="1">
        <v>98.333333333333329</v>
      </c>
      <c r="I7" s="1">
        <v>0.61297607689138989</v>
      </c>
      <c r="J7" s="1">
        <v>81.666666666666671</v>
      </c>
      <c r="K7" s="1">
        <v>0.75755159825804097</v>
      </c>
      <c r="L7" s="1">
        <v>96.666666666666671</v>
      </c>
      <c r="M7" s="1">
        <v>0.72410073620555171</v>
      </c>
      <c r="N7" s="1">
        <v>95</v>
      </c>
      <c r="O7" s="1">
        <v>0.6897183245603683</v>
      </c>
      <c r="P7" s="1">
        <v>96.666666666666671</v>
      </c>
      <c r="Q7" s="1">
        <v>0.66134557413565509</v>
      </c>
      <c r="R7" s="1">
        <v>96.666666666666671</v>
      </c>
      <c r="S7" s="1">
        <v>0.59919836896510337</v>
      </c>
      <c r="T7" s="1">
        <v>96.666666666666671</v>
      </c>
      <c r="U7" s="1">
        <v>0.70802106896263783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x14ac:dyDescent="0.55000000000000004">
      <c r="A8" t="s">
        <v>45</v>
      </c>
      <c r="B8" s="1">
        <v>90</v>
      </c>
      <c r="C8" s="1">
        <v>0.59359065185172211</v>
      </c>
      <c r="D8" s="1">
        <v>95</v>
      </c>
      <c r="E8" s="1">
        <v>0.58281261754568414</v>
      </c>
      <c r="F8" s="1">
        <v>83.333333333333343</v>
      </c>
      <c r="G8" s="1">
        <v>0.59763223199932003</v>
      </c>
      <c r="H8" s="1">
        <v>98.333333333333329</v>
      </c>
      <c r="I8" s="1">
        <v>0.52336432033613556</v>
      </c>
      <c r="J8" s="1">
        <v>78.333333333333329</v>
      </c>
      <c r="K8" s="1">
        <v>0.56870433616948934</v>
      </c>
      <c r="L8" s="1">
        <v>95</v>
      </c>
      <c r="M8" s="1">
        <v>0.58631498947245608</v>
      </c>
      <c r="N8" s="1">
        <v>95</v>
      </c>
      <c r="O8" s="1">
        <v>0.56799171753878963</v>
      </c>
      <c r="P8" s="1">
        <v>95</v>
      </c>
      <c r="Q8" s="1">
        <v>0.63139228946559645</v>
      </c>
      <c r="R8" s="1">
        <v>100</v>
      </c>
      <c r="S8" s="1">
        <v>0.52547275833008333</v>
      </c>
      <c r="T8" s="1">
        <v>98.333333333333329</v>
      </c>
      <c r="U8" s="1">
        <v>0.57658193559557624</v>
      </c>
    </row>
    <row r="9" spans="1:41" x14ac:dyDescent="0.55000000000000004">
      <c r="A9" t="s">
        <v>55</v>
      </c>
      <c r="B9" s="1">
        <v>85</v>
      </c>
      <c r="C9" s="1">
        <v>0.63972663922319628</v>
      </c>
      <c r="D9" s="1">
        <v>78.333333333333329</v>
      </c>
      <c r="E9" s="1">
        <v>0.68242574894574481</v>
      </c>
      <c r="F9" s="1">
        <v>83.333333333333343</v>
      </c>
      <c r="G9" s="1">
        <v>0.6622397799975801</v>
      </c>
      <c r="H9" s="1">
        <v>93.333333333333329</v>
      </c>
      <c r="I9" s="1">
        <v>0.63343507857021408</v>
      </c>
      <c r="J9" s="1">
        <v>91.666666666666657</v>
      </c>
      <c r="K9" s="1">
        <v>0.67821720727213797</v>
      </c>
      <c r="L9" s="1">
        <v>93.333333333333329</v>
      </c>
      <c r="M9" s="1">
        <v>0.66978972321832153</v>
      </c>
      <c r="N9" s="1">
        <v>91.666666666666657</v>
      </c>
      <c r="O9" s="1">
        <v>0.70304718545443645</v>
      </c>
      <c r="P9" s="1">
        <v>93.333333333333329</v>
      </c>
      <c r="Q9" s="1">
        <v>0.62415146785291076</v>
      </c>
      <c r="R9" s="1">
        <v>90</v>
      </c>
      <c r="S9" s="1">
        <v>0.60608500370070362</v>
      </c>
      <c r="T9" s="1">
        <v>85</v>
      </c>
      <c r="U9" s="1">
        <v>0.6624972588067648</v>
      </c>
    </row>
    <row r="10" spans="1:41" x14ac:dyDescent="0.55000000000000004">
      <c r="A10" t="s">
        <v>57</v>
      </c>
      <c r="B10" s="1">
        <v>95</v>
      </c>
      <c r="C10" s="1">
        <v>0.62735713684268424</v>
      </c>
      <c r="D10" s="1">
        <v>83.333333333333343</v>
      </c>
      <c r="E10" s="1">
        <v>0.65448005999960002</v>
      </c>
      <c r="F10" s="1">
        <v>85</v>
      </c>
      <c r="G10" s="1">
        <v>0.55792230784358821</v>
      </c>
      <c r="H10" s="1">
        <v>100</v>
      </c>
      <c r="I10" s="1">
        <v>0.56782007666648304</v>
      </c>
      <c r="J10" s="1">
        <v>81.666666666666671</v>
      </c>
      <c r="K10" s="1">
        <v>0.61574619591840807</v>
      </c>
      <c r="L10" s="1">
        <v>91.666666666666657</v>
      </c>
      <c r="M10" s="1">
        <v>0.5984234890907093</v>
      </c>
      <c r="N10" s="1">
        <v>93.333333333333329</v>
      </c>
      <c r="O10" s="1">
        <v>0.57133296785712506</v>
      </c>
      <c r="P10" s="1">
        <v>96.666666666666671</v>
      </c>
      <c r="Q10" s="1">
        <v>0.59941270172422434</v>
      </c>
      <c r="R10" s="1">
        <v>100</v>
      </c>
      <c r="S10" s="1">
        <v>0.56874786333335015</v>
      </c>
      <c r="T10" s="1">
        <v>73.333333333333329</v>
      </c>
      <c r="U10" s="1">
        <v>0.63976930681809097</v>
      </c>
    </row>
    <row r="11" spans="1:41" x14ac:dyDescent="0.55000000000000004">
      <c r="A11" t="s">
        <v>56</v>
      </c>
      <c r="B11" s="1">
        <v>78.333333333333329</v>
      </c>
      <c r="C11" s="1">
        <v>0.62372324255378697</v>
      </c>
      <c r="D11" s="1">
        <v>78.333333333333329</v>
      </c>
      <c r="E11" s="1">
        <v>0.66753149574446802</v>
      </c>
      <c r="F11" s="1">
        <v>90</v>
      </c>
      <c r="G11" s="1">
        <v>0.63399489259207398</v>
      </c>
      <c r="H11" s="1">
        <v>93.333333333333329</v>
      </c>
      <c r="I11" s="1">
        <v>0.60952030714332162</v>
      </c>
      <c r="J11" s="1">
        <v>53.333333333333336</v>
      </c>
      <c r="K11" s="1">
        <v>0.72135610312684362</v>
      </c>
      <c r="L11" s="1">
        <v>85</v>
      </c>
      <c r="M11" s="1">
        <v>0.64530964314431372</v>
      </c>
      <c r="N11" s="1">
        <v>81.666666666666671</v>
      </c>
      <c r="O11" s="1">
        <v>0.70687121429187738</v>
      </c>
      <c r="P11" s="1">
        <v>93.333333333333329</v>
      </c>
      <c r="Q11" s="1">
        <v>0.66450114821789286</v>
      </c>
      <c r="R11" s="1">
        <v>98.333333333333329</v>
      </c>
      <c r="S11" s="1">
        <v>0.58568791016716948</v>
      </c>
      <c r="T11" s="1">
        <v>70</v>
      </c>
      <c r="U11" s="1">
        <v>0.67582953095685716</v>
      </c>
    </row>
    <row r="13" spans="1:41" x14ac:dyDescent="0.55000000000000004">
      <c r="B13">
        <f>+B4*100</f>
        <v>10000</v>
      </c>
      <c r="C13" s="1">
        <f>+C4</f>
        <v>0.5595223298762334</v>
      </c>
      <c r="D13">
        <f>+D4*100</f>
        <v>9333.3333333333321</v>
      </c>
      <c r="E13" s="1">
        <f>+E4</f>
        <v>0.6087788167060536</v>
      </c>
      <c r="F13">
        <f>+F4*100</f>
        <v>9000</v>
      </c>
      <c r="G13" s="1">
        <f>+G4</f>
        <v>0.56612014639429642</v>
      </c>
      <c r="H13">
        <f>+H4*100</f>
        <v>10000</v>
      </c>
      <c r="I13" s="1">
        <f>+I4</f>
        <v>0.48460975061173334</v>
      </c>
      <c r="J13">
        <f>+J4*100</f>
        <v>7333.333333333333</v>
      </c>
      <c r="K13" s="1">
        <f>+K4</f>
        <v>0.59265883256338625</v>
      </c>
      <c r="L13">
        <f>+L4*100</f>
        <v>9166.6666666666661</v>
      </c>
      <c r="M13" s="1">
        <f>+M4</f>
        <v>0.57497429636525454</v>
      </c>
      <c r="N13">
        <f>+N4*100</f>
        <v>9166.6666666666661</v>
      </c>
      <c r="O13" s="1">
        <f>+O4</f>
        <v>0.63789984727319982</v>
      </c>
      <c r="P13">
        <f>+P4*100</f>
        <v>9000</v>
      </c>
      <c r="Q13" s="1">
        <f>+Q4</f>
        <v>0.60396578148037039</v>
      </c>
      <c r="R13">
        <f>+R4*100</f>
        <v>9666.6666666666679</v>
      </c>
      <c r="S13" s="1">
        <f>+S4</f>
        <v>0.50074056206884476</v>
      </c>
      <c r="T13">
        <f>+T4*100</f>
        <v>7500</v>
      </c>
      <c r="U13" s="1">
        <f>+U4</f>
        <v>0.59890086222377781</v>
      </c>
    </row>
    <row r="14" spans="1:41" x14ac:dyDescent="0.55000000000000004">
      <c r="B14">
        <f t="shared" ref="B14:D20" si="0">+B5*100</f>
        <v>8500</v>
      </c>
      <c r="C14" s="1">
        <f t="shared" ref="C14:E20" si="1">+C5</f>
        <v>0.70127576553076487</v>
      </c>
      <c r="D14">
        <f t="shared" si="0"/>
        <v>6166.666666666667</v>
      </c>
      <c r="E14" s="1">
        <f t="shared" si="1"/>
        <v>0.68700151452554059</v>
      </c>
      <c r="F14">
        <f t="shared" ref="F14" si="2">+F5*100</f>
        <v>7166.666666666667</v>
      </c>
      <c r="G14" s="1">
        <f t="shared" ref="G14" si="3">+G5</f>
        <v>0.76688616573376744</v>
      </c>
      <c r="H14">
        <f t="shared" ref="H14" si="4">+H5*100</f>
        <v>8833.3333333333321</v>
      </c>
      <c r="I14" s="1">
        <f t="shared" ref="I14" si="5">+I5</f>
        <v>0.67224079584000407</v>
      </c>
      <c r="J14">
        <f t="shared" ref="J14" si="6">+J5*100</f>
        <v>5000</v>
      </c>
      <c r="K14" s="1">
        <f t="shared" ref="K14" si="7">+K5</f>
        <v>0.74136643977836658</v>
      </c>
      <c r="L14">
        <f t="shared" ref="L14" si="8">+L5*100</f>
        <v>5166.666666666667</v>
      </c>
      <c r="M14" s="1">
        <f t="shared" ref="M14" si="9">+M5</f>
        <v>0.74953377742170968</v>
      </c>
      <c r="N14">
        <f t="shared" ref="N14" si="10">+N5*100</f>
        <v>8166.666666666667</v>
      </c>
      <c r="O14" s="1">
        <f t="shared" ref="O14" si="11">+O5</f>
        <v>0.68915733877253071</v>
      </c>
      <c r="P14">
        <f t="shared" ref="P14" si="12">+P5*100</f>
        <v>8833.3333333333321</v>
      </c>
      <c r="Q14" s="1">
        <f t="shared" ref="Q14" si="13">+Q5</f>
        <v>0.71131904905833976</v>
      </c>
      <c r="R14">
        <f t="shared" ref="R14" si="14">+R5*100</f>
        <v>9333.3333333333321</v>
      </c>
      <c r="S14" s="1">
        <f t="shared" ref="S14" si="15">+S5</f>
        <v>0.67147303214114273</v>
      </c>
      <c r="T14">
        <f t="shared" ref="T14" si="16">+T5*100</f>
        <v>6333.333333333333</v>
      </c>
      <c r="U14" s="1">
        <f t="shared" ref="U14" si="17">+U5</f>
        <v>0.74652998683500005</v>
      </c>
    </row>
    <row r="15" spans="1:41" x14ac:dyDescent="0.55000000000000004">
      <c r="B15">
        <f t="shared" si="0"/>
        <v>6333.333333333333</v>
      </c>
      <c r="C15" s="1">
        <f t="shared" si="1"/>
        <v>0.65484093830327117</v>
      </c>
      <c r="D15">
        <f t="shared" si="0"/>
        <v>6333.333333333333</v>
      </c>
      <c r="E15" s="1">
        <f t="shared" si="1"/>
        <v>0.63938087354965789</v>
      </c>
      <c r="F15">
        <f t="shared" ref="F15" si="18">+F6*100</f>
        <v>5333.3333333333339</v>
      </c>
      <c r="G15" s="1">
        <f t="shared" ref="G15" si="19">+G6</f>
        <v>0.65380241852537502</v>
      </c>
      <c r="H15">
        <f t="shared" ref="H15" si="20">+H6*100</f>
        <v>7833.333333333333</v>
      </c>
      <c r="I15" s="1">
        <f t="shared" ref="I15" si="21">+I6</f>
        <v>0.62903288115353184</v>
      </c>
      <c r="J15">
        <f t="shared" ref="J15" si="22">+J6*100</f>
        <v>5833.3333333333339</v>
      </c>
      <c r="K15" s="1">
        <f t="shared" ref="K15" si="23">+K6</f>
        <v>0.76361110556617129</v>
      </c>
      <c r="L15">
        <f t="shared" ref="L15" si="24">+L6*100</f>
        <v>9166.6666666666661</v>
      </c>
      <c r="M15" s="1">
        <f t="shared" ref="M15" si="25">+M6</f>
        <v>0.74361007818321834</v>
      </c>
      <c r="N15">
        <f t="shared" ref="N15" si="26">+N6*100</f>
        <v>8500</v>
      </c>
      <c r="O15" s="1">
        <f t="shared" ref="O15" si="27">+O6</f>
        <v>0.73805633333270593</v>
      </c>
      <c r="P15">
        <f t="shared" ref="P15" si="28">+P6*100</f>
        <v>7500</v>
      </c>
      <c r="Q15" s="1">
        <f t="shared" ref="Q15" si="29">+Q6</f>
        <v>0.71894070221664463</v>
      </c>
      <c r="R15">
        <f t="shared" ref="R15" si="30">+R6*100</f>
        <v>8833.3333333333321</v>
      </c>
      <c r="S15" s="1">
        <f t="shared" ref="S15" si="31">+S6</f>
        <v>0.61914088490698116</v>
      </c>
      <c r="T15">
        <f t="shared" ref="T15" si="32">+T6*100</f>
        <v>5500.0000000000009</v>
      </c>
      <c r="U15" s="1">
        <f t="shared" ref="U15" si="33">+U6</f>
        <v>0.75467800303084842</v>
      </c>
    </row>
    <row r="16" spans="1:41" x14ac:dyDescent="0.55000000000000004">
      <c r="B16">
        <f t="shared" si="0"/>
        <v>8333.3333333333339</v>
      </c>
      <c r="C16" s="1">
        <f t="shared" si="1"/>
        <v>0.71241569034296004</v>
      </c>
      <c r="D16">
        <f t="shared" si="0"/>
        <v>9000</v>
      </c>
      <c r="E16" s="1">
        <f t="shared" si="1"/>
        <v>0.76501317762709253</v>
      </c>
      <c r="F16">
        <f t="shared" ref="F16" si="34">+F7*100</f>
        <v>8166.666666666667</v>
      </c>
      <c r="G16" s="1">
        <f t="shared" ref="G16" si="35">+G7</f>
        <v>0.72130498880675531</v>
      </c>
      <c r="H16">
        <f t="shared" ref="H16" si="36">+H7*100</f>
        <v>9833.3333333333321</v>
      </c>
      <c r="I16" s="1">
        <f t="shared" ref="I16" si="37">+I7</f>
        <v>0.61297607689138989</v>
      </c>
      <c r="J16">
        <f t="shared" ref="J16" si="38">+J7*100</f>
        <v>8166.666666666667</v>
      </c>
      <c r="K16" s="1">
        <f t="shared" ref="K16" si="39">+K7</f>
        <v>0.75755159825804097</v>
      </c>
      <c r="L16">
        <f t="shared" ref="L16" si="40">+L7*100</f>
        <v>9666.6666666666679</v>
      </c>
      <c r="M16" s="1">
        <f t="shared" ref="M16" si="41">+M7</f>
        <v>0.72410073620555171</v>
      </c>
      <c r="N16">
        <f t="shared" ref="N16" si="42">+N7*100</f>
        <v>9500</v>
      </c>
      <c r="O16" s="1">
        <f t="shared" ref="O16" si="43">+O7</f>
        <v>0.6897183245603683</v>
      </c>
      <c r="P16">
        <f t="shared" ref="P16" si="44">+P7*100</f>
        <v>9666.6666666666679</v>
      </c>
      <c r="Q16" s="1">
        <f t="shared" ref="Q16" si="45">+Q7</f>
        <v>0.66134557413565509</v>
      </c>
      <c r="R16">
        <f t="shared" ref="R16" si="46">+R7*100</f>
        <v>9666.6666666666679</v>
      </c>
      <c r="S16" s="1">
        <f t="shared" ref="S16" si="47">+S7</f>
        <v>0.59919836896510337</v>
      </c>
      <c r="T16">
        <f t="shared" ref="T16" si="48">+T7*100</f>
        <v>9666.6666666666679</v>
      </c>
      <c r="U16" s="1">
        <f t="shared" ref="U16" si="49">+U7</f>
        <v>0.70802106896263783</v>
      </c>
    </row>
    <row r="17" spans="2:21" x14ac:dyDescent="0.55000000000000004">
      <c r="B17">
        <f t="shared" si="0"/>
        <v>9000</v>
      </c>
      <c r="C17" s="1">
        <f t="shared" si="1"/>
        <v>0.59359065185172211</v>
      </c>
      <c r="D17">
        <f t="shared" si="0"/>
        <v>9500</v>
      </c>
      <c r="E17" s="1">
        <f t="shared" si="1"/>
        <v>0.58281261754568414</v>
      </c>
      <c r="F17">
        <f t="shared" ref="F17" si="50">+F8*100</f>
        <v>8333.3333333333339</v>
      </c>
      <c r="G17" s="1">
        <f t="shared" ref="G17" si="51">+G8</f>
        <v>0.59763223199932003</v>
      </c>
      <c r="H17">
        <f t="shared" ref="H17" si="52">+H8*100</f>
        <v>9833.3333333333321</v>
      </c>
      <c r="I17" s="1">
        <f t="shared" ref="I17" si="53">+I8</f>
        <v>0.52336432033613556</v>
      </c>
      <c r="J17">
        <f t="shared" ref="J17" si="54">+J8*100</f>
        <v>7833.333333333333</v>
      </c>
      <c r="K17" s="1">
        <f t="shared" ref="K17" si="55">+K8</f>
        <v>0.56870433616948934</v>
      </c>
      <c r="L17">
        <f t="shared" ref="L17" si="56">+L8*100</f>
        <v>9500</v>
      </c>
      <c r="M17" s="1">
        <f t="shared" ref="M17" si="57">+M8</f>
        <v>0.58631498947245608</v>
      </c>
      <c r="N17">
        <f t="shared" ref="N17" si="58">+N8*100</f>
        <v>9500</v>
      </c>
      <c r="O17" s="1">
        <f t="shared" ref="O17" si="59">+O8</f>
        <v>0.56799171753878963</v>
      </c>
      <c r="P17">
        <f t="shared" ref="P17" si="60">+P8*100</f>
        <v>9500</v>
      </c>
      <c r="Q17" s="1">
        <f t="shared" ref="Q17" si="61">+Q8</f>
        <v>0.63139228946559645</v>
      </c>
      <c r="R17">
        <f t="shared" ref="R17" si="62">+R8*100</f>
        <v>10000</v>
      </c>
      <c r="S17" s="1">
        <f t="shared" ref="S17" si="63">+S8</f>
        <v>0.52547275833008333</v>
      </c>
      <c r="T17">
        <f t="shared" ref="T17" si="64">+T8*100</f>
        <v>9833.3333333333321</v>
      </c>
      <c r="U17" s="1">
        <f t="shared" ref="U17" si="65">+U8</f>
        <v>0.57658193559557624</v>
      </c>
    </row>
    <row r="18" spans="2:21" x14ac:dyDescent="0.55000000000000004">
      <c r="B18">
        <f t="shared" si="0"/>
        <v>8500</v>
      </c>
      <c r="C18" s="1">
        <f t="shared" si="1"/>
        <v>0.63972663922319628</v>
      </c>
      <c r="D18">
        <f t="shared" si="0"/>
        <v>7833.333333333333</v>
      </c>
      <c r="E18" s="1">
        <f t="shared" si="1"/>
        <v>0.68242574894574481</v>
      </c>
      <c r="F18">
        <f t="shared" ref="F18" si="66">+F9*100</f>
        <v>8333.3333333333339</v>
      </c>
      <c r="G18" s="1">
        <f t="shared" ref="G18" si="67">+G9</f>
        <v>0.6622397799975801</v>
      </c>
      <c r="H18">
        <f t="shared" ref="H18" si="68">+H9*100</f>
        <v>9333.3333333333321</v>
      </c>
      <c r="I18" s="1">
        <f t="shared" ref="I18" si="69">+I9</f>
        <v>0.63343507857021408</v>
      </c>
      <c r="J18">
        <f t="shared" ref="J18" si="70">+J9*100</f>
        <v>9166.6666666666661</v>
      </c>
      <c r="K18" s="1">
        <f t="shared" ref="K18" si="71">+K9</f>
        <v>0.67821720727213797</v>
      </c>
      <c r="L18">
        <f t="shared" ref="L18" si="72">+L9*100</f>
        <v>9333.3333333333321</v>
      </c>
      <c r="M18" s="1">
        <f t="shared" ref="M18" si="73">+M9</f>
        <v>0.66978972321832153</v>
      </c>
      <c r="N18">
        <f t="shared" ref="N18" si="74">+N9*100</f>
        <v>9166.6666666666661</v>
      </c>
      <c r="O18" s="1">
        <f t="shared" ref="O18" si="75">+O9</f>
        <v>0.70304718545443645</v>
      </c>
      <c r="P18">
        <f t="shared" ref="P18" si="76">+P9*100</f>
        <v>9333.3333333333321</v>
      </c>
      <c r="Q18" s="1">
        <f t="shared" ref="Q18" si="77">+Q9</f>
        <v>0.62415146785291076</v>
      </c>
      <c r="R18">
        <f t="shared" ref="R18" si="78">+R9*100</f>
        <v>9000</v>
      </c>
      <c r="S18" s="1">
        <f t="shared" ref="S18" si="79">+S9</f>
        <v>0.60608500370070362</v>
      </c>
      <c r="T18">
        <f t="shared" ref="T18" si="80">+T9*100</f>
        <v>8500</v>
      </c>
      <c r="U18" s="1">
        <f t="shared" ref="U18" si="81">+U9</f>
        <v>0.6624972588067648</v>
      </c>
    </row>
    <row r="19" spans="2:21" x14ac:dyDescent="0.55000000000000004">
      <c r="B19">
        <f t="shared" si="0"/>
        <v>9500</v>
      </c>
      <c r="C19" s="1">
        <f t="shared" si="1"/>
        <v>0.62735713684268424</v>
      </c>
      <c r="D19">
        <f t="shared" si="0"/>
        <v>8333.3333333333339</v>
      </c>
      <c r="E19" s="1">
        <f t="shared" si="1"/>
        <v>0.65448005999960002</v>
      </c>
      <c r="F19">
        <f t="shared" ref="F19" si="82">+F10*100</f>
        <v>8500</v>
      </c>
      <c r="G19" s="1">
        <f t="shared" ref="G19" si="83">+G10</f>
        <v>0.55792230784358821</v>
      </c>
      <c r="H19">
        <f t="shared" ref="H19" si="84">+H10*100</f>
        <v>10000</v>
      </c>
      <c r="I19" s="1">
        <f t="shared" ref="I19" si="85">+I10</f>
        <v>0.56782007666648304</v>
      </c>
      <c r="J19">
        <f t="shared" ref="J19" si="86">+J10*100</f>
        <v>8166.666666666667</v>
      </c>
      <c r="K19" s="1">
        <f t="shared" ref="K19" si="87">+K10</f>
        <v>0.61574619591840807</v>
      </c>
      <c r="L19">
        <f t="shared" ref="L19" si="88">+L10*100</f>
        <v>9166.6666666666661</v>
      </c>
      <c r="M19" s="1">
        <f t="shared" ref="M19" si="89">+M10</f>
        <v>0.5984234890907093</v>
      </c>
      <c r="N19">
        <f t="shared" ref="N19" si="90">+N10*100</f>
        <v>9333.3333333333321</v>
      </c>
      <c r="O19" s="1">
        <f t="shared" ref="O19" si="91">+O10</f>
        <v>0.57133296785712506</v>
      </c>
      <c r="P19">
        <f t="shared" ref="P19" si="92">+P10*100</f>
        <v>9666.6666666666679</v>
      </c>
      <c r="Q19" s="1">
        <f t="shared" ref="Q19" si="93">+Q10</f>
        <v>0.59941270172422434</v>
      </c>
      <c r="R19">
        <f t="shared" ref="R19" si="94">+R10*100</f>
        <v>10000</v>
      </c>
      <c r="S19" s="1">
        <f t="shared" ref="S19" si="95">+S10</f>
        <v>0.56874786333335015</v>
      </c>
      <c r="T19">
        <f t="shared" ref="T19" si="96">+T10*100</f>
        <v>7333.333333333333</v>
      </c>
      <c r="U19" s="1">
        <f t="shared" ref="U19" si="97">+U10</f>
        <v>0.63976930681809097</v>
      </c>
    </row>
    <row r="20" spans="2:21" x14ac:dyDescent="0.55000000000000004">
      <c r="B20">
        <f t="shared" si="0"/>
        <v>7833.333333333333</v>
      </c>
      <c r="C20" s="1">
        <f t="shared" si="1"/>
        <v>0.62372324255378697</v>
      </c>
      <c r="D20">
        <f t="shared" si="0"/>
        <v>7833.333333333333</v>
      </c>
      <c r="E20" s="1">
        <f t="shared" si="1"/>
        <v>0.66753149574446802</v>
      </c>
      <c r="F20">
        <f t="shared" ref="F20" si="98">+F11*100</f>
        <v>9000</v>
      </c>
      <c r="G20" s="1">
        <f t="shared" ref="G20" si="99">+G11</f>
        <v>0.63399489259207398</v>
      </c>
      <c r="H20">
        <f t="shared" ref="H20" si="100">+H11*100</f>
        <v>9333.3333333333321</v>
      </c>
      <c r="I20" s="1">
        <f t="shared" ref="I20" si="101">+I11</f>
        <v>0.60952030714332162</v>
      </c>
      <c r="J20">
        <f t="shared" ref="J20" si="102">+J11*100</f>
        <v>5333.3333333333339</v>
      </c>
      <c r="K20" s="1">
        <f t="shared" ref="K20" si="103">+K11</f>
        <v>0.72135610312684362</v>
      </c>
      <c r="L20">
        <f t="shared" ref="L20" si="104">+L11*100</f>
        <v>8500</v>
      </c>
      <c r="M20" s="1">
        <f t="shared" ref="M20" si="105">+M11</f>
        <v>0.64530964314431372</v>
      </c>
      <c r="N20">
        <f t="shared" ref="N20" si="106">+N11*100</f>
        <v>8166.666666666667</v>
      </c>
      <c r="O20" s="1">
        <f t="shared" ref="O20" si="107">+O11</f>
        <v>0.70687121429187738</v>
      </c>
      <c r="P20">
        <f t="shared" ref="P20" si="108">+P11*100</f>
        <v>9333.3333333333321</v>
      </c>
      <c r="Q20" s="1">
        <f t="shared" ref="Q20" si="109">+Q11</f>
        <v>0.66450114821789286</v>
      </c>
      <c r="R20">
        <f t="shared" ref="R20" si="110">+R11*100</f>
        <v>9833.3333333333321</v>
      </c>
      <c r="S20" s="1">
        <f t="shared" ref="S20" si="111">+S11</f>
        <v>0.58568791016716948</v>
      </c>
      <c r="T20">
        <f t="shared" ref="T20" si="112">+T11*100</f>
        <v>7000</v>
      </c>
      <c r="U20" s="1">
        <f t="shared" ref="U20" si="113">+U11</f>
        <v>0.67582953095685716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096A-79B8-4FF2-A13D-CCAEDEBE51D3}">
  <dimension ref="A1:D5"/>
  <sheetViews>
    <sheetView workbookViewId="0">
      <selection activeCell="E13" sqref="E13"/>
    </sheetView>
  </sheetViews>
  <sheetFormatPr baseColWidth="10" defaultRowHeight="14.4" x14ac:dyDescent="0.55000000000000004"/>
  <cols>
    <col min="1" max="1" width="24.47265625" bestFit="1" customWidth="1"/>
    <col min="2" max="2" width="20.47265625" bestFit="1" customWidth="1"/>
    <col min="3" max="3" width="11.20703125" bestFit="1" customWidth="1"/>
    <col min="4" max="4" width="11.734375" bestFit="1" customWidth="1"/>
    <col min="5" max="5" width="15.7890625" bestFit="1" customWidth="1"/>
    <col min="6" max="6" width="4.26171875" bestFit="1" customWidth="1"/>
    <col min="7" max="7" width="18.578125" bestFit="1" customWidth="1"/>
    <col min="8" max="8" width="11.3125" bestFit="1" customWidth="1"/>
  </cols>
  <sheetData>
    <row r="1" spans="1:4" x14ac:dyDescent="0.55000000000000004">
      <c r="A1" s="11" t="s">
        <v>85</v>
      </c>
      <c r="B1" s="11" t="s">
        <v>86</v>
      </c>
    </row>
    <row r="2" spans="1:4" x14ac:dyDescent="0.55000000000000004">
      <c r="A2" s="11" t="s">
        <v>81</v>
      </c>
      <c r="B2" t="s">
        <v>62</v>
      </c>
      <c r="C2" t="s">
        <v>63</v>
      </c>
      <c r="D2" t="s">
        <v>82</v>
      </c>
    </row>
    <row r="3" spans="1:4" x14ac:dyDescent="0.55000000000000004">
      <c r="A3" s="12" t="s">
        <v>79</v>
      </c>
      <c r="B3" s="1">
        <v>93</v>
      </c>
      <c r="C3" s="1">
        <v>108.5</v>
      </c>
      <c r="D3" s="1">
        <v>99.888888888888886</v>
      </c>
    </row>
    <row r="4" spans="1:4" x14ac:dyDescent="0.55000000000000004">
      <c r="A4" s="12" t="s">
        <v>80</v>
      </c>
      <c r="B4" s="1">
        <v>96.5</v>
      </c>
      <c r="C4" s="1">
        <v>109.5</v>
      </c>
      <c r="D4" s="1">
        <v>101.7</v>
      </c>
    </row>
    <row r="5" spans="1:4" x14ac:dyDescent="0.55000000000000004">
      <c r="A5" s="12" t="s">
        <v>82</v>
      </c>
      <c r="B5" s="1">
        <v>94.909090909090907</v>
      </c>
      <c r="C5" s="1">
        <v>109</v>
      </c>
      <c r="D5" s="1">
        <v>100.84210526315789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626E-E642-4544-A863-7B2F689E098B}">
  <dimension ref="A3:C6"/>
  <sheetViews>
    <sheetView workbookViewId="0">
      <selection activeCell="D20" sqref="D20"/>
    </sheetView>
  </sheetViews>
  <sheetFormatPr baseColWidth="10" defaultRowHeight="14.4" x14ac:dyDescent="0.55000000000000004"/>
  <cols>
    <col min="1" max="1" width="21.26171875" bestFit="1" customWidth="1"/>
    <col min="2" max="2" width="20.41796875" bestFit="1" customWidth="1"/>
    <col min="3" max="3" width="4.26171875" bestFit="1" customWidth="1"/>
    <col min="4" max="5" width="20.05078125" bestFit="1" customWidth="1"/>
    <col min="6" max="7" width="24.62890625" bestFit="1" customWidth="1"/>
  </cols>
  <sheetData>
    <row r="3" spans="1:3" x14ac:dyDescent="0.55000000000000004">
      <c r="A3" s="11" t="s">
        <v>88</v>
      </c>
      <c r="B3" s="11" t="s">
        <v>86</v>
      </c>
    </row>
    <row r="4" spans="1:3" x14ac:dyDescent="0.55000000000000004">
      <c r="A4" s="11" t="s">
        <v>81</v>
      </c>
      <c r="B4" t="s">
        <v>62</v>
      </c>
      <c r="C4" t="s">
        <v>63</v>
      </c>
    </row>
    <row r="5" spans="1:3" x14ac:dyDescent="0.55000000000000004">
      <c r="A5" s="12" t="s">
        <v>79</v>
      </c>
      <c r="B5" s="14">
        <v>77.205882352941174</v>
      </c>
      <c r="C5" s="14">
        <v>82.35294117647058</v>
      </c>
    </row>
    <row r="6" spans="1:3" x14ac:dyDescent="0.55000000000000004">
      <c r="A6" s="12" t="s">
        <v>80</v>
      </c>
      <c r="B6" s="14">
        <v>83.529411764705884</v>
      </c>
      <c r="C6" s="14">
        <v>90.196078431372541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E728-FE8E-4805-BA24-D692C6703CA4}">
  <dimension ref="A1:AV21"/>
  <sheetViews>
    <sheetView workbookViewId="0">
      <selection activeCell="C7" sqref="C7"/>
    </sheetView>
  </sheetViews>
  <sheetFormatPr baseColWidth="10" defaultRowHeight="14.4" x14ac:dyDescent="0.55000000000000004"/>
  <cols>
    <col min="1" max="1" width="18.83984375" bestFit="1" customWidth="1"/>
    <col min="2" max="2" width="6.89453125" bestFit="1" customWidth="1"/>
    <col min="3" max="3" width="17.1015625" bestFit="1" customWidth="1"/>
    <col min="4" max="4" width="18.20703125" bestFit="1" customWidth="1"/>
    <col min="5" max="5" width="13.62890625" bestFit="1" customWidth="1"/>
    <col min="6" max="6" width="13.41796875" bestFit="1" customWidth="1"/>
    <col min="7" max="7" width="16.9453125" bestFit="1" customWidth="1"/>
    <col min="8" max="8" width="4.89453125" bestFit="1" customWidth="1"/>
    <col min="9" max="9" width="12.1015625" bestFit="1" customWidth="1"/>
    <col min="10" max="10" width="12.20703125" bestFit="1" customWidth="1"/>
    <col min="11" max="11" width="11.9453125" bestFit="1" customWidth="1"/>
    <col min="12" max="12" width="13.89453125" bestFit="1" customWidth="1"/>
    <col min="13" max="13" width="11.15625" bestFit="1" customWidth="1"/>
    <col min="14" max="14" width="13.3671875" bestFit="1" customWidth="1"/>
    <col min="15" max="15" width="12.3125" bestFit="1" customWidth="1"/>
    <col min="16" max="16" width="12.3671875" bestFit="1" customWidth="1"/>
    <col min="17" max="17" width="12.20703125" bestFit="1" customWidth="1"/>
    <col min="18" max="18" width="12.26171875" bestFit="1" customWidth="1"/>
    <col min="19" max="19" width="11.68359375" bestFit="1" customWidth="1"/>
    <col min="20" max="20" width="12.83984375" bestFit="1" customWidth="1"/>
    <col min="21" max="21" width="12.3125" bestFit="1" customWidth="1"/>
    <col min="22" max="22" width="10.05078125" bestFit="1" customWidth="1"/>
    <col min="23" max="23" width="12.05078125" bestFit="1" customWidth="1"/>
    <col min="24" max="24" width="11.68359375" bestFit="1" customWidth="1"/>
    <col min="25" max="25" width="12.83984375" bestFit="1" customWidth="1"/>
    <col min="26" max="26" width="10.3125" bestFit="1" customWidth="1"/>
    <col min="27" max="27" width="10.05078125" bestFit="1" customWidth="1"/>
    <col min="28" max="28" width="10.62890625" bestFit="1" customWidth="1"/>
    <col min="29" max="29" width="11.20703125" bestFit="1" customWidth="1"/>
    <col min="30" max="30" width="9.83984375" bestFit="1" customWidth="1"/>
    <col min="31" max="31" width="10.3671875" bestFit="1" customWidth="1"/>
    <col min="32" max="32" width="12.83984375" bestFit="1" customWidth="1"/>
    <col min="33" max="33" width="12.3125" bestFit="1" customWidth="1"/>
    <col min="34" max="34" width="10.05078125" bestFit="1" customWidth="1"/>
    <col min="35" max="35" width="12.05078125" bestFit="1" customWidth="1"/>
    <col min="36" max="36" width="11.68359375" bestFit="1" customWidth="1"/>
    <col min="37" max="37" width="12.83984375" bestFit="1" customWidth="1"/>
    <col min="38" max="38" width="10.3125" bestFit="1" customWidth="1"/>
    <col min="39" max="39" width="10.05078125" bestFit="1" customWidth="1"/>
    <col min="40" max="40" width="10.62890625" bestFit="1" customWidth="1"/>
    <col min="41" max="41" width="11.20703125" bestFit="1" customWidth="1"/>
    <col min="42" max="42" width="9.83984375" bestFit="1" customWidth="1"/>
    <col min="43" max="43" width="10.3671875" bestFit="1" customWidth="1"/>
    <col min="44" max="45" width="11.68359375" bestFit="1" customWidth="1"/>
    <col min="46" max="46" width="12.5234375" bestFit="1" customWidth="1"/>
    <col min="47" max="47" width="10.05078125" bestFit="1" customWidth="1"/>
    <col min="48" max="48" width="15.734375" bestFit="1" customWidth="1"/>
  </cols>
  <sheetData>
    <row r="1" spans="1:48" x14ac:dyDescent="0.55000000000000004">
      <c r="A1" t="s">
        <v>2</v>
      </c>
      <c r="B1" t="s">
        <v>0</v>
      </c>
      <c r="C1" t="s">
        <v>54</v>
      </c>
      <c r="D1" t="s">
        <v>58</v>
      </c>
      <c r="E1" t="s">
        <v>61</v>
      </c>
      <c r="F1" t="s">
        <v>1</v>
      </c>
      <c r="G1" t="s">
        <v>3</v>
      </c>
      <c r="H1" t="s">
        <v>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26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27</v>
      </c>
      <c r="AA1" t="s">
        <v>20</v>
      </c>
      <c r="AB1" t="s">
        <v>28</v>
      </c>
      <c r="AC1" t="s">
        <v>29</v>
      </c>
      <c r="AD1" t="s">
        <v>30</v>
      </c>
      <c r="AE1" t="s">
        <v>31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59</v>
      </c>
      <c r="AS1" t="s">
        <v>60</v>
      </c>
      <c r="AT1" t="s">
        <v>87</v>
      </c>
      <c r="AU1" t="s">
        <v>83</v>
      </c>
      <c r="AV1" t="s">
        <v>84</v>
      </c>
    </row>
    <row r="2" spans="1:48" x14ac:dyDescent="0.55000000000000004">
      <c r="A2" s="10" t="s">
        <v>16</v>
      </c>
      <c r="B2">
        <v>10</v>
      </c>
      <c r="C2" s="13">
        <v>39822</v>
      </c>
      <c r="D2" s="13">
        <v>43515</v>
      </c>
      <c r="E2">
        <v>10.117808219178082</v>
      </c>
      <c r="F2" s="10" t="s">
        <v>79</v>
      </c>
      <c r="G2">
        <v>81.81</v>
      </c>
      <c r="H2">
        <v>120</v>
      </c>
      <c r="I2">
        <v>43</v>
      </c>
      <c r="J2">
        <v>57</v>
      </c>
      <c r="K2">
        <v>53</v>
      </c>
      <c r="L2">
        <v>51</v>
      </c>
      <c r="M2">
        <v>57</v>
      </c>
      <c r="N2">
        <v>51</v>
      </c>
      <c r="O2">
        <v>3.6842105263157894</v>
      </c>
      <c r="P2">
        <v>0.9</v>
      </c>
      <c r="Q2">
        <v>3.375</v>
      </c>
      <c r="R2">
        <v>3.0909090909090908</v>
      </c>
      <c r="S2">
        <v>1.1428571428571428</v>
      </c>
      <c r="T2">
        <v>16</v>
      </c>
      <c r="U2">
        <v>14</v>
      </c>
      <c r="V2">
        <v>17</v>
      </c>
      <c r="W2">
        <v>11</v>
      </c>
      <c r="X2">
        <v>17</v>
      </c>
      <c r="Y2">
        <v>20</v>
      </c>
      <c r="Z2">
        <v>10</v>
      </c>
      <c r="AA2">
        <v>43</v>
      </c>
      <c r="AB2">
        <v>16</v>
      </c>
      <c r="AC2">
        <v>2</v>
      </c>
      <c r="AD2">
        <v>10</v>
      </c>
      <c r="AE2">
        <v>16</v>
      </c>
      <c r="AF2">
        <v>18</v>
      </c>
      <c r="AG2">
        <v>17</v>
      </c>
      <c r="AH2">
        <v>18</v>
      </c>
      <c r="AI2">
        <v>13</v>
      </c>
      <c r="AJ2">
        <v>16</v>
      </c>
      <c r="AK2">
        <v>19</v>
      </c>
      <c r="AL2">
        <v>13</v>
      </c>
      <c r="AM2">
        <v>43</v>
      </c>
      <c r="AN2">
        <v>15</v>
      </c>
      <c r="AO2">
        <v>5</v>
      </c>
      <c r="AP2">
        <v>10</v>
      </c>
      <c r="AQ2">
        <v>15</v>
      </c>
      <c r="AR2">
        <v>0.76470588235294112</v>
      </c>
      <c r="AS2">
        <v>0.94117647058823528</v>
      </c>
      <c r="AT2">
        <v>76.470588235294116</v>
      </c>
      <c r="AU2" s="10" t="s">
        <v>62</v>
      </c>
      <c r="AV2">
        <v>105</v>
      </c>
    </row>
    <row r="3" spans="1:48" x14ac:dyDescent="0.55000000000000004">
      <c r="A3" s="10" t="s">
        <v>16</v>
      </c>
      <c r="B3">
        <v>10</v>
      </c>
      <c r="C3" s="13">
        <v>39822</v>
      </c>
      <c r="D3" s="13">
        <v>43515</v>
      </c>
      <c r="E3">
        <v>10.117808219178082</v>
      </c>
      <c r="F3" s="10" t="s">
        <v>79</v>
      </c>
      <c r="G3">
        <v>81.81</v>
      </c>
      <c r="H3">
        <v>120</v>
      </c>
      <c r="I3">
        <v>43</v>
      </c>
      <c r="J3">
        <v>57</v>
      </c>
      <c r="K3">
        <v>53</v>
      </c>
      <c r="L3">
        <v>51</v>
      </c>
      <c r="M3">
        <v>57</v>
      </c>
      <c r="N3">
        <v>51</v>
      </c>
      <c r="O3">
        <v>3.6842105263157894</v>
      </c>
      <c r="P3">
        <v>0.9</v>
      </c>
      <c r="Q3">
        <v>3.375</v>
      </c>
      <c r="R3">
        <v>3.0909090909090908</v>
      </c>
      <c r="S3">
        <v>1.1428571428571428</v>
      </c>
      <c r="T3">
        <v>16</v>
      </c>
      <c r="U3">
        <v>14</v>
      </c>
      <c r="V3">
        <v>17</v>
      </c>
      <c r="W3">
        <v>11</v>
      </c>
      <c r="X3">
        <v>17</v>
      </c>
      <c r="Y3">
        <v>20</v>
      </c>
      <c r="Z3">
        <v>10</v>
      </c>
      <c r="AA3">
        <v>43</v>
      </c>
      <c r="AB3">
        <v>16</v>
      </c>
      <c r="AC3">
        <v>2</v>
      </c>
      <c r="AD3">
        <v>10</v>
      </c>
      <c r="AE3">
        <v>16</v>
      </c>
      <c r="AF3">
        <v>18</v>
      </c>
      <c r="AG3">
        <v>17</v>
      </c>
      <c r="AH3">
        <v>18</v>
      </c>
      <c r="AI3">
        <v>13</v>
      </c>
      <c r="AJ3">
        <v>16</v>
      </c>
      <c r="AK3">
        <v>19</v>
      </c>
      <c r="AL3">
        <v>13</v>
      </c>
      <c r="AM3">
        <v>43</v>
      </c>
      <c r="AN3">
        <v>15</v>
      </c>
      <c r="AO3">
        <v>5</v>
      </c>
      <c r="AP3">
        <v>10</v>
      </c>
      <c r="AQ3">
        <v>15</v>
      </c>
      <c r="AR3">
        <v>0.76470588235294112</v>
      </c>
      <c r="AS3">
        <v>0.94117647058823528</v>
      </c>
      <c r="AT3">
        <v>94.117647058823522</v>
      </c>
      <c r="AU3" s="10" t="s">
        <v>63</v>
      </c>
      <c r="AV3">
        <v>114</v>
      </c>
    </row>
    <row r="4" spans="1:48" x14ac:dyDescent="0.55000000000000004">
      <c r="A4" s="10" t="s">
        <v>17</v>
      </c>
      <c r="B4">
        <v>8</v>
      </c>
      <c r="C4" s="13">
        <v>40401</v>
      </c>
      <c r="D4" s="13">
        <v>43516</v>
      </c>
      <c r="E4">
        <v>8.5342465753424666</v>
      </c>
      <c r="F4" s="10" t="s">
        <v>79</v>
      </c>
      <c r="G4">
        <v>86.3</v>
      </c>
      <c r="H4">
        <v>103</v>
      </c>
      <c r="I4">
        <v>63</v>
      </c>
      <c r="J4">
        <v>75</v>
      </c>
      <c r="K4">
        <v>44</v>
      </c>
      <c r="L4">
        <v>55</v>
      </c>
      <c r="M4">
        <v>65</v>
      </c>
      <c r="N4">
        <v>50</v>
      </c>
      <c r="O4">
        <v>3.6315789473684212</v>
      </c>
      <c r="P4">
        <v>1.2</v>
      </c>
      <c r="Q4">
        <v>3.25</v>
      </c>
      <c r="R4">
        <v>2.9090909090909092</v>
      </c>
      <c r="S4">
        <v>1.4285714285714286</v>
      </c>
      <c r="T4">
        <v>13</v>
      </c>
      <c r="U4">
        <v>11</v>
      </c>
      <c r="V4">
        <v>17</v>
      </c>
      <c r="W4">
        <v>6</v>
      </c>
      <c r="X4">
        <v>14</v>
      </c>
      <c r="Y4">
        <v>7</v>
      </c>
      <c r="Z4">
        <v>3</v>
      </c>
      <c r="AA4">
        <v>40</v>
      </c>
      <c r="AB4">
        <v>18</v>
      </c>
      <c r="AC4">
        <v>2</v>
      </c>
      <c r="AD4">
        <v>13</v>
      </c>
      <c r="AE4">
        <v>12</v>
      </c>
      <c r="AF4">
        <v>16</v>
      </c>
      <c r="AG4">
        <v>12</v>
      </c>
      <c r="AH4">
        <v>18</v>
      </c>
      <c r="AI4">
        <v>11</v>
      </c>
      <c r="AJ4">
        <v>15</v>
      </c>
      <c r="AK4">
        <v>14</v>
      </c>
      <c r="AL4">
        <v>4</v>
      </c>
      <c r="AM4">
        <v>43</v>
      </c>
      <c r="AN4">
        <v>18</v>
      </c>
      <c r="AO4">
        <v>4</v>
      </c>
      <c r="AP4">
        <v>14</v>
      </c>
      <c r="AQ4">
        <v>13</v>
      </c>
      <c r="AR4">
        <v>0.70588235294117652</v>
      </c>
      <c r="AS4">
        <v>0.76470588235294112</v>
      </c>
      <c r="AT4">
        <v>70.588235294117652</v>
      </c>
      <c r="AU4" s="10" t="s">
        <v>62</v>
      </c>
      <c r="AV4">
        <v>71</v>
      </c>
    </row>
    <row r="5" spans="1:48" x14ac:dyDescent="0.55000000000000004">
      <c r="A5" s="10" t="s">
        <v>17</v>
      </c>
      <c r="B5">
        <v>8</v>
      </c>
      <c r="C5" s="13">
        <v>40401</v>
      </c>
      <c r="D5" s="13">
        <v>43516</v>
      </c>
      <c r="E5">
        <v>8.5342465753424666</v>
      </c>
      <c r="F5" s="10" t="s">
        <v>79</v>
      </c>
      <c r="G5">
        <v>86.3</v>
      </c>
      <c r="H5">
        <v>103</v>
      </c>
      <c r="I5">
        <v>63</v>
      </c>
      <c r="J5">
        <v>75</v>
      </c>
      <c r="K5">
        <v>44</v>
      </c>
      <c r="L5">
        <v>55</v>
      </c>
      <c r="M5">
        <v>65</v>
      </c>
      <c r="N5">
        <v>50</v>
      </c>
      <c r="O5">
        <v>3.6315789473684212</v>
      </c>
      <c r="P5">
        <v>1.2</v>
      </c>
      <c r="Q5">
        <v>3.25</v>
      </c>
      <c r="R5">
        <v>2.9090909090909092</v>
      </c>
      <c r="S5">
        <v>1.4285714285714286</v>
      </c>
      <c r="T5">
        <v>13</v>
      </c>
      <c r="U5">
        <v>11</v>
      </c>
      <c r="V5">
        <v>17</v>
      </c>
      <c r="W5">
        <v>6</v>
      </c>
      <c r="X5">
        <v>14</v>
      </c>
      <c r="Y5">
        <v>7</v>
      </c>
      <c r="Z5">
        <v>3</v>
      </c>
      <c r="AA5">
        <v>40</v>
      </c>
      <c r="AB5">
        <v>18</v>
      </c>
      <c r="AC5">
        <v>2</v>
      </c>
      <c r="AD5">
        <v>13</v>
      </c>
      <c r="AE5">
        <v>12</v>
      </c>
      <c r="AF5">
        <v>16</v>
      </c>
      <c r="AG5">
        <v>12</v>
      </c>
      <c r="AH5">
        <v>18</v>
      </c>
      <c r="AI5">
        <v>11</v>
      </c>
      <c r="AJ5">
        <v>15</v>
      </c>
      <c r="AK5">
        <v>14</v>
      </c>
      <c r="AL5">
        <v>4</v>
      </c>
      <c r="AM5">
        <v>43</v>
      </c>
      <c r="AN5">
        <v>18</v>
      </c>
      <c r="AO5">
        <v>4</v>
      </c>
      <c r="AP5">
        <v>14</v>
      </c>
      <c r="AQ5">
        <v>13</v>
      </c>
      <c r="AR5">
        <v>0.70588235294117652</v>
      </c>
      <c r="AS5">
        <v>0.76470588235294112</v>
      </c>
      <c r="AT5">
        <v>76.470588235294116</v>
      </c>
      <c r="AU5" s="10" t="s">
        <v>63</v>
      </c>
      <c r="AV5">
        <v>90</v>
      </c>
    </row>
    <row r="6" spans="1:48" x14ac:dyDescent="0.55000000000000004">
      <c r="A6" s="10" t="s">
        <v>18</v>
      </c>
      <c r="B6">
        <v>11</v>
      </c>
      <c r="C6" s="13">
        <v>39468</v>
      </c>
      <c r="D6" s="13">
        <v>43516</v>
      </c>
      <c r="E6">
        <v>11.09041095890411</v>
      </c>
      <c r="F6" s="10" t="s">
        <v>79</v>
      </c>
      <c r="G6">
        <v>86</v>
      </c>
      <c r="H6">
        <v>100</v>
      </c>
      <c r="I6">
        <v>39</v>
      </c>
      <c r="J6">
        <v>38</v>
      </c>
      <c r="K6">
        <v>51</v>
      </c>
      <c r="L6">
        <v>39</v>
      </c>
      <c r="M6">
        <v>62</v>
      </c>
      <c r="N6">
        <v>40</v>
      </c>
      <c r="O6">
        <v>4</v>
      </c>
      <c r="P6">
        <v>1</v>
      </c>
      <c r="Q6">
        <v>4</v>
      </c>
      <c r="R6">
        <v>2.3636363636363638</v>
      </c>
      <c r="S6">
        <v>1.1428571428571428</v>
      </c>
      <c r="T6">
        <v>16</v>
      </c>
      <c r="U6">
        <v>18</v>
      </c>
      <c r="V6">
        <v>16</v>
      </c>
      <c r="W6">
        <v>16</v>
      </c>
      <c r="X6">
        <v>15</v>
      </c>
      <c r="Y6">
        <v>17</v>
      </c>
      <c r="Z6">
        <v>14</v>
      </c>
      <c r="AA6">
        <v>9</v>
      </c>
      <c r="AB6">
        <v>4</v>
      </c>
      <c r="AC6">
        <v>1</v>
      </c>
      <c r="AD6">
        <v>3</v>
      </c>
      <c r="AE6">
        <v>3</v>
      </c>
      <c r="AF6">
        <v>18</v>
      </c>
      <c r="AG6">
        <v>18</v>
      </c>
      <c r="AH6">
        <v>17</v>
      </c>
      <c r="AI6">
        <v>18</v>
      </c>
      <c r="AJ6">
        <v>16</v>
      </c>
      <c r="AK6">
        <v>16</v>
      </c>
      <c r="AL6">
        <v>14</v>
      </c>
      <c r="AM6">
        <v>11</v>
      </c>
      <c r="AN6">
        <v>3</v>
      </c>
      <c r="AO6">
        <v>0</v>
      </c>
      <c r="AP6">
        <v>3</v>
      </c>
      <c r="AQ6">
        <v>5</v>
      </c>
      <c r="AR6">
        <v>0.76470588235294112</v>
      </c>
      <c r="AS6">
        <v>0.82352941176470584</v>
      </c>
      <c r="AT6">
        <v>76.470588235294116</v>
      </c>
      <c r="AU6" s="10" t="s">
        <v>62</v>
      </c>
      <c r="AV6">
        <v>112</v>
      </c>
    </row>
    <row r="7" spans="1:48" x14ac:dyDescent="0.55000000000000004">
      <c r="A7" s="10" t="s">
        <v>18</v>
      </c>
      <c r="B7">
        <v>11</v>
      </c>
      <c r="C7" s="13">
        <v>39468</v>
      </c>
      <c r="D7" s="13">
        <v>43516</v>
      </c>
      <c r="E7">
        <v>11.09041095890411</v>
      </c>
      <c r="F7" s="10" t="s">
        <v>79</v>
      </c>
      <c r="G7">
        <v>86</v>
      </c>
      <c r="H7">
        <v>100</v>
      </c>
      <c r="I7">
        <v>39</v>
      </c>
      <c r="J7">
        <v>38</v>
      </c>
      <c r="K7">
        <v>51</v>
      </c>
      <c r="L7">
        <v>39</v>
      </c>
      <c r="M7">
        <v>62</v>
      </c>
      <c r="N7">
        <v>40</v>
      </c>
      <c r="O7">
        <v>4</v>
      </c>
      <c r="P7">
        <v>1</v>
      </c>
      <c r="Q7">
        <v>4</v>
      </c>
      <c r="R7">
        <v>2.3636363636363638</v>
      </c>
      <c r="S7">
        <v>1.1428571428571428</v>
      </c>
      <c r="T7">
        <v>16</v>
      </c>
      <c r="U7">
        <v>18</v>
      </c>
      <c r="V7">
        <v>16</v>
      </c>
      <c r="W7">
        <v>16</v>
      </c>
      <c r="X7">
        <v>15</v>
      </c>
      <c r="Y7">
        <v>17</v>
      </c>
      <c r="Z7">
        <v>14</v>
      </c>
      <c r="AA7">
        <v>9</v>
      </c>
      <c r="AB7">
        <v>4</v>
      </c>
      <c r="AC7">
        <v>1</v>
      </c>
      <c r="AD7">
        <v>3</v>
      </c>
      <c r="AE7">
        <v>3</v>
      </c>
      <c r="AF7">
        <v>18</v>
      </c>
      <c r="AG7">
        <v>18</v>
      </c>
      <c r="AH7">
        <v>17</v>
      </c>
      <c r="AI7">
        <v>18</v>
      </c>
      <c r="AJ7">
        <v>16</v>
      </c>
      <c r="AK7">
        <v>16</v>
      </c>
      <c r="AL7">
        <v>14</v>
      </c>
      <c r="AM7">
        <v>11</v>
      </c>
      <c r="AN7">
        <v>3</v>
      </c>
      <c r="AO7">
        <v>0</v>
      </c>
      <c r="AP7">
        <v>3</v>
      </c>
      <c r="AQ7">
        <v>5</v>
      </c>
      <c r="AR7">
        <v>0.76470588235294112</v>
      </c>
      <c r="AS7">
        <v>0.82352941176470584</v>
      </c>
      <c r="AT7">
        <v>82.35294117647058</v>
      </c>
      <c r="AU7" s="10" t="s">
        <v>63</v>
      </c>
      <c r="AV7">
        <v>117</v>
      </c>
    </row>
    <row r="8" spans="1:48" x14ac:dyDescent="0.55000000000000004">
      <c r="A8" s="10" t="s">
        <v>19</v>
      </c>
      <c r="B8">
        <v>8</v>
      </c>
      <c r="C8" s="13">
        <v>40521</v>
      </c>
      <c r="D8" s="13">
        <v>43523</v>
      </c>
      <c r="E8">
        <v>8.2246575342465746</v>
      </c>
      <c r="F8" s="10" t="s">
        <v>79</v>
      </c>
      <c r="G8">
        <v>68.180000000000007</v>
      </c>
      <c r="H8">
        <v>120</v>
      </c>
      <c r="I8">
        <v>59</v>
      </c>
      <c r="J8">
        <v>47</v>
      </c>
      <c r="K8">
        <v>99</v>
      </c>
      <c r="L8">
        <v>51</v>
      </c>
      <c r="M8">
        <v>60</v>
      </c>
      <c r="N8">
        <v>55</v>
      </c>
      <c r="O8">
        <v>3.8421052631578947</v>
      </c>
      <c r="P8">
        <v>1.2</v>
      </c>
      <c r="Q8">
        <v>3.25</v>
      </c>
      <c r="R8">
        <v>2.0909090909090908</v>
      </c>
      <c r="S8">
        <v>0.8571428571428571</v>
      </c>
      <c r="T8">
        <v>15</v>
      </c>
      <c r="U8">
        <v>13</v>
      </c>
      <c r="V8">
        <v>18</v>
      </c>
      <c r="W8">
        <v>12</v>
      </c>
      <c r="X8">
        <v>9</v>
      </c>
      <c r="Y8">
        <v>19</v>
      </c>
      <c r="Z8">
        <v>11</v>
      </c>
      <c r="AA8">
        <v>27</v>
      </c>
      <c r="AB8">
        <v>15</v>
      </c>
      <c r="AC8">
        <v>5</v>
      </c>
      <c r="AD8">
        <v>12</v>
      </c>
      <c r="AE8">
        <v>0</v>
      </c>
      <c r="AF8">
        <v>19</v>
      </c>
      <c r="AG8">
        <v>14</v>
      </c>
      <c r="AH8">
        <v>20</v>
      </c>
      <c r="AI8">
        <v>13</v>
      </c>
      <c r="AJ8">
        <v>13</v>
      </c>
      <c r="AK8">
        <v>20</v>
      </c>
      <c r="AL8">
        <v>14</v>
      </c>
      <c r="AM8">
        <v>14</v>
      </c>
      <c r="AN8">
        <v>8</v>
      </c>
      <c r="AO8">
        <v>0</v>
      </c>
      <c r="AP8">
        <v>7</v>
      </c>
      <c r="AQ8">
        <v>0</v>
      </c>
      <c r="AR8">
        <v>0.8529411764705882</v>
      </c>
      <c r="AS8">
        <v>0.76470588235294112</v>
      </c>
      <c r="AT8">
        <v>85.294117647058826</v>
      </c>
      <c r="AU8" s="10" t="s">
        <v>62</v>
      </c>
      <c r="AV8">
        <v>97</v>
      </c>
    </row>
    <row r="9" spans="1:48" x14ac:dyDescent="0.55000000000000004">
      <c r="A9" s="10" t="s">
        <v>19</v>
      </c>
      <c r="B9">
        <v>8</v>
      </c>
      <c r="C9" s="13">
        <v>40521</v>
      </c>
      <c r="D9" s="13">
        <v>43523</v>
      </c>
      <c r="E9">
        <v>8.2246575342465746</v>
      </c>
      <c r="F9" s="10" t="s">
        <v>79</v>
      </c>
      <c r="G9">
        <v>68.180000000000007</v>
      </c>
      <c r="H9">
        <v>120</v>
      </c>
      <c r="I9">
        <v>59</v>
      </c>
      <c r="J9">
        <v>47</v>
      </c>
      <c r="K9">
        <v>99</v>
      </c>
      <c r="L9">
        <v>51</v>
      </c>
      <c r="M9">
        <v>60</v>
      </c>
      <c r="N9">
        <v>55</v>
      </c>
      <c r="O9">
        <v>3.8421052631578947</v>
      </c>
      <c r="P9">
        <v>1.2</v>
      </c>
      <c r="Q9">
        <v>3.25</v>
      </c>
      <c r="R9">
        <v>2.0909090909090908</v>
      </c>
      <c r="S9">
        <v>0.8571428571428571</v>
      </c>
      <c r="T9">
        <v>15</v>
      </c>
      <c r="U9">
        <v>13</v>
      </c>
      <c r="V9">
        <v>18</v>
      </c>
      <c r="W9">
        <v>12</v>
      </c>
      <c r="X9">
        <v>9</v>
      </c>
      <c r="Y9">
        <v>19</v>
      </c>
      <c r="Z9">
        <v>11</v>
      </c>
      <c r="AA9">
        <v>27</v>
      </c>
      <c r="AB9">
        <v>15</v>
      </c>
      <c r="AC9">
        <v>5</v>
      </c>
      <c r="AD9">
        <v>12</v>
      </c>
      <c r="AE9">
        <v>0</v>
      </c>
      <c r="AF9">
        <v>19</v>
      </c>
      <c r="AG9">
        <v>14</v>
      </c>
      <c r="AH9">
        <v>20</v>
      </c>
      <c r="AI9">
        <v>13</v>
      </c>
      <c r="AJ9">
        <v>13</v>
      </c>
      <c r="AK9">
        <v>20</v>
      </c>
      <c r="AL9">
        <v>14</v>
      </c>
      <c r="AM9">
        <v>14</v>
      </c>
      <c r="AN9">
        <v>8</v>
      </c>
      <c r="AO9">
        <v>0</v>
      </c>
      <c r="AP9">
        <v>7</v>
      </c>
      <c r="AQ9">
        <v>0</v>
      </c>
      <c r="AR9">
        <v>0.8529411764705882</v>
      </c>
      <c r="AS9">
        <v>0.76470588235294112</v>
      </c>
      <c r="AT9">
        <v>76.470588235294116</v>
      </c>
      <c r="AU9" s="10" t="s">
        <v>63</v>
      </c>
      <c r="AV9">
        <v>113</v>
      </c>
    </row>
    <row r="10" spans="1:48" x14ac:dyDescent="0.55000000000000004">
      <c r="A10" s="10" t="s">
        <v>45</v>
      </c>
      <c r="B10">
        <v>9</v>
      </c>
      <c r="C10" s="13">
        <v>40134</v>
      </c>
      <c r="D10" s="13">
        <v>43529</v>
      </c>
      <c r="E10">
        <v>9.3013698630136989</v>
      </c>
      <c r="F10" s="10" t="s">
        <v>80</v>
      </c>
      <c r="G10">
        <v>90.9</v>
      </c>
      <c r="H10">
        <v>123</v>
      </c>
      <c r="I10">
        <v>46</v>
      </c>
      <c r="J10">
        <v>67</v>
      </c>
      <c r="K10">
        <v>72</v>
      </c>
      <c r="L10">
        <v>43</v>
      </c>
      <c r="M10">
        <v>62</v>
      </c>
      <c r="N10">
        <v>55</v>
      </c>
      <c r="O10">
        <v>3.6842105263157894</v>
      </c>
      <c r="P10">
        <v>0.8</v>
      </c>
      <c r="Q10">
        <v>3</v>
      </c>
      <c r="R10">
        <v>0.54545454545454541</v>
      </c>
      <c r="S10">
        <v>0.7142857142857143</v>
      </c>
      <c r="T10">
        <v>17</v>
      </c>
      <c r="U10">
        <v>13</v>
      </c>
      <c r="V10">
        <v>16</v>
      </c>
      <c r="W10">
        <v>12</v>
      </c>
      <c r="X10">
        <v>15</v>
      </c>
      <c r="Y10">
        <v>16</v>
      </c>
      <c r="Z10">
        <v>14</v>
      </c>
      <c r="AA10">
        <v>25</v>
      </c>
      <c r="AB10">
        <v>4</v>
      </c>
      <c r="AC10">
        <v>1</v>
      </c>
      <c r="AD10">
        <v>6</v>
      </c>
      <c r="AE10">
        <v>11</v>
      </c>
      <c r="AF10">
        <v>17</v>
      </c>
      <c r="AG10">
        <v>16</v>
      </c>
      <c r="AH10">
        <v>16</v>
      </c>
      <c r="AI10">
        <v>15</v>
      </c>
      <c r="AJ10">
        <v>16</v>
      </c>
      <c r="AK10">
        <v>18</v>
      </c>
      <c r="AL10">
        <v>15</v>
      </c>
      <c r="AM10">
        <v>23</v>
      </c>
      <c r="AN10">
        <v>5</v>
      </c>
      <c r="AO10">
        <v>2</v>
      </c>
      <c r="AP10">
        <v>5</v>
      </c>
      <c r="AQ10">
        <v>10</v>
      </c>
      <c r="AR10">
        <v>0.82352941176470584</v>
      </c>
      <c r="AS10">
        <v>0.82352941176470584</v>
      </c>
      <c r="AT10">
        <v>82.35294117647058</v>
      </c>
      <c r="AU10" s="10" t="s">
        <v>62</v>
      </c>
      <c r="AV10">
        <v>103</v>
      </c>
    </row>
    <row r="11" spans="1:48" x14ac:dyDescent="0.55000000000000004">
      <c r="A11" s="10" t="s">
        <v>45</v>
      </c>
      <c r="B11">
        <v>9</v>
      </c>
      <c r="C11" s="13">
        <v>40134</v>
      </c>
      <c r="D11" s="13">
        <v>43529</v>
      </c>
      <c r="E11">
        <v>9.3013698630136989</v>
      </c>
      <c r="F11" s="10" t="s">
        <v>80</v>
      </c>
      <c r="G11">
        <v>90.9</v>
      </c>
      <c r="H11">
        <v>123</v>
      </c>
      <c r="I11">
        <v>46</v>
      </c>
      <c r="J11">
        <v>67</v>
      </c>
      <c r="K11">
        <v>72</v>
      </c>
      <c r="L11">
        <v>43</v>
      </c>
      <c r="M11">
        <v>62</v>
      </c>
      <c r="N11">
        <v>55</v>
      </c>
      <c r="O11">
        <v>3.6842105263157894</v>
      </c>
      <c r="P11">
        <v>0.8</v>
      </c>
      <c r="Q11">
        <v>3</v>
      </c>
      <c r="R11">
        <v>0.54545454545454541</v>
      </c>
      <c r="S11">
        <v>0.7142857142857143</v>
      </c>
      <c r="T11">
        <v>17</v>
      </c>
      <c r="U11">
        <v>13</v>
      </c>
      <c r="V11">
        <v>16</v>
      </c>
      <c r="W11">
        <v>12</v>
      </c>
      <c r="X11">
        <v>15</v>
      </c>
      <c r="Y11">
        <v>16</v>
      </c>
      <c r="Z11">
        <v>14</v>
      </c>
      <c r="AA11">
        <v>25</v>
      </c>
      <c r="AB11">
        <v>4</v>
      </c>
      <c r="AC11">
        <v>1</v>
      </c>
      <c r="AD11">
        <v>6</v>
      </c>
      <c r="AE11">
        <v>11</v>
      </c>
      <c r="AF11">
        <v>17</v>
      </c>
      <c r="AG11">
        <v>16</v>
      </c>
      <c r="AH11">
        <v>16</v>
      </c>
      <c r="AI11">
        <v>15</v>
      </c>
      <c r="AJ11">
        <v>16</v>
      </c>
      <c r="AK11">
        <v>18</v>
      </c>
      <c r="AL11">
        <v>15</v>
      </c>
      <c r="AM11">
        <v>23</v>
      </c>
      <c r="AN11">
        <v>5</v>
      </c>
      <c r="AO11">
        <v>2</v>
      </c>
      <c r="AP11">
        <v>5</v>
      </c>
      <c r="AQ11">
        <v>10</v>
      </c>
      <c r="AR11">
        <v>0.82352941176470584</v>
      </c>
      <c r="AS11">
        <v>0.82352941176470584</v>
      </c>
      <c r="AT11">
        <v>82.35294117647058</v>
      </c>
      <c r="AU11" s="10" t="s">
        <v>63</v>
      </c>
      <c r="AV11">
        <v>113</v>
      </c>
    </row>
    <row r="12" spans="1:48" x14ac:dyDescent="0.55000000000000004">
      <c r="A12" s="10" t="s">
        <v>55</v>
      </c>
      <c r="B12">
        <v>10</v>
      </c>
      <c r="C12" s="13">
        <v>39802</v>
      </c>
      <c r="D12" s="13">
        <v>43533</v>
      </c>
      <c r="E12">
        <v>10.221917808219178</v>
      </c>
      <c r="F12" s="10" t="s">
        <v>80</v>
      </c>
      <c r="G12">
        <v>100</v>
      </c>
      <c r="H12">
        <v>85</v>
      </c>
      <c r="I12">
        <v>39</v>
      </c>
      <c r="J12">
        <v>62</v>
      </c>
      <c r="K12">
        <v>53</v>
      </c>
      <c r="L12">
        <v>47</v>
      </c>
      <c r="M12">
        <v>68</v>
      </c>
      <c r="N12">
        <v>49</v>
      </c>
      <c r="O12">
        <v>0.31578947368421051</v>
      </c>
      <c r="P12">
        <v>3.5</v>
      </c>
      <c r="Q12">
        <v>0</v>
      </c>
      <c r="R12">
        <v>2.3636363636363638</v>
      </c>
      <c r="S12">
        <v>3.4285714285714284</v>
      </c>
      <c r="T12">
        <v>13</v>
      </c>
      <c r="U12">
        <v>11</v>
      </c>
      <c r="V12">
        <v>10</v>
      </c>
      <c r="W12">
        <v>12</v>
      </c>
      <c r="X12">
        <v>8</v>
      </c>
      <c r="Y12">
        <v>6</v>
      </c>
      <c r="Z12">
        <v>9</v>
      </c>
      <c r="AA12">
        <v>4</v>
      </c>
      <c r="AB12">
        <v>1</v>
      </c>
      <c r="AC12">
        <v>0</v>
      </c>
      <c r="AD12">
        <v>3</v>
      </c>
      <c r="AE12">
        <v>1</v>
      </c>
      <c r="AF12">
        <v>19</v>
      </c>
      <c r="AG12">
        <v>15</v>
      </c>
      <c r="AH12">
        <v>15</v>
      </c>
      <c r="AI12">
        <v>15</v>
      </c>
      <c r="AJ12">
        <v>16</v>
      </c>
      <c r="AK12">
        <v>15</v>
      </c>
      <c r="AL12">
        <v>15</v>
      </c>
      <c r="AM12">
        <v>11</v>
      </c>
      <c r="AN12">
        <v>4</v>
      </c>
      <c r="AO12">
        <v>0</v>
      </c>
      <c r="AP12">
        <v>3</v>
      </c>
      <c r="AQ12">
        <v>3</v>
      </c>
      <c r="AR12">
        <v>0.73529411764705888</v>
      </c>
      <c r="AS12">
        <v>0.88235294117647056</v>
      </c>
      <c r="AT12">
        <v>73.529411764705884</v>
      </c>
      <c r="AU12" s="10" t="s">
        <v>62</v>
      </c>
      <c r="AV12">
        <v>69</v>
      </c>
    </row>
    <row r="13" spans="1:48" x14ac:dyDescent="0.55000000000000004">
      <c r="A13" s="10" t="s">
        <v>55</v>
      </c>
      <c r="B13">
        <v>10</v>
      </c>
      <c r="C13" s="13">
        <v>39802</v>
      </c>
      <c r="D13" s="13">
        <v>43533</v>
      </c>
      <c r="E13">
        <v>10.221917808219178</v>
      </c>
      <c r="F13" s="10" t="s">
        <v>80</v>
      </c>
      <c r="G13">
        <v>100</v>
      </c>
      <c r="H13">
        <v>85</v>
      </c>
      <c r="I13">
        <v>39</v>
      </c>
      <c r="J13">
        <v>62</v>
      </c>
      <c r="K13">
        <v>53</v>
      </c>
      <c r="L13">
        <v>47</v>
      </c>
      <c r="M13">
        <v>68</v>
      </c>
      <c r="N13">
        <v>49</v>
      </c>
      <c r="O13">
        <v>0.31578947368421051</v>
      </c>
      <c r="P13">
        <v>3.5</v>
      </c>
      <c r="Q13">
        <v>0</v>
      </c>
      <c r="R13">
        <v>2.3636363636363638</v>
      </c>
      <c r="S13">
        <v>3.4285714285714284</v>
      </c>
      <c r="T13">
        <v>13</v>
      </c>
      <c r="U13">
        <v>11</v>
      </c>
      <c r="V13">
        <v>10</v>
      </c>
      <c r="W13">
        <v>12</v>
      </c>
      <c r="X13">
        <v>8</v>
      </c>
      <c r="Y13">
        <v>6</v>
      </c>
      <c r="Z13">
        <v>9</v>
      </c>
      <c r="AA13">
        <v>4</v>
      </c>
      <c r="AB13">
        <v>1</v>
      </c>
      <c r="AC13">
        <v>0</v>
      </c>
      <c r="AD13">
        <v>3</v>
      </c>
      <c r="AE13">
        <v>1</v>
      </c>
      <c r="AF13">
        <v>19</v>
      </c>
      <c r="AG13">
        <v>15</v>
      </c>
      <c r="AH13">
        <v>15</v>
      </c>
      <c r="AI13">
        <v>15</v>
      </c>
      <c r="AJ13">
        <v>16</v>
      </c>
      <c r="AK13">
        <v>15</v>
      </c>
      <c r="AL13">
        <v>15</v>
      </c>
      <c r="AM13">
        <v>11</v>
      </c>
      <c r="AN13">
        <v>4</v>
      </c>
      <c r="AO13">
        <v>0</v>
      </c>
      <c r="AP13">
        <v>3</v>
      </c>
      <c r="AQ13">
        <v>3</v>
      </c>
      <c r="AR13">
        <v>0.73529411764705888</v>
      </c>
      <c r="AS13">
        <v>0.88235294117647056</v>
      </c>
      <c r="AT13">
        <v>88.235294117647058</v>
      </c>
      <c r="AU13" s="10" t="s">
        <v>63</v>
      </c>
      <c r="AV13">
        <v>110</v>
      </c>
    </row>
    <row r="14" spans="1:48" x14ac:dyDescent="0.55000000000000004">
      <c r="A14" s="10" t="s">
        <v>56</v>
      </c>
      <c r="B14">
        <v>9</v>
      </c>
      <c r="C14" s="13">
        <v>39993</v>
      </c>
      <c r="D14" s="13">
        <v>43537</v>
      </c>
      <c r="E14">
        <v>9.7095890410958905</v>
      </c>
      <c r="F14" s="10" t="s">
        <v>80</v>
      </c>
      <c r="G14">
        <v>80</v>
      </c>
      <c r="H14">
        <v>106</v>
      </c>
      <c r="I14">
        <v>46</v>
      </c>
      <c r="J14">
        <v>52</v>
      </c>
      <c r="K14">
        <v>43</v>
      </c>
      <c r="L14">
        <v>60</v>
      </c>
      <c r="M14">
        <v>41</v>
      </c>
      <c r="N14">
        <v>62</v>
      </c>
      <c r="O14">
        <v>4</v>
      </c>
      <c r="P14">
        <v>2</v>
      </c>
      <c r="Q14">
        <v>4</v>
      </c>
      <c r="R14">
        <v>2.1818181818181817</v>
      </c>
      <c r="S14">
        <v>0.8571428571428571</v>
      </c>
      <c r="T14">
        <v>19</v>
      </c>
      <c r="U14">
        <v>17</v>
      </c>
      <c r="V14">
        <v>21</v>
      </c>
      <c r="W14">
        <v>15</v>
      </c>
      <c r="X14">
        <v>17</v>
      </c>
      <c r="Y14">
        <v>21</v>
      </c>
      <c r="Z14">
        <v>10</v>
      </c>
      <c r="AA14">
        <v>21</v>
      </c>
      <c r="AB14">
        <v>9</v>
      </c>
      <c r="AC14">
        <v>1</v>
      </c>
      <c r="AD14">
        <v>9</v>
      </c>
      <c r="AE14">
        <v>4</v>
      </c>
      <c r="AF14">
        <v>18</v>
      </c>
      <c r="AG14">
        <v>16</v>
      </c>
      <c r="AH14">
        <v>21</v>
      </c>
      <c r="AI14">
        <v>15</v>
      </c>
      <c r="AJ14">
        <v>15</v>
      </c>
      <c r="AK14">
        <v>21</v>
      </c>
      <c r="AL14">
        <v>14</v>
      </c>
      <c r="AM14">
        <v>27</v>
      </c>
      <c r="AN14">
        <v>13</v>
      </c>
      <c r="AO14">
        <v>1</v>
      </c>
      <c r="AP14">
        <v>12</v>
      </c>
      <c r="AQ14">
        <v>4</v>
      </c>
      <c r="AR14">
        <v>0.79411764705882348</v>
      </c>
      <c r="AS14">
        <v>1</v>
      </c>
      <c r="AT14">
        <v>79.411764705882348</v>
      </c>
      <c r="AU14" s="10" t="s">
        <v>62</v>
      </c>
      <c r="AV14">
        <v>120</v>
      </c>
    </row>
    <row r="15" spans="1:48" x14ac:dyDescent="0.55000000000000004">
      <c r="A15" s="10" t="s">
        <v>56</v>
      </c>
      <c r="B15">
        <v>9</v>
      </c>
      <c r="C15" s="13">
        <v>39993</v>
      </c>
      <c r="D15" s="13">
        <v>43537</v>
      </c>
      <c r="E15">
        <v>9.7095890410958905</v>
      </c>
      <c r="F15" s="10" t="s">
        <v>80</v>
      </c>
      <c r="G15">
        <v>80</v>
      </c>
      <c r="H15">
        <v>106</v>
      </c>
      <c r="I15">
        <v>46</v>
      </c>
      <c r="J15">
        <v>52</v>
      </c>
      <c r="K15">
        <v>43</v>
      </c>
      <c r="L15">
        <v>60</v>
      </c>
      <c r="M15">
        <v>41</v>
      </c>
      <c r="N15">
        <v>62</v>
      </c>
      <c r="O15">
        <v>4</v>
      </c>
      <c r="P15">
        <v>2</v>
      </c>
      <c r="Q15">
        <v>4</v>
      </c>
      <c r="R15">
        <v>2.1818181818181817</v>
      </c>
      <c r="S15">
        <v>0.8571428571428571</v>
      </c>
      <c r="T15">
        <v>19</v>
      </c>
      <c r="U15">
        <v>17</v>
      </c>
      <c r="V15">
        <v>21</v>
      </c>
      <c r="W15">
        <v>15</v>
      </c>
      <c r="X15">
        <v>17</v>
      </c>
      <c r="Y15">
        <v>21</v>
      </c>
      <c r="Z15">
        <v>10</v>
      </c>
      <c r="AA15">
        <v>21</v>
      </c>
      <c r="AB15">
        <v>9</v>
      </c>
      <c r="AC15">
        <v>1</v>
      </c>
      <c r="AD15">
        <v>9</v>
      </c>
      <c r="AE15">
        <v>4</v>
      </c>
      <c r="AF15">
        <v>18</v>
      </c>
      <c r="AG15">
        <v>16</v>
      </c>
      <c r="AH15">
        <v>21</v>
      </c>
      <c r="AI15">
        <v>15</v>
      </c>
      <c r="AJ15">
        <v>15</v>
      </c>
      <c r="AK15">
        <v>21</v>
      </c>
      <c r="AL15">
        <v>14</v>
      </c>
      <c r="AM15">
        <v>27</v>
      </c>
      <c r="AN15">
        <v>13</v>
      </c>
      <c r="AO15">
        <v>1</v>
      </c>
      <c r="AP15">
        <v>12</v>
      </c>
      <c r="AQ15">
        <v>4</v>
      </c>
      <c r="AR15">
        <v>0.79411764705882348</v>
      </c>
      <c r="AS15">
        <v>1</v>
      </c>
      <c r="AT15">
        <v>100</v>
      </c>
      <c r="AU15" s="10" t="s">
        <v>63</v>
      </c>
      <c r="AV15">
        <v>120</v>
      </c>
    </row>
    <row r="16" spans="1:48" x14ac:dyDescent="0.55000000000000004">
      <c r="A16" s="10" t="s">
        <v>57</v>
      </c>
      <c r="B16">
        <v>10</v>
      </c>
      <c r="C16" s="13">
        <v>39624</v>
      </c>
      <c r="D16" s="13">
        <v>43535</v>
      </c>
      <c r="E16">
        <v>10.715068493150685</v>
      </c>
      <c r="F16" s="10" t="s">
        <v>80</v>
      </c>
      <c r="G16">
        <v>50</v>
      </c>
      <c r="H16">
        <v>115</v>
      </c>
      <c r="I16">
        <v>49</v>
      </c>
      <c r="J16">
        <v>71</v>
      </c>
      <c r="K16">
        <v>62</v>
      </c>
      <c r="L16">
        <v>51</v>
      </c>
      <c r="M16">
        <v>68</v>
      </c>
      <c r="N16">
        <v>58</v>
      </c>
      <c r="O16">
        <v>4</v>
      </c>
      <c r="P16">
        <v>3.3</v>
      </c>
      <c r="Q16">
        <v>2.75</v>
      </c>
      <c r="R16">
        <v>2.7272727272727271</v>
      </c>
      <c r="S16">
        <v>1.2857142857142858</v>
      </c>
      <c r="T16">
        <v>13</v>
      </c>
      <c r="U16">
        <v>9</v>
      </c>
      <c r="V16">
        <v>13</v>
      </c>
      <c r="W16">
        <v>10</v>
      </c>
      <c r="X16">
        <v>9</v>
      </c>
      <c r="Y16">
        <v>13</v>
      </c>
      <c r="Z16">
        <v>10</v>
      </c>
      <c r="AA16">
        <v>33</v>
      </c>
      <c r="AB16">
        <v>15</v>
      </c>
      <c r="AC16">
        <v>2</v>
      </c>
      <c r="AD16">
        <v>11</v>
      </c>
      <c r="AE16">
        <v>8</v>
      </c>
      <c r="AF16">
        <v>18</v>
      </c>
      <c r="AG16">
        <v>9</v>
      </c>
      <c r="AH16">
        <v>18</v>
      </c>
      <c r="AI16">
        <v>10</v>
      </c>
      <c r="AJ16">
        <v>13</v>
      </c>
      <c r="AK16">
        <v>16</v>
      </c>
      <c r="AL16">
        <v>11</v>
      </c>
      <c r="AM16">
        <v>27</v>
      </c>
      <c r="AN16">
        <v>13</v>
      </c>
      <c r="AO16">
        <v>2</v>
      </c>
      <c r="AP16">
        <v>13</v>
      </c>
      <c r="AQ16">
        <v>3</v>
      </c>
      <c r="AR16">
        <v>0.88235294117647056</v>
      </c>
      <c r="AS16">
        <v>0.94117647058823528</v>
      </c>
      <c r="AT16">
        <v>88.235294117647058</v>
      </c>
      <c r="AU16" s="10" t="s">
        <v>62</v>
      </c>
      <c r="AV16">
        <v>77</v>
      </c>
    </row>
    <row r="17" spans="1:48" x14ac:dyDescent="0.55000000000000004">
      <c r="A17" s="10" t="s">
        <v>57</v>
      </c>
      <c r="B17">
        <v>10</v>
      </c>
      <c r="C17" s="13">
        <v>39624</v>
      </c>
      <c r="D17" s="13">
        <v>43535</v>
      </c>
      <c r="E17">
        <v>10.715068493150685</v>
      </c>
      <c r="F17" s="10" t="s">
        <v>80</v>
      </c>
      <c r="G17">
        <v>50</v>
      </c>
      <c r="H17">
        <v>115</v>
      </c>
      <c r="I17">
        <v>49</v>
      </c>
      <c r="J17">
        <v>71</v>
      </c>
      <c r="K17">
        <v>62</v>
      </c>
      <c r="L17">
        <v>51</v>
      </c>
      <c r="M17">
        <v>68</v>
      </c>
      <c r="N17">
        <v>58</v>
      </c>
      <c r="O17">
        <v>4</v>
      </c>
      <c r="P17">
        <v>3.3</v>
      </c>
      <c r="Q17">
        <v>2.75</v>
      </c>
      <c r="R17">
        <v>2.7272727272727271</v>
      </c>
      <c r="S17">
        <v>1.2857142857142858</v>
      </c>
      <c r="T17">
        <v>13</v>
      </c>
      <c r="U17">
        <v>9</v>
      </c>
      <c r="V17">
        <v>13</v>
      </c>
      <c r="W17">
        <v>10</v>
      </c>
      <c r="X17">
        <v>9</v>
      </c>
      <c r="Y17">
        <v>13</v>
      </c>
      <c r="Z17">
        <v>10</v>
      </c>
      <c r="AA17">
        <v>33</v>
      </c>
      <c r="AB17">
        <v>15</v>
      </c>
      <c r="AC17">
        <v>2</v>
      </c>
      <c r="AD17">
        <v>11</v>
      </c>
      <c r="AE17">
        <v>8</v>
      </c>
      <c r="AF17">
        <v>18</v>
      </c>
      <c r="AG17">
        <v>9</v>
      </c>
      <c r="AH17">
        <v>18</v>
      </c>
      <c r="AI17">
        <v>10</v>
      </c>
      <c r="AJ17">
        <v>13</v>
      </c>
      <c r="AK17">
        <v>16</v>
      </c>
      <c r="AL17">
        <v>11</v>
      </c>
      <c r="AM17">
        <v>27</v>
      </c>
      <c r="AN17">
        <v>13</v>
      </c>
      <c r="AO17">
        <v>2</v>
      </c>
      <c r="AP17">
        <v>13</v>
      </c>
      <c r="AQ17">
        <v>3</v>
      </c>
      <c r="AR17">
        <v>0.88235294117647056</v>
      </c>
      <c r="AS17">
        <v>0.94117647058823528</v>
      </c>
      <c r="AU17" s="10" t="s">
        <v>63</v>
      </c>
      <c r="AV17">
        <v>95</v>
      </c>
    </row>
    <row r="18" spans="1:48" x14ac:dyDescent="0.55000000000000004">
      <c r="A18" s="10" t="s">
        <v>89</v>
      </c>
      <c r="B18">
        <v>8</v>
      </c>
      <c r="C18" s="13">
        <v>40487</v>
      </c>
      <c r="D18" s="13">
        <v>43581</v>
      </c>
      <c r="E18">
        <v>8.4767123287671229</v>
      </c>
      <c r="F18" s="10" t="s">
        <v>79</v>
      </c>
      <c r="G18">
        <v>100</v>
      </c>
      <c r="H18">
        <v>129</v>
      </c>
      <c r="I18">
        <v>56</v>
      </c>
      <c r="J18">
        <v>58</v>
      </c>
      <c r="K18">
        <v>99</v>
      </c>
      <c r="L18">
        <v>51</v>
      </c>
      <c r="M18">
        <v>69</v>
      </c>
      <c r="N18">
        <v>57</v>
      </c>
      <c r="O18">
        <v>3.4736842105263159</v>
      </c>
      <c r="P18">
        <v>1.2</v>
      </c>
      <c r="Q18">
        <v>2.375</v>
      </c>
      <c r="R18">
        <v>1.8181818181818181</v>
      </c>
      <c r="S18">
        <v>1.2857142857142858</v>
      </c>
      <c r="T18">
        <v>11</v>
      </c>
      <c r="U18">
        <v>11</v>
      </c>
      <c r="V18">
        <v>11</v>
      </c>
      <c r="W18">
        <v>14</v>
      </c>
      <c r="X18">
        <v>16</v>
      </c>
      <c r="Y18">
        <v>9</v>
      </c>
      <c r="Z18">
        <v>8</v>
      </c>
      <c r="AA18">
        <v>34</v>
      </c>
      <c r="AB18">
        <v>13</v>
      </c>
      <c r="AC18">
        <v>0</v>
      </c>
      <c r="AD18">
        <v>10</v>
      </c>
      <c r="AE18">
        <v>11</v>
      </c>
      <c r="AU18" s="10" t="s">
        <v>62</v>
      </c>
      <c r="AV18">
        <v>80</v>
      </c>
    </row>
    <row r="19" spans="1:48" x14ac:dyDescent="0.55000000000000004">
      <c r="A19" s="10" t="s">
        <v>90</v>
      </c>
      <c r="B19">
        <v>8</v>
      </c>
      <c r="C19" s="13">
        <v>40634</v>
      </c>
      <c r="D19" s="13">
        <v>43607</v>
      </c>
      <c r="E19">
        <v>8.1452054794520556</v>
      </c>
      <c r="F19" s="10" t="s">
        <v>80</v>
      </c>
      <c r="G19">
        <v>95</v>
      </c>
      <c r="H19">
        <v>135</v>
      </c>
      <c r="I19">
        <v>38</v>
      </c>
      <c r="J19">
        <v>41</v>
      </c>
      <c r="K19">
        <v>55</v>
      </c>
      <c r="L19">
        <v>39</v>
      </c>
      <c r="M19">
        <v>60</v>
      </c>
      <c r="N19">
        <v>39</v>
      </c>
      <c r="O19">
        <v>3.736842105263158</v>
      </c>
      <c r="P19">
        <v>0.2</v>
      </c>
      <c r="Q19">
        <v>3</v>
      </c>
      <c r="R19">
        <v>2</v>
      </c>
      <c r="S19">
        <v>0.5714285714285714</v>
      </c>
      <c r="T19">
        <v>17</v>
      </c>
      <c r="U19">
        <v>16</v>
      </c>
      <c r="V19">
        <v>15</v>
      </c>
      <c r="W19">
        <v>15</v>
      </c>
      <c r="X19">
        <v>15</v>
      </c>
      <c r="Y19">
        <v>12</v>
      </c>
      <c r="Z19">
        <v>15</v>
      </c>
      <c r="AA19">
        <v>16</v>
      </c>
      <c r="AB19">
        <v>4</v>
      </c>
      <c r="AC19">
        <v>1</v>
      </c>
      <c r="AD19">
        <v>5</v>
      </c>
      <c r="AE19">
        <v>6</v>
      </c>
      <c r="AU19" s="10" t="s">
        <v>62</v>
      </c>
      <c r="AV19">
        <v>105</v>
      </c>
    </row>
    <row r="20" spans="1:48" x14ac:dyDescent="0.55000000000000004">
      <c r="A20" s="10" t="s">
        <v>91</v>
      </c>
      <c r="B20">
        <v>8</v>
      </c>
      <c r="C20" s="13">
        <v>40584</v>
      </c>
      <c r="D20" s="13">
        <v>43612</v>
      </c>
      <c r="E20">
        <v>8.2958904109589042</v>
      </c>
      <c r="F20" s="10" t="s">
        <v>80</v>
      </c>
      <c r="G20">
        <v>68.180000000000007</v>
      </c>
      <c r="H20">
        <v>120</v>
      </c>
      <c r="I20">
        <v>59</v>
      </c>
      <c r="J20">
        <v>58</v>
      </c>
      <c r="K20">
        <v>66</v>
      </c>
      <c r="L20">
        <v>68</v>
      </c>
      <c r="M20">
        <v>65</v>
      </c>
      <c r="N20">
        <v>68</v>
      </c>
      <c r="O20">
        <v>3.7894736842105261</v>
      </c>
      <c r="P20">
        <v>1.1000000000000001</v>
      </c>
      <c r="Q20">
        <v>4</v>
      </c>
      <c r="R20">
        <v>2.4545454545454546</v>
      </c>
      <c r="S20">
        <v>1.1428571428571428</v>
      </c>
      <c r="T20">
        <v>16</v>
      </c>
      <c r="U20">
        <v>14</v>
      </c>
      <c r="V20">
        <v>15</v>
      </c>
      <c r="W20">
        <v>12</v>
      </c>
      <c r="X20">
        <v>16</v>
      </c>
      <c r="Y20">
        <v>20</v>
      </c>
      <c r="Z20">
        <v>12</v>
      </c>
      <c r="AA20">
        <v>28</v>
      </c>
      <c r="AB20">
        <v>9</v>
      </c>
      <c r="AC20">
        <v>2</v>
      </c>
      <c r="AD20">
        <v>9</v>
      </c>
      <c r="AE20">
        <v>10</v>
      </c>
      <c r="AT20">
        <v>94.117647058823522</v>
      </c>
      <c r="AU20" s="10" t="s">
        <v>62</v>
      </c>
      <c r="AV20">
        <v>105</v>
      </c>
    </row>
    <row r="21" spans="1:48" x14ac:dyDescent="0.55000000000000004">
      <c r="A21" s="10"/>
      <c r="C21" s="13"/>
      <c r="D21" s="13"/>
      <c r="F21" s="10"/>
      <c r="AU21" s="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C942-E9BA-47A1-940A-8A02C1F2B35D}">
  <dimension ref="A1:AZ13"/>
  <sheetViews>
    <sheetView topLeftCell="AM1" workbookViewId="0">
      <selection activeCell="AR1" sqref="AR1"/>
    </sheetView>
  </sheetViews>
  <sheetFormatPr baseColWidth="10" defaultRowHeight="14.4" x14ac:dyDescent="0.55000000000000004"/>
  <cols>
    <col min="3" max="3" width="16" bestFit="1" customWidth="1"/>
    <col min="22" max="32" width="11" bestFit="1" customWidth="1"/>
    <col min="33" max="33" width="11.15625" bestFit="1" customWidth="1"/>
    <col min="34" max="52" width="11" bestFit="1" customWidth="1"/>
  </cols>
  <sheetData>
    <row r="1" spans="1:52" x14ac:dyDescent="0.55000000000000004">
      <c r="A1" s="17" t="s">
        <v>2</v>
      </c>
      <c r="B1" s="18" t="s">
        <v>54</v>
      </c>
      <c r="C1" s="18" t="s">
        <v>58</v>
      </c>
      <c r="D1" s="18" t="s">
        <v>61</v>
      </c>
      <c r="E1" s="18" t="s">
        <v>1</v>
      </c>
      <c r="F1" s="18" t="s">
        <v>3</v>
      </c>
      <c r="G1" s="31" t="s">
        <v>4</v>
      </c>
      <c r="H1" s="18" t="s">
        <v>93</v>
      </c>
      <c r="I1" s="18" t="s">
        <v>26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25</v>
      </c>
      <c r="O1" s="18" t="s">
        <v>27</v>
      </c>
      <c r="P1" s="18" t="s">
        <v>20</v>
      </c>
      <c r="Q1" s="18" t="s">
        <v>28</v>
      </c>
      <c r="R1" s="18" t="s">
        <v>29</v>
      </c>
      <c r="S1" s="18" t="s">
        <v>30</v>
      </c>
      <c r="T1" s="18" t="s">
        <v>31</v>
      </c>
      <c r="U1" s="18" t="s">
        <v>94</v>
      </c>
      <c r="V1" s="18" t="s">
        <v>50</v>
      </c>
      <c r="W1" s="18" t="s">
        <v>110</v>
      </c>
      <c r="X1" s="18" t="s">
        <v>126</v>
      </c>
      <c r="Y1" s="18" t="s">
        <v>95</v>
      </c>
      <c r="Z1" s="18" t="s">
        <v>51</v>
      </c>
      <c r="AA1" s="18" t="s">
        <v>111</v>
      </c>
      <c r="AB1" s="18" t="s">
        <v>127</v>
      </c>
      <c r="AC1" s="18" t="s">
        <v>96</v>
      </c>
      <c r="AD1" s="18" t="s">
        <v>52</v>
      </c>
      <c r="AE1" s="18" t="s">
        <v>112</v>
      </c>
      <c r="AF1" s="18" t="s">
        <v>128</v>
      </c>
      <c r="AG1" s="18" t="s">
        <v>97</v>
      </c>
      <c r="AH1" s="18" t="s">
        <v>46</v>
      </c>
      <c r="AI1" s="18" t="s">
        <v>113</v>
      </c>
      <c r="AJ1" s="18" t="s">
        <v>129</v>
      </c>
      <c r="AK1" s="18" t="s">
        <v>98</v>
      </c>
      <c r="AL1" s="18" t="s">
        <v>47</v>
      </c>
      <c r="AM1" s="18" t="s">
        <v>114</v>
      </c>
      <c r="AN1" s="18" t="s">
        <v>130</v>
      </c>
      <c r="AO1" s="18" t="s">
        <v>99</v>
      </c>
      <c r="AP1" s="18" t="s">
        <v>48</v>
      </c>
      <c r="AQ1" s="18" t="s">
        <v>115</v>
      </c>
      <c r="AR1" s="18" t="s">
        <v>131</v>
      </c>
      <c r="AS1" s="18" t="s">
        <v>100</v>
      </c>
      <c r="AT1" s="18" t="s">
        <v>53</v>
      </c>
      <c r="AU1" s="18" t="s">
        <v>116</v>
      </c>
      <c r="AV1" s="18" t="s">
        <v>132</v>
      </c>
      <c r="AW1" s="18" t="s">
        <v>101</v>
      </c>
      <c r="AX1" s="18" t="s">
        <v>49</v>
      </c>
      <c r="AY1" s="18" t="s">
        <v>117</v>
      </c>
      <c r="AZ1" s="18" t="s">
        <v>133</v>
      </c>
    </row>
    <row r="2" spans="1:52" x14ac:dyDescent="0.55000000000000004">
      <c r="A2" s="19" t="s">
        <v>16</v>
      </c>
      <c r="B2" s="23">
        <v>39822</v>
      </c>
      <c r="C2" s="23">
        <v>43515</v>
      </c>
      <c r="D2" s="24">
        <f>+(C2-B2)/365</f>
        <v>10.117808219178082</v>
      </c>
      <c r="E2" s="20" t="s">
        <v>79</v>
      </c>
      <c r="F2" s="20">
        <v>81.81</v>
      </c>
      <c r="G2" s="20">
        <v>120</v>
      </c>
      <c r="H2" s="20">
        <v>105</v>
      </c>
      <c r="I2" s="20">
        <v>16</v>
      </c>
      <c r="J2" s="20">
        <v>14</v>
      </c>
      <c r="K2" s="20">
        <v>17</v>
      </c>
      <c r="L2" s="20">
        <v>11</v>
      </c>
      <c r="M2" s="20">
        <v>17</v>
      </c>
      <c r="N2" s="20">
        <v>20</v>
      </c>
      <c r="O2" s="20">
        <v>10</v>
      </c>
      <c r="P2" s="20">
        <v>43</v>
      </c>
      <c r="Q2" s="20">
        <v>16</v>
      </c>
      <c r="R2" s="20">
        <v>2</v>
      </c>
      <c r="S2" s="20">
        <v>10</v>
      </c>
      <c r="T2" s="20">
        <v>16</v>
      </c>
      <c r="U2" s="20">
        <v>90</v>
      </c>
      <c r="V2" s="25">
        <v>2.3756364449625793</v>
      </c>
      <c r="W2" s="25">
        <v>0</v>
      </c>
      <c r="X2" s="25">
        <v>10</v>
      </c>
      <c r="Y2" s="25">
        <v>50</v>
      </c>
      <c r="Z2" s="25">
        <v>2.3625460247276289</v>
      </c>
      <c r="AA2" s="25">
        <v>0</v>
      </c>
      <c r="AB2" s="25">
        <v>50</v>
      </c>
      <c r="AC2" s="25">
        <v>40</v>
      </c>
      <c r="AD2" s="25">
        <v>2.2337211525882532</v>
      </c>
      <c r="AE2" s="25">
        <v>0</v>
      </c>
      <c r="AF2" s="25">
        <v>60</v>
      </c>
      <c r="AG2" s="25">
        <v>100</v>
      </c>
      <c r="AH2" s="25">
        <v>1.3088397897197825</v>
      </c>
      <c r="AI2" s="25">
        <v>0</v>
      </c>
      <c r="AJ2" s="25">
        <v>0</v>
      </c>
      <c r="AK2" s="25">
        <v>60</v>
      </c>
      <c r="AL2" s="25">
        <v>1.3434194812289193</v>
      </c>
      <c r="AM2" s="25">
        <v>20</v>
      </c>
      <c r="AN2" s="25">
        <v>20</v>
      </c>
      <c r="AO2" s="25">
        <v>70</v>
      </c>
      <c r="AP2" s="25">
        <v>1.2283448937555954</v>
      </c>
      <c r="AQ2" s="25">
        <v>10</v>
      </c>
      <c r="AR2" s="25">
        <v>20</v>
      </c>
      <c r="AS2" s="25">
        <v>76.6666666666667</v>
      </c>
      <c r="AT2" s="25">
        <v>1.937587840012911</v>
      </c>
      <c r="AU2" s="25">
        <v>3.3333333333333335</v>
      </c>
      <c r="AV2" s="25">
        <v>20.689655172413794</v>
      </c>
      <c r="AW2" s="25">
        <v>90</v>
      </c>
      <c r="AX2" s="25">
        <v>0.91576765032562568</v>
      </c>
      <c r="AY2" s="25">
        <v>0</v>
      </c>
      <c r="AZ2" s="25">
        <v>10</v>
      </c>
    </row>
    <row r="3" spans="1:52" x14ac:dyDescent="0.55000000000000004">
      <c r="A3" s="21" t="s">
        <v>17</v>
      </c>
      <c r="B3" s="26">
        <v>40401</v>
      </c>
      <c r="C3" s="26">
        <v>43516</v>
      </c>
      <c r="D3" s="27">
        <f t="shared" ref="D3:D9" si="0">+(C3-B3)/365</f>
        <v>8.5342465753424666</v>
      </c>
      <c r="E3" s="22" t="s">
        <v>79</v>
      </c>
      <c r="F3" s="22">
        <v>86.3</v>
      </c>
      <c r="G3" s="22">
        <v>103</v>
      </c>
      <c r="H3" s="22">
        <v>71</v>
      </c>
      <c r="I3" s="22">
        <v>13</v>
      </c>
      <c r="J3" s="22">
        <v>11</v>
      </c>
      <c r="K3" s="22">
        <v>17</v>
      </c>
      <c r="L3" s="22">
        <v>6</v>
      </c>
      <c r="M3" s="22">
        <v>14</v>
      </c>
      <c r="N3" s="22">
        <v>7</v>
      </c>
      <c r="O3" s="22">
        <v>3</v>
      </c>
      <c r="P3" s="22">
        <v>40</v>
      </c>
      <c r="Q3" s="22">
        <v>18</v>
      </c>
      <c r="R3" s="22">
        <v>2</v>
      </c>
      <c r="S3" s="22">
        <v>13</v>
      </c>
      <c r="T3" s="22">
        <v>12</v>
      </c>
      <c r="U3" s="22">
        <v>80</v>
      </c>
      <c r="V3" s="28">
        <v>2.6451289541582748</v>
      </c>
      <c r="W3" s="28">
        <v>20</v>
      </c>
      <c r="X3" s="28">
        <v>0</v>
      </c>
      <c r="Y3" s="28">
        <v>30</v>
      </c>
      <c r="Z3" s="28">
        <v>2.7782052568509203</v>
      </c>
      <c r="AA3" s="28">
        <v>40</v>
      </c>
      <c r="AB3" s="28">
        <v>30</v>
      </c>
      <c r="AC3" s="28">
        <v>70</v>
      </c>
      <c r="AD3" s="28">
        <v>2.3828311831328151</v>
      </c>
      <c r="AE3" s="28">
        <v>10</v>
      </c>
      <c r="AF3" s="28">
        <v>20</v>
      </c>
      <c r="AG3" s="28">
        <v>50</v>
      </c>
      <c r="AH3" s="28">
        <v>1.2663298104540417</v>
      </c>
      <c r="AI3" s="28">
        <v>0</v>
      </c>
      <c r="AJ3" s="28">
        <v>50</v>
      </c>
      <c r="AK3" s="28">
        <v>40</v>
      </c>
      <c r="AL3" s="28">
        <v>1.3880928639887931</v>
      </c>
      <c r="AM3" s="28">
        <v>30</v>
      </c>
      <c r="AN3" s="28">
        <v>30</v>
      </c>
      <c r="AO3" s="28">
        <v>50</v>
      </c>
      <c r="AP3" s="28">
        <v>1.4582881645765118</v>
      </c>
      <c r="AQ3" s="28">
        <v>40</v>
      </c>
      <c r="AR3" s="28">
        <v>10</v>
      </c>
      <c r="AS3" s="28">
        <v>60</v>
      </c>
      <c r="AT3" s="28">
        <v>1.4285247698659054</v>
      </c>
      <c r="AU3" s="28">
        <v>0</v>
      </c>
      <c r="AV3" s="28">
        <v>40</v>
      </c>
      <c r="AW3" s="28">
        <v>80</v>
      </c>
      <c r="AX3" s="28">
        <v>0.99584612018744512</v>
      </c>
      <c r="AY3" s="28">
        <v>6.666666666666667</v>
      </c>
      <c r="AZ3" s="28">
        <v>13.333333333333334</v>
      </c>
    </row>
    <row r="4" spans="1:52" x14ac:dyDescent="0.55000000000000004">
      <c r="A4" s="19" t="s">
        <v>18</v>
      </c>
      <c r="B4" s="23">
        <v>39468</v>
      </c>
      <c r="C4" s="23">
        <v>43516</v>
      </c>
      <c r="D4" s="24">
        <f t="shared" si="0"/>
        <v>11.09041095890411</v>
      </c>
      <c r="E4" s="20" t="s">
        <v>79</v>
      </c>
      <c r="F4" s="20">
        <v>86</v>
      </c>
      <c r="G4" s="20">
        <v>100</v>
      </c>
      <c r="H4" s="20">
        <v>112</v>
      </c>
      <c r="I4" s="20">
        <v>16</v>
      </c>
      <c r="J4" s="20">
        <v>18</v>
      </c>
      <c r="K4" s="20">
        <v>16</v>
      </c>
      <c r="L4" s="20">
        <v>16</v>
      </c>
      <c r="M4" s="20">
        <v>15</v>
      </c>
      <c r="N4" s="20">
        <v>17</v>
      </c>
      <c r="O4" s="20">
        <v>14</v>
      </c>
      <c r="P4" s="20">
        <v>9</v>
      </c>
      <c r="Q4" s="20">
        <v>4</v>
      </c>
      <c r="R4" s="20">
        <v>1</v>
      </c>
      <c r="S4" s="20">
        <v>3</v>
      </c>
      <c r="T4" s="20">
        <v>3</v>
      </c>
      <c r="U4" s="20">
        <v>90</v>
      </c>
      <c r="V4" s="25">
        <v>1.8904949653427991</v>
      </c>
      <c r="W4" s="25">
        <v>0</v>
      </c>
      <c r="X4" s="25">
        <v>10</v>
      </c>
      <c r="Y4" s="25">
        <v>30</v>
      </c>
      <c r="Z4" s="25">
        <v>1.8489294608705631</v>
      </c>
      <c r="AA4" s="25">
        <v>0</v>
      </c>
      <c r="AB4" s="25">
        <v>70</v>
      </c>
      <c r="AC4" s="25">
        <v>50</v>
      </c>
      <c r="AD4" s="25">
        <v>2.0250195160624527</v>
      </c>
      <c r="AE4" s="25">
        <v>0</v>
      </c>
      <c r="AF4" s="25">
        <v>50</v>
      </c>
      <c r="AG4" s="25">
        <v>70</v>
      </c>
      <c r="AH4" s="25">
        <v>0.66440660891821568</v>
      </c>
      <c r="AI4" s="25">
        <v>0</v>
      </c>
      <c r="AJ4" s="25">
        <v>30</v>
      </c>
      <c r="AK4" s="25">
        <v>60</v>
      </c>
      <c r="AL4" s="25">
        <v>0.68364573521539451</v>
      </c>
      <c r="AM4" s="25">
        <v>0</v>
      </c>
      <c r="AN4" s="25">
        <v>40</v>
      </c>
      <c r="AO4" s="25">
        <v>50</v>
      </c>
      <c r="AP4" s="25">
        <v>1.0507370672537912</v>
      </c>
      <c r="AQ4" s="25">
        <v>0</v>
      </c>
      <c r="AR4" s="25">
        <v>50</v>
      </c>
      <c r="AS4" s="25">
        <v>90</v>
      </c>
      <c r="AT4" s="25">
        <v>1.2668870191012156</v>
      </c>
      <c r="AU4" s="25">
        <v>0</v>
      </c>
      <c r="AV4" s="25">
        <v>10</v>
      </c>
      <c r="AW4" s="25">
        <v>90</v>
      </c>
      <c r="AX4" s="25">
        <v>1.0044893401713717</v>
      </c>
      <c r="AY4" s="25">
        <v>0</v>
      </c>
      <c r="AZ4" s="25">
        <v>10</v>
      </c>
    </row>
    <row r="5" spans="1:52" x14ac:dyDescent="0.55000000000000004">
      <c r="A5" s="21" t="s">
        <v>19</v>
      </c>
      <c r="B5" s="26">
        <v>40521</v>
      </c>
      <c r="C5" s="26">
        <v>43523</v>
      </c>
      <c r="D5" s="27">
        <f t="shared" si="0"/>
        <v>8.2246575342465746</v>
      </c>
      <c r="E5" s="22" t="s">
        <v>79</v>
      </c>
      <c r="F5" s="29">
        <v>68.180000000000007</v>
      </c>
      <c r="G5" s="22">
        <v>120</v>
      </c>
      <c r="H5" s="22">
        <v>97</v>
      </c>
      <c r="I5" s="22">
        <v>15</v>
      </c>
      <c r="J5" s="22">
        <v>13</v>
      </c>
      <c r="K5" s="22">
        <v>18</v>
      </c>
      <c r="L5" s="22">
        <v>12</v>
      </c>
      <c r="M5" s="22">
        <v>9</v>
      </c>
      <c r="N5" s="22">
        <v>19</v>
      </c>
      <c r="O5" s="22">
        <v>11</v>
      </c>
      <c r="P5" s="22">
        <v>27</v>
      </c>
      <c r="Q5" s="22">
        <v>15</v>
      </c>
      <c r="R5" s="22">
        <v>5</v>
      </c>
      <c r="S5" s="22">
        <v>12</v>
      </c>
      <c r="T5" s="22">
        <v>0</v>
      </c>
      <c r="U5" s="22">
        <v>80</v>
      </c>
      <c r="V5" s="28">
        <v>2.7176724287681231</v>
      </c>
      <c r="W5" s="28">
        <v>0</v>
      </c>
      <c r="X5" s="28">
        <v>20</v>
      </c>
      <c r="Y5" s="28">
        <v>50</v>
      </c>
      <c r="Z5" s="28">
        <v>2.5438109317458082</v>
      </c>
      <c r="AA5" s="28">
        <v>10</v>
      </c>
      <c r="AB5" s="28">
        <v>40</v>
      </c>
      <c r="AC5" s="28">
        <v>40</v>
      </c>
      <c r="AD5" s="28">
        <v>2.0819266228005229</v>
      </c>
      <c r="AE5" s="28">
        <v>0</v>
      </c>
      <c r="AF5" s="28">
        <v>60</v>
      </c>
      <c r="AG5" s="28">
        <v>60</v>
      </c>
      <c r="AH5" s="28">
        <v>1.2667285070222363</v>
      </c>
      <c r="AI5" s="28">
        <v>30</v>
      </c>
      <c r="AJ5" s="28">
        <v>10</v>
      </c>
      <c r="AK5" s="28">
        <v>60</v>
      </c>
      <c r="AL5" s="28">
        <v>1.44626991638991</v>
      </c>
      <c r="AM5" s="28">
        <v>40</v>
      </c>
      <c r="AN5" s="28">
        <v>0</v>
      </c>
      <c r="AO5" s="28">
        <v>50</v>
      </c>
      <c r="AP5" s="28">
        <v>1.3910315681860024</v>
      </c>
      <c r="AQ5" s="28">
        <v>20</v>
      </c>
      <c r="AR5" s="28">
        <v>30</v>
      </c>
      <c r="AS5" s="28">
        <v>83.333333333333343</v>
      </c>
      <c r="AT5" s="28">
        <v>2.4128620828227434</v>
      </c>
      <c r="AU5" s="28">
        <v>6.666666666666667</v>
      </c>
      <c r="AV5" s="28">
        <v>10</v>
      </c>
      <c r="AW5" s="28">
        <v>93.333333333333329</v>
      </c>
      <c r="AX5" s="28">
        <v>1.1890382022704957</v>
      </c>
      <c r="AY5" s="28">
        <v>6.666666666666667</v>
      </c>
      <c r="AZ5" s="28">
        <v>0</v>
      </c>
    </row>
    <row r="6" spans="1:52" x14ac:dyDescent="0.55000000000000004">
      <c r="A6" s="19" t="s">
        <v>45</v>
      </c>
      <c r="B6" s="23">
        <v>40134</v>
      </c>
      <c r="C6" s="23">
        <v>43529</v>
      </c>
      <c r="D6" s="24">
        <f t="shared" si="0"/>
        <v>9.3013698630136989</v>
      </c>
      <c r="E6" s="20" t="s">
        <v>80</v>
      </c>
      <c r="F6" s="20">
        <v>90.9</v>
      </c>
      <c r="G6" s="20">
        <v>123</v>
      </c>
      <c r="H6" s="20">
        <v>103</v>
      </c>
      <c r="I6" s="20">
        <v>17</v>
      </c>
      <c r="J6" s="20">
        <v>13</v>
      </c>
      <c r="K6" s="20">
        <v>16</v>
      </c>
      <c r="L6" s="20">
        <v>12</v>
      </c>
      <c r="M6" s="20">
        <v>15</v>
      </c>
      <c r="N6" s="20">
        <v>16</v>
      </c>
      <c r="O6" s="20">
        <v>14</v>
      </c>
      <c r="P6" s="20">
        <v>25</v>
      </c>
      <c r="Q6" s="20">
        <v>4</v>
      </c>
      <c r="R6" s="20">
        <v>1</v>
      </c>
      <c r="S6" s="20">
        <v>6</v>
      </c>
      <c r="T6" s="20">
        <v>11</v>
      </c>
      <c r="U6" s="20">
        <v>70</v>
      </c>
      <c r="V6" s="25">
        <v>2.3404909654539789</v>
      </c>
      <c r="W6" s="25">
        <v>10</v>
      </c>
      <c r="X6" s="25">
        <v>20</v>
      </c>
      <c r="Y6" s="25">
        <v>60</v>
      </c>
      <c r="Z6" s="25">
        <v>2.5509273470495777</v>
      </c>
      <c r="AA6" s="25">
        <v>0</v>
      </c>
      <c r="AB6" s="25">
        <v>40</v>
      </c>
      <c r="AC6" s="25">
        <v>60</v>
      </c>
      <c r="AD6" s="25">
        <v>2.7021013703473677</v>
      </c>
      <c r="AE6" s="25">
        <v>0</v>
      </c>
      <c r="AF6" s="25">
        <v>40</v>
      </c>
      <c r="AG6" s="25">
        <v>80</v>
      </c>
      <c r="AH6" s="25">
        <v>1.29964887943424</v>
      </c>
      <c r="AI6" s="25">
        <v>20</v>
      </c>
      <c r="AJ6" s="25">
        <v>0</v>
      </c>
      <c r="AK6" s="25">
        <v>70</v>
      </c>
      <c r="AL6" s="25">
        <v>1.4316714993619781</v>
      </c>
      <c r="AM6" s="25">
        <v>10</v>
      </c>
      <c r="AN6" s="25">
        <v>20</v>
      </c>
      <c r="AO6" s="25">
        <v>70</v>
      </c>
      <c r="AP6" s="25">
        <v>1.4413314933998522</v>
      </c>
      <c r="AQ6" s="25">
        <v>10</v>
      </c>
      <c r="AR6" s="25">
        <v>20</v>
      </c>
      <c r="AS6" s="25">
        <v>96.666666666666671</v>
      </c>
      <c r="AT6" s="25">
        <v>2.0413504036691505</v>
      </c>
      <c r="AU6" s="25">
        <v>0</v>
      </c>
      <c r="AV6" s="25">
        <v>3.3333333333333335</v>
      </c>
      <c r="AW6" s="25">
        <v>90</v>
      </c>
      <c r="AX6" s="25">
        <v>1.062866124667923</v>
      </c>
      <c r="AY6" s="25">
        <v>0</v>
      </c>
      <c r="AZ6" s="25">
        <v>10</v>
      </c>
    </row>
    <row r="7" spans="1:52" x14ac:dyDescent="0.55000000000000004">
      <c r="A7" s="21" t="s">
        <v>55</v>
      </c>
      <c r="B7" s="26">
        <v>39802</v>
      </c>
      <c r="C7" s="26">
        <v>43533</v>
      </c>
      <c r="D7" s="27">
        <f t="shared" si="0"/>
        <v>10.221917808219178</v>
      </c>
      <c r="E7" s="22" t="s">
        <v>80</v>
      </c>
      <c r="F7" s="22">
        <v>100</v>
      </c>
      <c r="G7" s="22">
        <v>85</v>
      </c>
      <c r="H7" s="22">
        <v>69</v>
      </c>
      <c r="I7" s="22">
        <v>13</v>
      </c>
      <c r="J7" s="22">
        <v>11</v>
      </c>
      <c r="K7" s="22">
        <v>10</v>
      </c>
      <c r="L7" s="22">
        <v>12</v>
      </c>
      <c r="M7" s="22">
        <v>8</v>
      </c>
      <c r="N7" s="22">
        <v>6</v>
      </c>
      <c r="O7" s="22">
        <v>9</v>
      </c>
      <c r="P7" s="22">
        <v>4</v>
      </c>
      <c r="Q7" s="22">
        <v>1</v>
      </c>
      <c r="R7" s="22">
        <v>0</v>
      </c>
      <c r="S7" s="22">
        <v>3</v>
      </c>
      <c r="T7" s="22">
        <v>1</v>
      </c>
      <c r="U7" s="22">
        <v>90</v>
      </c>
      <c r="V7" s="28">
        <v>2.7470620676816857</v>
      </c>
      <c r="W7" s="28">
        <v>0</v>
      </c>
      <c r="X7" s="28">
        <v>10</v>
      </c>
      <c r="Y7" s="28">
        <v>70</v>
      </c>
      <c r="Z7" s="28">
        <v>3.0588397656554402</v>
      </c>
      <c r="AA7" s="28">
        <v>10</v>
      </c>
      <c r="AB7" s="28">
        <v>20</v>
      </c>
      <c r="AC7" s="28">
        <v>40</v>
      </c>
      <c r="AD7" s="28">
        <v>2.8874268110505166</v>
      </c>
      <c r="AE7" s="28">
        <v>10</v>
      </c>
      <c r="AF7" s="28">
        <v>50</v>
      </c>
      <c r="AG7" s="28">
        <v>60</v>
      </c>
      <c r="AH7" s="28">
        <v>1.464149375824485</v>
      </c>
      <c r="AI7" s="28">
        <v>40</v>
      </c>
      <c r="AJ7" s="28">
        <v>0</v>
      </c>
      <c r="AK7" s="28">
        <v>60</v>
      </c>
      <c r="AL7" s="28">
        <v>1.6768598115470759</v>
      </c>
      <c r="AM7" s="28">
        <v>30</v>
      </c>
      <c r="AN7" s="28">
        <v>10</v>
      </c>
      <c r="AO7" s="28">
        <v>90</v>
      </c>
      <c r="AP7" s="28">
        <v>1.4926363346516101</v>
      </c>
      <c r="AQ7" s="28">
        <v>0</v>
      </c>
      <c r="AR7" s="28">
        <v>10</v>
      </c>
      <c r="AS7" s="28">
        <v>93.333333333333329</v>
      </c>
      <c r="AT7" s="28">
        <v>2.4863791800393065</v>
      </c>
      <c r="AU7" s="28">
        <v>3.3000000000000003</v>
      </c>
      <c r="AV7" s="28">
        <v>3.3300000000000005</v>
      </c>
      <c r="AW7" s="28">
        <v>73.333333333333329</v>
      </c>
      <c r="AX7" s="28">
        <v>1.1358399453657961</v>
      </c>
      <c r="AY7" s="28">
        <v>13.333333333333334</v>
      </c>
      <c r="AZ7" s="28">
        <v>13.333333333333334</v>
      </c>
    </row>
    <row r="8" spans="1:52" x14ac:dyDescent="0.55000000000000004">
      <c r="A8" s="19" t="s">
        <v>56</v>
      </c>
      <c r="B8" s="23">
        <v>39993</v>
      </c>
      <c r="C8" s="23">
        <v>43537</v>
      </c>
      <c r="D8" s="24">
        <f t="shared" si="0"/>
        <v>9.7095890410958905</v>
      </c>
      <c r="E8" s="20" t="s">
        <v>80</v>
      </c>
      <c r="F8" s="20">
        <v>80</v>
      </c>
      <c r="G8" s="20">
        <v>106</v>
      </c>
      <c r="H8" s="20">
        <v>120</v>
      </c>
      <c r="I8" s="20">
        <v>19</v>
      </c>
      <c r="J8" s="20">
        <v>17</v>
      </c>
      <c r="K8" s="20">
        <v>21</v>
      </c>
      <c r="L8" s="20">
        <v>15</v>
      </c>
      <c r="M8" s="20">
        <v>17</v>
      </c>
      <c r="N8" s="20">
        <v>21</v>
      </c>
      <c r="O8" s="20">
        <v>10</v>
      </c>
      <c r="P8" s="20">
        <v>21</v>
      </c>
      <c r="Q8" s="20">
        <v>9</v>
      </c>
      <c r="R8" s="20">
        <v>1</v>
      </c>
      <c r="S8" s="20">
        <v>9</v>
      </c>
      <c r="T8" s="20">
        <v>4</v>
      </c>
      <c r="U8" s="20">
        <v>70</v>
      </c>
      <c r="V8" s="25">
        <v>2.8244858964999313</v>
      </c>
      <c r="W8" s="25">
        <v>20</v>
      </c>
      <c r="X8" s="25">
        <v>10</v>
      </c>
      <c r="Y8" s="25">
        <v>50</v>
      </c>
      <c r="Z8" s="25">
        <v>2.4488894577775127</v>
      </c>
      <c r="AA8" s="25">
        <v>10</v>
      </c>
      <c r="AB8" s="25">
        <v>40</v>
      </c>
      <c r="AC8" s="25">
        <v>60</v>
      </c>
      <c r="AD8" s="25">
        <v>2.3933708273107142</v>
      </c>
      <c r="AE8" s="25">
        <v>0</v>
      </c>
      <c r="AF8" s="25">
        <v>40</v>
      </c>
      <c r="AG8" s="25">
        <v>80</v>
      </c>
      <c r="AH8" s="25">
        <v>1.544127302183667</v>
      </c>
      <c r="AI8" s="25">
        <v>10</v>
      </c>
      <c r="AJ8" s="25">
        <v>10</v>
      </c>
      <c r="AK8" s="25">
        <v>60</v>
      </c>
      <c r="AL8" s="25">
        <v>1.6082922809481555</v>
      </c>
      <c r="AM8" s="25">
        <v>10</v>
      </c>
      <c r="AN8" s="25">
        <v>30</v>
      </c>
      <c r="AO8" s="25">
        <v>70</v>
      </c>
      <c r="AP8" s="25">
        <v>1.2555771829815947</v>
      </c>
      <c r="AQ8" s="25">
        <v>20</v>
      </c>
      <c r="AR8" s="25">
        <v>10</v>
      </c>
      <c r="AS8" s="25">
        <v>93.333333333333329</v>
      </c>
      <c r="AT8" s="25">
        <v>2.2686594362497945</v>
      </c>
      <c r="AU8" s="25">
        <v>0</v>
      </c>
      <c r="AV8" s="25">
        <v>6.6666600000000003</v>
      </c>
      <c r="AW8" s="25">
        <v>90</v>
      </c>
      <c r="AX8" s="25">
        <v>1.0463771362120817</v>
      </c>
      <c r="AY8" s="25">
        <v>3.3333333333333335</v>
      </c>
      <c r="AZ8" s="25">
        <v>6.666666666666667</v>
      </c>
    </row>
    <row r="9" spans="1:52" x14ac:dyDescent="0.55000000000000004">
      <c r="A9" s="21" t="s">
        <v>57</v>
      </c>
      <c r="B9" s="26">
        <v>39624</v>
      </c>
      <c r="C9" s="26">
        <v>43535</v>
      </c>
      <c r="D9" s="27">
        <f t="shared" si="0"/>
        <v>10.715068493150685</v>
      </c>
      <c r="E9" s="22" t="s">
        <v>80</v>
      </c>
      <c r="F9" s="22">
        <v>50</v>
      </c>
      <c r="G9" s="22">
        <v>115</v>
      </c>
      <c r="H9" s="22">
        <v>77</v>
      </c>
      <c r="I9" s="22">
        <v>13</v>
      </c>
      <c r="J9" s="22">
        <v>9</v>
      </c>
      <c r="K9" s="22">
        <v>13</v>
      </c>
      <c r="L9" s="22">
        <v>10</v>
      </c>
      <c r="M9" s="22">
        <v>9</v>
      </c>
      <c r="N9" s="22">
        <v>13</v>
      </c>
      <c r="O9" s="22">
        <v>10</v>
      </c>
      <c r="P9" s="22">
        <v>33</v>
      </c>
      <c r="Q9" s="22">
        <v>15</v>
      </c>
      <c r="R9" s="22">
        <v>2</v>
      </c>
      <c r="S9" s="22">
        <v>11</v>
      </c>
      <c r="T9" s="22">
        <v>8</v>
      </c>
      <c r="U9" s="22">
        <v>90</v>
      </c>
      <c r="V9" s="28">
        <v>2.0243602674105139</v>
      </c>
      <c r="W9" s="28">
        <v>0</v>
      </c>
      <c r="X9" s="28">
        <v>10</v>
      </c>
      <c r="Y9" s="28">
        <v>80</v>
      </c>
      <c r="Z9" s="28">
        <v>1.7769091829191841</v>
      </c>
      <c r="AA9" s="28">
        <v>0</v>
      </c>
      <c r="AB9" s="28">
        <v>20</v>
      </c>
      <c r="AC9" s="28">
        <v>60</v>
      </c>
      <c r="AD9" s="28">
        <v>1.7504364834516259</v>
      </c>
      <c r="AE9" s="28">
        <v>0</v>
      </c>
      <c r="AF9" s="28">
        <v>40</v>
      </c>
      <c r="AG9" s="28">
        <v>100</v>
      </c>
      <c r="AH9" s="28">
        <v>0.93177339441608531</v>
      </c>
      <c r="AI9" s="28">
        <v>0</v>
      </c>
      <c r="AJ9" s="28">
        <v>0</v>
      </c>
      <c r="AK9" s="28">
        <v>70</v>
      </c>
      <c r="AL9" s="28">
        <v>1.2505865233251787</v>
      </c>
      <c r="AM9" s="28">
        <v>10</v>
      </c>
      <c r="AN9" s="28">
        <v>20</v>
      </c>
      <c r="AO9" s="28">
        <v>80</v>
      </c>
      <c r="AP9" s="28">
        <v>1.1351870792917886</v>
      </c>
      <c r="AQ9" s="28">
        <v>0</v>
      </c>
      <c r="AR9" s="28">
        <v>20</v>
      </c>
      <c r="AS9" s="28">
        <v>93.333333333333329</v>
      </c>
      <c r="AT9" s="28">
        <v>1.3255066956859045</v>
      </c>
      <c r="AU9" s="28">
        <v>0</v>
      </c>
      <c r="AV9" s="28">
        <v>6.6666600000000003</v>
      </c>
      <c r="AW9" s="28">
        <v>96.666666666666671</v>
      </c>
      <c r="AX9" s="28">
        <v>0.74302458110032554</v>
      </c>
      <c r="AY9" s="28">
        <v>0</v>
      </c>
      <c r="AZ9" s="28">
        <v>3.3333333333333335</v>
      </c>
    </row>
    <row r="10" spans="1:52" x14ac:dyDescent="0.55000000000000004">
      <c r="A10" s="19" t="s">
        <v>89</v>
      </c>
      <c r="B10" s="23">
        <v>40487</v>
      </c>
      <c r="C10" s="23">
        <v>43581</v>
      </c>
      <c r="D10" s="24">
        <f>+(C10-B10)/365</f>
        <v>8.4767123287671229</v>
      </c>
      <c r="E10" s="20" t="s">
        <v>79</v>
      </c>
      <c r="F10" s="20">
        <v>100</v>
      </c>
      <c r="G10" s="20">
        <v>129</v>
      </c>
      <c r="H10" s="30">
        <v>80</v>
      </c>
      <c r="I10" s="20">
        <v>11</v>
      </c>
      <c r="J10" s="20">
        <v>11</v>
      </c>
      <c r="K10" s="20">
        <v>11</v>
      </c>
      <c r="L10" s="20">
        <v>14</v>
      </c>
      <c r="M10" s="20">
        <v>16</v>
      </c>
      <c r="N10" s="20">
        <v>9</v>
      </c>
      <c r="O10" s="20">
        <v>8</v>
      </c>
      <c r="P10" s="20">
        <v>34</v>
      </c>
      <c r="Q10" s="20">
        <v>13</v>
      </c>
      <c r="R10" s="20">
        <v>0</v>
      </c>
      <c r="S10" s="20">
        <v>10</v>
      </c>
      <c r="T10" s="20">
        <v>11</v>
      </c>
      <c r="U10" s="20">
        <v>90</v>
      </c>
      <c r="V10" s="25">
        <v>2.9043807078463288</v>
      </c>
      <c r="W10" s="25">
        <v>10</v>
      </c>
      <c r="X10" s="25">
        <v>0</v>
      </c>
      <c r="Y10" s="25">
        <v>60</v>
      </c>
      <c r="Z10" s="25">
        <v>2.7388791111006814</v>
      </c>
      <c r="AA10" s="25">
        <v>20</v>
      </c>
      <c r="AB10" s="25">
        <v>20</v>
      </c>
      <c r="AC10" s="25">
        <v>50</v>
      </c>
      <c r="AD10" s="25">
        <v>2.6191504855847145</v>
      </c>
      <c r="AE10" s="25">
        <v>10</v>
      </c>
      <c r="AF10" s="25">
        <v>40</v>
      </c>
      <c r="AG10" s="25">
        <v>60</v>
      </c>
      <c r="AH10" s="25">
        <v>1.3613661799047649</v>
      </c>
      <c r="AI10" s="25">
        <v>30</v>
      </c>
      <c r="AJ10" s="25">
        <v>10</v>
      </c>
      <c r="AK10" s="25">
        <v>40</v>
      </c>
      <c r="AL10" s="25">
        <v>1.3038314403189921</v>
      </c>
      <c r="AM10" s="25">
        <v>40</v>
      </c>
      <c r="AN10" s="25">
        <v>20</v>
      </c>
      <c r="AO10" s="25">
        <v>30</v>
      </c>
      <c r="AP10" s="25">
        <v>1.5844377942460852</v>
      </c>
      <c r="AQ10" s="25">
        <v>40</v>
      </c>
      <c r="AR10" s="25">
        <v>30</v>
      </c>
      <c r="AS10" s="25">
        <v>96.666666666666671</v>
      </c>
      <c r="AT10" s="25">
        <v>2.0444028444820974</v>
      </c>
      <c r="AU10" s="25">
        <v>0</v>
      </c>
      <c r="AV10" s="25">
        <v>3.3333333333333335</v>
      </c>
      <c r="AW10" s="25">
        <v>0.8</v>
      </c>
      <c r="AX10" s="25">
        <v>1.243194150057833</v>
      </c>
      <c r="AY10" s="25">
        <v>13.333333333333334</v>
      </c>
      <c r="AZ10" s="25">
        <v>6.666666666666667</v>
      </c>
    </row>
    <row r="11" spans="1:52" x14ac:dyDescent="0.55000000000000004">
      <c r="A11" s="21" t="s">
        <v>90</v>
      </c>
      <c r="B11" s="26">
        <v>40634</v>
      </c>
      <c r="C11" s="26">
        <v>43607</v>
      </c>
      <c r="D11" s="27">
        <f>+(C11-B11)/365</f>
        <v>8.1452054794520556</v>
      </c>
      <c r="E11" s="22" t="s">
        <v>80</v>
      </c>
      <c r="F11" s="22">
        <v>95</v>
      </c>
      <c r="G11" s="22">
        <v>135</v>
      </c>
      <c r="H11" s="22">
        <v>105</v>
      </c>
      <c r="I11" s="22">
        <v>17</v>
      </c>
      <c r="J11" s="22">
        <v>16</v>
      </c>
      <c r="K11" s="22">
        <v>15</v>
      </c>
      <c r="L11" s="22">
        <v>15</v>
      </c>
      <c r="M11" s="22">
        <v>15</v>
      </c>
      <c r="N11" s="22">
        <v>12</v>
      </c>
      <c r="O11" s="22">
        <v>15</v>
      </c>
      <c r="P11" s="22">
        <v>16</v>
      </c>
      <c r="Q11" s="22">
        <v>4</v>
      </c>
      <c r="R11" s="22">
        <v>1</v>
      </c>
      <c r="S11" s="22">
        <v>5</v>
      </c>
      <c r="T11" s="22">
        <v>6</v>
      </c>
      <c r="U11" s="22">
        <v>60</v>
      </c>
      <c r="V11" s="28">
        <v>2.7879552195871389</v>
      </c>
      <c r="W11" s="28">
        <v>30</v>
      </c>
      <c r="X11" s="28">
        <v>10</v>
      </c>
      <c r="Y11" s="28">
        <v>80</v>
      </c>
      <c r="Z11" s="28">
        <v>2.8249082369256899</v>
      </c>
      <c r="AA11" s="28">
        <v>20</v>
      </c>
      <c r="AB11" s="28">
        <v>0</v>
      </c>
      <c r="AC11" s="28">
        <v>50</v>
      </c>
      <c r="AD11" s="28">
        <v>2.4681213998038465</v>
      </c>
      <c r="AE11" s="28">
        <v>10</v>
      </c>
      <c r="AF11" s="28">
        <v>40</v>
      </c>
      <c r="AG11" s="28">
        <v>60</v>
      </c>
      <c r="AH11" s="28">
        <v>1.2716202066973554</v>
      </c>
      <c r="AI11" s="28">
        <v>40</v>
      </c>
      <c r="AJ11" s="28">
        <v>0</v>
      </c>
      <c r="AK11" s="28">
        <v>70</v>
      </c>
      <c r="AL11" s="28">
        <v>1.4254760033841785</v>
      </c>
      <c r="AM11" s="28">
        <v>30</v>
      </c>
      <c r="AN11" s="28">
        <v>0</v>
      </c>
      <c r="AO11" s="28">
        <v>60</v>
      </c>
      <c r="AP11" s="28">
        <v>1.4754185810992788</v>
      </c>
      <c r="AQ11" s="28">
        <v>30</v>
      </c>
      <c r="AR11" s="28">
        <v>10</v>
      </c>
      <c r="AS11" s="28">
        <v>93.333333333333329</v>
      </c>
      <c r="AT11" s="28">
        <v>2.2804795695430613</v>
      </c>
      <c r="AU11" s="28">
        <v>3.3333333333333335</v>
      </c>
      <c r="AV11" s="28">
        <v>3.3333333333333335</v>
      </c>
      <c r="AW11" s="28">
        <v>0.83333333333333337</v>
      </c>
      <c r="AX11" s="28">
        <v>1.1291653724586508</v>
      </c>
      <c r="AY11" s="28">
        <v>13.333333333333334</v>
      </c>
      <c r="AZ11" s="28">
        <v>3.3333333333333335</v>
      </c>
    </row>
    <row r="12" spans="1:52" x14ac:dyDescent="0.55000000000000004">
      <c r="A12" s="19" t="s">
        <v>91</v>
      </c>
      <c r="B12" s="23">
        <v>40584</v>
      </c>
      <c r="C12" s="23">
        <v>43612</v>
      </c>
      <c r="D12" s="24">
        <f>+(C12-B12)/365</f>
        <v>8.2958904109589042</v>
      </c>
      <c r="E12" s="20" t="s">
        <v>80</v>
      </c>
      <c r="F12" s="20">
        <v>68.180000000000007</v>
      </c>
      <c r="G12" s="20">
        <v>120</v>
      </c>
      <c r="H12" s="20">
        <v>105</v>
      </c>
      <c r="I12" s="20">
        <v>16</v>
      </c>
      <c r="J12" s="20">
        <v>14</v>
      </c>
      <c r="K12" s="20">
        <v>15</v>
      </c>
      <c r="L12" s="20">
        <v>12</v>
      </c>
      <c r="M12" s="20">
        <v>16</v>
      </c>
      <c r="N12" s="20">
        <v>20</v>
      </c>
      <c r="O12" s="20">
        <v>12</v>
      </c>
      <c r="P12" s="20">
        <v>28</v>
      </c>
      <c r="Q12" s="20">
        <v>9</v>
      </c>
      <c r="R12" s="20">
        <v>2</v>
      </c>
      <c r="S12" s="20">
        <v>9</v>
      </c>
      <c r="T12" s="20">
        <v>10</v>
      </c>
      <c r="U12" s="20">
        <v>90</v>
      </c>
      <c r="V12" s="25">
        <v>2.3143419429135919</v>
      </c>
      <c r="W12" s="25">
        <v>0</v>
      </c>
      <c r="X12" s="25">
        <v>10</v>
      </c>
      <c r="Y12" s="25">
        <v>60</v>
      </c>
      <c r="Z12" s="25">
        <v>2.8311171002569582</v>
      </c>
      <c r="AA12" s="25">
        <v>10</v>
      </c>
      <c r="AB12" s="25">
        <v>30</v>
      </c>
      <c r="AC12" s="25">
        <v>40</v>
      </c>
      <c r="AD12" s="25">
        <v>2.4496968402397856</v>
      </c>
      <c r="AE12" s="25">
        <v>10</v>
      </c>
      <c r="AF12" s="25">
        <v>50</v>
      </c>
      <c r="AG12" s="25">
        <v>90</v>
      </c>
      <c r="AH12" s="25">
        <v>1.4028798058628997</v>
      </c>
      <c r="AI12" s="25">
        <v>0</v>
      </c>
      <c r="AJ12" s="25">
        <v>10</v>
      </c>
      <c r="AK12" s="25">
        <v>40</v>
      </c>
      <c r="AL12" s="25">
        <v>1.3939103081273543</v>
      </c>
      <c r="AM12" s="25">
        <v>30</v>
      </c>
      <c r="AN12" s="25">
        <v>30</v>
      </c>
      <c r="AO12" s="25">
        <v>50</v>
      </c>
      <c r="AP12" s="25">
        <v>1.2437722395261486</v>
      </c>
      <c r="AQ12" s="25">
        <v>20</v>
      </c>
      <c r="AR12" s="25">
        <v>30</v>
      </c>
      <c r="AS12" s="25">
        <v>93.333333333333329</v>
      </c>
      <c r="AT12" s="25">
        <v>2.0850651477366484</v>
      </c>
      <c r="AU12" s="25">
        <v>0</v>
      </c>
      <c r="AV12" s="25">
        <v>6.666666666666667</v>
      </c>
      <c r="AW12" s="25">
        <v>0.73333333333333328</v>
      </c>
      <c r="AX12" s="25">
        <v>1.2917999389138963</v>
      </c>
      <c r="AY12" s="25">
        <v>16.666666666666668</v>
      </c>
      <c r="AZ12" s="25">
        <v>10</v>
      </c>
    </row>
    <row r="13" spans="1:52" x14ac:dyDescent="0.55000000000000004">
      <c r="A13" s="21" t="s">
        <v>92</v>
      </c>
      <c r="B13" s="26">
        <v>40060</v>
      </c>
      <c r="C13" s="26">
        <v>43614</v>
      </c>
      <c r="D13" s="27">
        <f>+(C13-B13)/365</f>
        <v>9.7369863013698623</v>
      </c>
      <c r="E13" s="22" t="s">
        <v>79</v>
      </c>
      <c r="F13" s="22">
        <v>72.7</v>
      </c>
      <c r="G13" s="22">
        <v>112</v>
      </c>
      <c r="H13" s="22">
        <v>79</v>
      </c>
      <c r="I13" s="22">
        <v>18</v>
      </c>
      <c r="J13" s="22">
        <v>9</v>
      </c>
      <c r="K13" s="22">
        <v>10</v>
      </c>
      <c r="L13" s="22">
        <v>10</v>
      </c>
      <c r="M13" s="22">
        <v>10</v>
      </c>
      <c r="N13" s="22">
        <v>15</v>
      </c>
      <c r="O13" s="22">
        <v>7</v>
      </c>
      <c r="P13" s="22">
        <v>25</v>
      </c>
      <c r="Q13" s="22">
        <v>11</v>
      </c>
      <c r="R13" s="22">
        <v>2</v>
      </c>
      <c r="S13" s="22">
        <v>9</v>
      </c>
      <c r="T13" s="22">
        <v>5</v>
      </c>
      <c r="U13" s="22">
        <v>80</v>
      </c>
      <c r="V13" s="28">
        <v>1.9352998344460453</v>
      </c>
      <c r="W13" s="28">
        <v>0</v>
      </c>
      <c r="X13" s="28">
        <v>20</v>
      </c>
      <c r="Y13" s="28">
        <v>50</v>
      </c>
      <c r="Z13" s="28">
        <v>2.0393607380101413</v>
      </c>
      <c r="AA13" s="28">
        <v>20</v>
      </c>
      <c r="AB13" s="28">
        <v>30</v>
      </c>
      <c r="AC13" s="28">
        <v>40</v>
      </c>
      <c r="AD13" s="28">
        <v>2.358746301697098</v>
      </c>
      <c r="AE13" s="28">
        <v>0</v>
      </c>
      <c r="AF13" s="28">
        <v>60</v>
      </c>
      <c r="AG13" s="28">
        <v>80</v>
      </c>
      <c r="AH13" s="28">
        <v>1.1818674748181333</v>
      </c>
      <c r="AI13" s="28">
        <v>0</v>
      </c>
      <c r="AJ13" s="28">
        <v>20</v>
      </c>
      <c r="AK13" s="28">
        <v>50</v>
      </c>
      <c r="AL13" s="28">
        <v>1.0668259557220112</v>
      </c>
      <c r="AM13" s="28">
        <v>0</v>
      </c>
      <c r="AN13" s="28">
        <v>50</v>
      </c>
      <c r="AO13" s="28">
        <v>60</v>
      </c>
      <c r="AP13" s="28">
        <v>1.0166687407297981</v>
      </c>
      <c r="AQ13" s="28">
        <v>0</v>
      </c>
      <c r="AR13" s="28">
        <v>40</v>
      </c>
      <c r="AS13" s="28">
        <v>90</v>
      </c>
      <c r="AT13" s="28">
        <v>2.1136401676107153</v>
      </c>
      <c r="AU13" s="28">
        <v>0</v>
      </c>
      <c r="AV13" s="28">
        <v>10</v>
      </c>
      <c r="AW13" s="28">
        <v>0.9</v>
      </c>
      <c r="AX13" s="28">
        <v>1.1287844455238909</v>
      </c>
      <c r="AY13" s="28">
        <v>3.3333333333333335</v>
      </c>
      <c r="AZ13" s="28">
        <v>6.666666666666667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3770-8257-403A-9C0F-59DACB44D984}">
  <dimension ref="A1:BC46"/>
  <sheetViews>
    <sheetView tabSelected="1" topLeftCell="AT2" zoomScaleNormal="100" workbookViewId="0">
      <selection activeCell="BA13" sqref="BA13"/>
    </sheetView>
  </sheetViews>
  <sheetFormatPr baseColWidth="10" defaultRowHeight="14.4" x14ac:dyDescent="0.55000000000000004"/>
  <cols>
    <col min="55" max="55" width="11.7890625" bestFit="1" customWidth="1"/>
  </cols>
  <sheetData>
    <row r="1" spans="1:50" x14ac:dyDescent="0.55000000000000004">
      <c r="A1" s="34"/>
      <c r="B1" s="34" t="s">
        <v>93</v>
      </c>
      <c r="C1" s="34" t="s">
        <v>26</v>
      </c>
      <c r="D1" s="34" t="s">
        <v>21</v>
      </c>
      <c r="E1" s="34" t="s">
        <v>22</v>
      </c>
      <c r="F1" s="34" t="s">
        <v>23</v>
      </c>
      <c r="G1" s="34" t="s">
        <v>24</v>
      </c>
      <c r="H1" s="34" t="s">
        <v>25</v>
      </c>
      <c r="I1" s="34" t="s">
        <v>27</v>
      </c>
      <c r="J1" s="34" t="s">
        <v>20</v>
      </c>
      <c r="K1" s="34" t="s">
        <v>28</v>
      </c>
      <c r="L1" s="34" t="s">
        <v>29</v>
      </c>
      <c r="M1" s="34" t="s">
        <v>30</v>
      </c>
      <c r="N1" s="34" t="s">
        <v>31</v>
      </c>
      <c r="O1" s="34" t="s">
        <v>94</v>
      </c>
      <c r="P1" s="34" t="s">
        <v>50</v>
      </c>
      <c r="Q1" s="34" t="s">
        <v>110</v>
      </c>
      <c r="R1" s="34" t="s">
        <v>126</v>
      </c>
      <c r="S1" s="34" t="s">
        <v>95</v>
      </c>
      <c r="T1" s="34" t="s">
        <v>51</v>
      </c>
      <c r="U1" s="34" t="s">
        <v>111</v>
      </c>
      <c r="V1" s="34" t="s">
        <v>127</v>
      </c>
      <c r="W1" s="34" t="s">
        <v>96</v>
      </c>
      <c r="X1" s="34" t="s">
        <v>52</v>
      </c>
      <c r="Y1" s="34" t="s">
        <v>112</v>
      </c>
      <c r="Z1" s="34" t="s">
        <v>128</v>
      </c>
      <c r="AA1" s="34" t="s">
        <v>97</v>
      </c>
      <c r="AB1" s="34" t="s">
        <v>46</v>
      </c>
      <c r="AC1" s="34" t="s">
        <v>113</v>
      </c>
      <c r="AD1" s="34" t="s">
        <v>129</v>
      </c>
      <c r="AE1" s="34" t="s">
        <v>98</v>
      </c>
      <c r="AF1" s="34" t="s">
        <v>47</v>
      </c>
      <c r="AG1" s="34" t="s">
        <v>114</v>
      </c>
      <c r="AH1" s="34" t="s">
        <v>130</v>
      </c>
      <c r="AI1" s="34" t="s">
        <v>99</v>
      </c>
      <c r="AJ1" s="34" t="s">
        <v>48</v>
      </c>
      <c r="AK1" s="34" t="s">
        <v>115</v>
      </c>
      <c r="AL1" s="34" t="s">
        <v>131</v>
      </c>
      <c r="AM1" s="34" t="s">
        <v>100</v>
      </c>
      <c r="AN1" s="34" t="s">
        <v>53</v>
      </c>
      <c r="AO1" s="34" t="s">
        <v>116</v>
      </c>
      <c r="AP1" s="34" t="s">
        <v>132</v>
      </c>
      <c r="AQ1" s="34" t="s">
        <v>101</v>
      </c>
      <c r="AR1" s="34" t="s">
        <v>49</v>
      </c>
      <c r="AS1" s="34" t="s">
        <v>117</v>
      </c>
      <c r="AT1" s="34" t="s">
        <v>133</v>
      </c>
    </row>
    <row r="2" spans="1:50" x14ac:dyDescent="0.55000000000000004">
      <c r="A2" s="32" t="s">
        <v>93</v>
      </c>
      <c r="B2" s="32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V2">
        <f>1035-45</f>
        <v>990</v>
      </c>
      <c r="AX2" s="32" t="s">
        <v>93</v>
      </c>
    </row>
    <row r="3" spans="1:50" x14ac:dyDescent="0.55000000000000004">
      <c r="A3" s="32" t="s">
        <v>26</v>
      </c>
      <c r="B3" s="32">
        <v>0.71672114287303523</v>
      </c>
      <c r="C3" s="32">
        <v>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V3">
        <f>+AV2/45</f>
        <v>22</v>
      </c>
      <c r="AX3" s="32" t="s">
        <v>126</v>
      </c>
    </row>
    <row r="4" spans="1:50" x14ac:dyDescent="0.55000000000000004">
      <c r="A4" s="32" t="s">
        <v>21</v>
      </c>
      <c r="B4" s="32">
        <v>0.88810804004729715</v>
      </c>
      <c r="C4" s="32">
        <v>0.52860338870763146</v>
      </c>
      <c r="D4" s="32">
        <v>1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X4" s="32" t="s">
        <v>128</v>
      </c>
    </row>
    <row r="5" spans="1:50" x14ac:dyDescent="0.55000000000000004">
      <c r="A5" s="32" t="s">
        <v>22</v>
      </c>
      <c r="B5" s="32">
        <v>0.71108856802480469</v>
      </c>
      <c r="C5" s="32">
        <v>0.45586434429427292</v>
      </c>
      <c r="D5" s="32">
        <v>0.66661802135175363</v>
      </c>
      <c r="E5" s="32">
        <v>1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V5">
        <f>32*13</f>
        <v>416</v>
      </c>
      <c r="AX5" s="32" t="s">
        <v>132</v>
      </c>
    </row>
    <row r="6" spans="1:50" x14ac:dyDescent="0.55000000000000004">
      <c r="A6" s="32" t="s">
        <v>23</v>
      </c>
      <c r="B6" s="32">
        <v>0.66075666650906928</v>
      </c>
      <c r="C6" s="32">
        <v>0.3144477151310851</v>
      </c>
      <c r="D6" s="32">
        <v>0.71733734345955247</v>
      </c>
      <c r="E6" s="32">
        <v>0.13838032549836543</v>
      </c>
      <c r="F6" s="32">
        <v>1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X6" s="32" t="s">
        <v>127</v>
      </c>
    </row>
    <row r="7" spans="1:50" x14ac:dyDescent="0.55000000000000004">
      <c r="A7" s="32" t="s">
        <v>24</v>
      </c>
      <c r="B7" s="32">
        <v>0.6476491727734669</v>
      </c>
      <c r="C7" s="32">
        <v>0.29527604192356471</v>
      </c>
      <c r="D7" s="32">
        <v>0.62510668820204685</v>
      </c>
      <c r="E7" s="32">
        <v>0.4957138460728594</v>
      </c>
      <c r="F7" s="32">
        <v>0.34686971459599775</v>
      </c>
      <c r="G7" s="32">
        <v>1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X7" s="32" t="s">
        <v>129</v>
      </c>
    </row>
    <row r="8" spans="1:50" x14ac:dyDescent="0.55000000000000004">
      <c r="A8" s="32" t="s">
        <v>25</v>
      </c>
      <c r="B8" s="32">
        <v>0.81865671257029005</v>
      </c>
      <c r="C8" s="32">
        <v>0.69898407198933454</v>
      </c>
      <c r="D8" s="32">
        <v>0.52538700274031602</v>
      </c>
      <c r="E8" s="32">
        <v>0.60849989691398043</v>
      </c>
      <c r="F8" s="32">
        <v>0.33294570489962427</v>
      </c>
      <c r="G8" s="32">
        <v>0.370084134637225</v>
      </c>
      <c r="H8" s="32">
        <v>1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X8" s="32" t="s">
        <v>131</v>
      </c>
    </row>
    <row r="9" spans="1:50" x14ac:dyDescent="0.55000000000000004">
      <c r="A9" s="32" t="s">
        <v>27</v>
      </c>
      <c r="B9" s="32">
        <v>0.69845075627066433</v>
      </c>
      <c r="C9" s="32">
        <v>0.43064271083846839</v>
      </c>
      <c r="D9" s="32">
        <v>0.63177913008842868</v>
      </c>
      <c r="E9" s="32">
        <v>0.20267631074076919</v>
      </c>
      <c r="F9" s="32">
        <v>0.7364479896000834</v>
      </c>
      <c r="G9" s="32">
        <v>0.22098126742284563</v>
      </c>
      <c r="H9" s="32">
        <v>0.46311085509613131</v>
      </c>
      <c r="I9" s="32">
        <v>1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X9" s="32" t="s">
        <v>133</v>
      </c>
    </row>
    <row r="10" spans="1:50" x14ac:dyDescent="0.55000000000000004">
      <c r="A10" s="32" t="s">
        <v>20</v>
      </c>
      <c r="B10" s="32">
        <v>-0.14980042464696045</v>
      </c>
      <c r="C10" s="32">
        <v>-0.2305725298202205</v>
      </c>
      <c r="D10" s="32">
        <v>-0.36906569148023871</v>
      </c>
      <c r="E10" s="32">
        <v>0.19739842428842103</v>
      </c>
      <c r="F10" s="32">
        <v>-0.59402070228231585</v>
      </c>
      <c r="G10" s="32">
        <v>0.27493591456345579</v>
      </c>
      <c r="H10" s="32">
        <v>0.12711028322810117</v>
      </c>
      <c r="I10" s="32">
        <v>-0.47328759560930811</v>
      </c>
      <c r="J10" s="32">
        <v>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X10" s="32" t="s">
        <v>130</v>
      </c>
    </row>
    <row r="11" spans="1:50" x14ac:dyDescent="0.55000000000000004">
      <c r="A11" s="32" t="s">
        <v>28</v>
      </c>
      <c r="B11" s="32">
        <v>-0.26463118680018383</v>
      </c>
      <c r="C11" s="32">
        <v>-0.30794915552256547</v>
      </c>
      <c r="D11" s="32">
        <v>-0.40862379151508471</v>
      </c>
      <c r="E11" s="32">
        <v>0.20498108703440987</v>
      </c>
      <c r="F11" s="32">
        <v>-0.61506578549244906</v>
      </c>
      <c r="G11" s="32">
        <v>1.9743649471269929E-3</v>
      </c>
      <c r="H11" s="32">
        <v>8.5166673525687547E-2</v>
      </c>
      <c r="I11" s="32">
        <v>-0.62616891079311332</v>
      </c>
      <c r="J11" s="32">
        <v>0.88991685844783341</v>
      </c>
      <c r="K11" s="32">
        <v>1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X11" s="32" t="s">
        <v>110</v>
      </c>
    </row>
    <row r="12" spans="1:50" x14ac:dyDescent="0.55000000000000004">
      <c r="A12" s="32" t="s">
        <v>29</v>
      </c>
      <c r="B12" s="32">
        <v>8.3528342254144489E-2</v>
      </c>
      <c r="C12" s="32">
        <v>0.13553959328487802</v>
      </c>
      <c r="D12" s="32">
        <v>-9.3864650892786394E-2</v>
      </c>
      <c r="E12" s="32">
        <v>0.38228839811572607</v>
      </c>
      <c r="F12" s="32">
        <v>-0.34297552964184141</v>
      </c>
      <c r="G12" s="32">
        <v>-0.32484073687642684</v>
      </c>
      <c r="H12" s="32">
        <v>0.45104076205621713</v>
      </c>
      <c r="I12" s="32">
        <v>-5.6723391509398716E-2</v>
      </c>
      <c r="J12" s="32">
        <v>0.36275355623698591</v>
      </c>
      <c r="K12" s="32">
        <v>0.55947640684710509</v>
      </c>
      <c r="L12" s="32">
        <v>1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X12" s="32" t="s">
        <v>112</v>
      </c>
    </row>
    <row r="13" spans="1:50" x14ac:dyDescent="0.55000000000000004">
      <c r="A13" s="32" t="s">
        <v>30</v>
      </c>
      <c r="B13" s="32">
        <v>-0.23888856176674486</v>
      </c>
      <c r="C13" s="32">
        <v>-0.23191401840638057</v>
      </c>
      <c r="D13" s="32">
        <v>-0.43311074620501028</v>
      </c>
      <c r="E13" s="32">
        <v>0.25312388266201913</v>
      </c>
      <c r="F13" s="32">
        <v>-0.61806784855226582</v>
      </c>
      <c r="G13" s="32">
        <v>-1.335752940782885E-2</v>
      </c>
      <c r="H13" s="32">
        <v>0.11837208864545062</v>
      </c>
      <c r="I13" s="32">
        <v>-0.60750489650919892</v>
      </c>
      <c r="J13" s="32">
        <v>0.86365596705961922</v>
      </c>
      <c r="K13" s="32">
        <v>0.95111968965945726</v>
      </c>
      <c r="L13" s="32">
        <v>0.59510227288144457</v>
      </c>
      <c r="M13" s="32">
        <v>1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X13" s="32" t="s">
        <v>116</v>
      </c>
    </row>
    <row r="14" spans="1:50" x14ac:dyDescent="0.55000000000000004">
      <c r="A14" s="32" t="s">
        <v>31</v>
      </c>
      <c r="B14" s="32">
        <v>-2.2254817899898426E-2</v>
      </c>
      <c r="C14" s="32">
        <v>-0.16381107072625214</v>
      </c>
      <c r="D14" s="32">
        <v>-0.15756024364711396</v>
      </c>
      <c r="E14" s="32">
        <v>6.2156217913884065E-2</v>
      </c>
      <c r="F14" s="32">
        <v>-0.3882369131144891</v>
      </c>
      <c r="G14" s="32">
        <v>0.58512790004985027</v>
      </c>
      <c r="H14" s="32">
        <v>8.0361808983060289E-3</v>
      </c>
      <c r="I14" s="32">
        <v>-0.20912743407098539</v>
      </c>
      <c r="J14" s="32">
        <v>0.77475844091906243</v>
      </c>
      <c r="K14" s="32">
        <v>0.44254205502916755</v>
      </c>
      <c r="L14" s="32">
        <v>-0.16682372434377121</v>
      </c>
      <c r="M14" s="32">
        <v>0.37912976554054623</v>
      </c>
      <c r="N14" s="32">
        <v>1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X14" s="32" t="s">
        <v>111</v>
      </c>
    </row>
    <row r="15" spans="1:50" x14ac:dyDescent="0.55000000000000004">
      <c r="A15" s="32" t="s">
        <v>94</v>
      </c>
      <c r="B15" s="32">
        <v>-0.36696694259483909</v>
      </c>
      <c r="C15" s="32">
        <v>-0.57940856544780717</v>
      </c>
      <c r="D15" s="32">
        <v>-0.32868786756695823</v>
      </c>
      <c r="E15" s="32">
        <v>-0.38855738534223383</v>
      </c>
      <c r="F15" s="32">
        <v>-0.19826961419706998</v>
      </c>
      <c r="G15" s="32">
        <v>-0.20357005036748968</v>
      </c>
      <c r="H15" s="32">
        <v>-8.7490718544170148E-2</v>
      </c>
      <c r="I15" s="32">
        <v>-0.30204819642483427</v>
      </c>
      <c r="J15" s="32">
        <v>0.16762479180876566</v>
      </c>
      <c r="K15" s="32">
        <v>0.26829376610972133</v>
      </c>
      <c r="L15" s="32">
        <v>-1.1218971615224359E-2</v>
      </c>
      <c r="M15" s="32">
        <v>0.11454744873816426</v>
      </c>
      <c r="N15" s="32">
        <v>0.13559076784852439</v>
      </c>
      <c r="O15" s="32">
        <v>1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X15" s="32" t="s">
        <v>113</v>
      </c>
    </row>
    <row r="16" spans="1:50" x14ac:dyDescent="0.55000000000000004">
      <c r="A16" s="32" t="s">
        <v>50</v>
      </c>
      <c r="B16" s="32">
        <v>-3.4358368300134695E-2</v>
      </c>
      <c r="C16" s="32">
        <v>-0.24577006198184215</v>
      </c>
      <c r="D16" s="32">
        <v>0.11620902414599812</v>
      </c>
      <c r="E16" s="32">
        <v>0.20437105335736896</v>
      </c>
      <c r="F16" s="32">
        <v>0.14425715385450369</v>
      </c>
      <c r="G16" s="32">
        <v>0.17199345685128842</v>
      </c>
      <c r="H16" s="32">
        <v>-0.28981125944962044</v>
      </c>
      <c r="I16" s="32">
        <v>-0.15215375312139778</v>
      </c>
      <c r="J16" s="32">
        <v>1.1369549304057713E-2</v>
      </c>
      <c r="K16" s="32">
        <v>1.1353412037583825E-2</v>
      </c>
      <c r="L16" s="32">
        <v>-0.13324949162385544</v>
      </c>
      <c r="M16" s="32">
        <v>0.12997199791977024</v>
      </c>
      <c r="N16" s="32">
        <v>-5.2440304659979134E-2</v>
      </c>
      <c r="O16" s="32">
        <v>-0.34064191288425516</v>
      </c>
      <c r="P16" s="32">
        <v>1</v>
      </c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X16" s="32" t="s">
        <v>115</v>
      </c>
    </row>
    <row r="17" spans="1:55" x14ac:dyDescent="0.55000000000000004">
      <c r="A17" s="32" t="s">
        <v>110</v>
      </c>
      <c r="B17" s="32">
        <v>0.18733227357938304</v>
      </c>
      <c r="C17" s="32">
        <v>0.18046112594282548</v>
      </c>
      <c r="D17" s="32">
        <v>0.32076651393589234</v>
      </c>
      <c r="E17" s="32">
        <v>0.35149929671645641</v>
      </c>
      <c r="F17" s="32">
        <v>0.13335213349835545</v>
      </c>
      <c r="G17" s="32">
        <v>0.43748354882745027</v>
      </c>
      <c r="H17" s="32">
        <v>-0.23548961229415111</v>
      </c>
      <c r="I17" s="32">
        <v>1.9224055886410997E-2</v>
      </c>
      <c r="J17" s="32">
        <v>1.8449441340693891E-3</v>
      </c>
      <c r="K17" s="32">
        <v>-9.5325693902225936E-2</v>
      </c>
      <c r="L17" s="32">
        <v>-0.27918917805147653</v>
      </c>
      <c r="M17" s="32">
        <v>2.2912310731707846E-17</v>
      </c>
      <c r="N17" s="32">
        <v>0.11909073621107026</v>
      </c>
      <c r="O17" s="32">
        <v>-0.79466148797237712</v>
      </c>
      <c r="P17" s="32">
        <v>0.57301447454861498</v>
      </c>
      <c r="Q17" s="32">
        <v>1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X17" s="32" t="s">
        <v>117</v>
      </c>
      <c r="BC17">
        <f>6*22</f>
        <v>132</v>
      </c>
    </row>
    <row r="18" spans="1:55" x14ac:dyDescent="0.55000000000000004">
      <c r="A18" s="32" t="s">
        <v>126</v>
      </c>
      <c r="B18" s="32">
        <v>0.26958586363483777</v>
      </c>
      <c r="C18" s="32">
        <v>0.60768014058681663</v>
      </c>
      <c r="D18" s="32">
        <v>0</v>
      </c>
      <c r="E18" s="32">
        <v>4.3713595582303311E-2</v>
      </c>
      <c r="F18" s="32">
        <v>9.4927116686049695E-2</v>
      </c>
      <c r="G18" s="32">
        <v>-0.37696626447543924</v>
      </c>
      <c r="H18" s="32">
        <v>0.50648224654410745</v>
      </c>
      <c r="I18" s="32">
        <v>0.43493552599866919</v>
      </c>
      <c r="J18" s="32">
        <v>-0.26112407036803581</v>
      </c>
      <c r="K18" s="32">
        <v>-0.26281652526239674</v>
      </c>
      <c r="L18" s="32">
        <v>0.45796990018786787</v>
      </c>
      <c r="M18" s="32">
        <v>-0.17645071918431848</v>
      </c>
      <c r="N18" s="32">
        <v>-0.39684574954609403</v>
      </c>
      <c r="O18" s="32">
        <v>-0.28607725128818001</v>
      </c>
      <c r="P18" s="32">
        <v>-0.37974827080473489</v>
      </c>
      <c r="Q18" s="32">
        <v>-0.35434741320133367</v>
      </c>
      <c r="R18" s="32">
        <v>1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X18" s="32" t="s">
        <v>114</v>
      </c>
      <c r="BC18" s="35">
        <f>+BC17*550</f>
        <v>72600</v>
      </c>
    </row>
    <row r="19" spans="1:55" x14ac:dyDescent="0.55000000000000004">
      <c r="A19" s="32" t="s">
        <v>95</v>
      </c>
      <c r="B19" s="32">
        <v>-0.15853444142115794</v>
      </c>
      <c r="C19" s="32">
        <v>-0.12528708831127292</v>
      </c>
      <c r="D19" s="32">
        <v>-0.26571636630039314</v>
      </c>
      <c r="E19" s="32">
        <v>-0.40625813130940236</v>
      </c>
      <c r="F19" s="32">
        <v>0.17188781699893385</v>
      </c>
      <c r="G19" s="32">
        <v>-0.27924239156142039</v>
      </c>
      <c r="H19" s="32">
        <v>-0.19450434531945865</v>
      </c>
      <c r="I19" s="32">
        <v>0.35451663736345979</v>
      </c>
      <c r="J19" s="32">
        <v>-0.16291096060315233</v>
      </c>
      <c r="K19" s="32">
        <v>-0.28209606027626449</v>
      </c>
      <c r="L19" s="32">
        <v>-0.21734625878806516</v>
      </c>
      <c r="M19" s="32">
        <v>-0.19029188402997704</v>
      </c>
      <c r="N19" s="32">
        <v>-5.4545854141097062E-2</v>
      </c>
      <c r="O19" s="32">
        <v>-0.17240697875547253</v>
      </c>
      <c r="P19" s="32">
        <v>0.18612347985354394</v>
      </c>
      <c r="Q19" s="32">
        <v>9.2981359106061603E-2</v>
      </c>
      <c r="R19" s="32">
        <v>0.1188114177256389</v>
      </c>
      <c r="S19" s="32">
        <v>1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X19" s="32" t="s">
        <v>94</v>
      </c>
      <c r="BC19" s="35">
        <f>22*290*12</f>
        <v>76560</v>
      </c>
    </row>
    <row r="20" spans="1:55" x14ac:dyDescent="0.55000000000000004">
      <c r="A20" s="32" t="s">
        <v>51</v>
      </c>
      <c r="B20" s="32">
        <v>-0.14515576033583946</v>
      </c>
      <c r="C20" s="32">
        <v>-0.2242054964344298</v>
      </c>
      <c r="D20" s="32">
        <v>2.1923157357262319E-2</v>
      </c>
      <c r="E20" s="32">
        <v>-3.3645226393252028E-2</v>
      </c>
      <c r="F20" s="32">
        <v>-3.6642720754359856E-2</v>
      </c>
      <c r="G20" s="32">
        <v>0.1353376191180585</v>
      </c>
      <c r="H20" s="32">
        <v>-0.37116001762660167</v>
      </c>
      <c r="I20" s="32">
        <v>-0.10722771683732576</v>
      </c>
      <c r="J20" s="32">
        <v>-9.1521086180093816E-2</v>
      </c>
      <c r="K20" s="32">
        <v>-0.21284960213390497</v>
      </c>
      <c r="L20" s="32">
        <v>-0.20651540913068667</v>
      </c>
      <c r="M20" s="32">
        <v>-7.5183020210440654E-2</v>
      </c>
      <c r="N20" s="32">
        <v>6.0342514196069563E-2</v>
      </c>
      <c r="O20" s="32">
        <v>-0.21553687929677726</v>
      </c>
      <c r="P20" s="32">
        <v>0.79540448181521972</v>
      </c>
      <c r="Q20" s="32">
        <v>0.39269120620935344</v>
      </c>
      <c r="R20" s="32">
        <v>-0.28782959863170615</v>
      </c>
      <c r="S20" s="32">
        <v>0.1923563152749492</v>
      </c>
      <c r="T20" s="32">
        <v>1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X20" s="32" t="s">
        <v>96</v>
      </c>
      <c r="AZ20">
        <f>13*8</f>
        <v>104</v>
      </c>
    </row>
    <row r="21" spans="1:55" x14ac:dyDescent="0.55000000000000004">
      <c r="A21" s="32" t="s">
        <v>111</v>
      </c>
      <c r="B21" s="32">
        <v>-0.47025683149730813</v>
      </c>
      <c r="C21" s="32">
        <v>-0.24468085106382978</v>
      </c>
      <c r="D21" s="32">
        <v>-0.28364084272116824</v>
      </c>
      <c r="E21" s="32">
        <v>-0.10925674367383399</v>
      </c>
      <c r="F21" s="32">
        <v>-0.44855041717228322</v>
      </c>
      <c r="G21" s="32">
        <v>3.7376714167540025E-3</v>
      </c>
      <c r="H21" s="32">
        <v>-0.55772596684863285</v>
      </c>
      <c r="I21" s="32">
        <v>-0.66862947209130619</v>
      </c>
      <c r="J21" s="32">
        <v>0.22295928591106229</v>
      </c>
      <c r="K21" s="32">
        <v>0.31244476363238405</v>
      </c>
      <c r="L21" s="32">
        <v>-9.6813995203484087E-3</v>
      </c>
      <c r="M21" s="32">
        <v>0.37258317711189004</v>
      </c>
      <c r="N21" s="32">
        <v>8.5805798951846354E-2</v>
      </c>
      <c r="O21" s="32">
        <v>-0.24655683636076894</v>
      </c>
      <c r="P21" s="32">
        <v>0.42215747701516021</v>
      </c>
      <c r="Q21" s="32">
        <v>0.54138337782847656</v>
      </c>
      <c r="R21" s="32">
        <v>-0.47475010983345056</v>
      </c>
      <c r="S21" s="32">
        <v>-0.24274373360309132</v>
      </c>
      <c r="T21" s="32">
        <v>0.45236851084257901</v>
      </c>
      <c r="U21" s="32">
        <v>1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X21" s="32" t="s">
        <v>100</v>
      </c>
    </row>
    <row r="22" spans="1:55" x14ac:dyDescent="0.55000000000000004">
      <c r="A22" s="32" t="s">
        <v>127</v>
      </c>
      <c r="B22" s="32">
        <v>0.46371744093139888</v>
      </c>
      <c r="C22" s="32">
        <v>0.28060458766238411</v>
      </c>
      <c r="D22" s="32">
        <v>0.43598756650947229</v>
      </c>
      <c r="E22" s="32">
        <v>0.44718310702947606</v>
      </c>
      <c r="F22" s="32">
        <v>0.14542882567470453</v>
      </c>
      <c r="G22" s="32">
        <v>0.2540535072621411</v>
      </c>
      <c r="H22" s="32">
        <v>0.55592624014492653</v>
      </c>
      <c r="I22" s="32">
        <v>0.12646648906376262</v>
      </c>
      <c r="J22" s="32">
        <v>-1.1033695043012551E-3</v>
      </c>
      <c r="K22" s="32">
        <v>4.7888035098768003E-2</v>
      </c>
      <c r="L22" s="32">
        <v>0.20625605644899589</v>
      </c>
      <c r="M22" s="32">
        <v>-7.7139431598443858E-2</v>
      </c>
      <c r="N22" s="32">
        <v>-7.913584190170915E-3</v>
      </c>
      <c r="O22" s="32">
        <v>0.32516940319107074</v>
      </c>
      <c r="P22" s="32">
        <v>-0.456536593980716</v>
      </c>
      <c r="Q22" s="32">
        <v>-0.4515890476502879</v>
      </c>
      <c r="R22" s="32">
        <v>0.21191759817247924</v>
      </c>
      <c r="S22" s="32">
        <v>-0.75467369368316961</v>
      </c>
      <c r="T22" s="32">
        <v>-0.48269622283120467</v>
      </c>
      <c r="U22" s="32">
        <v>-0.4532843339161588</v>
      </c>
      <c r="V22" s="32">
        <v>1</v>
      </c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X22" s="32" t="s">
        <v>95</v>
      </c>
    </row>
    <row r="23" spans="1:55" x14ac:dyDescent="0.55000000000000004">
      <c r="A23" s="32" t="s">
        <v>96</v>
      </c>
      <c r="B23" s="32">
        <v>-6.5180310004539624E-2</v>
      </c>
      <c r="C23" s="32">
        <v>-0.10939874362342093</v>
      </c>
      <c r="D23" s="32">
        <v>0</v>
      </c>
      <c r="E23" s="32">
        <v>0.36159899874113821</v>
      </c>
      <c r="F23" s="32">
        <v>-0.25361704997929657</v>
      </c>
      <c r="G23" s="32">
        <v>0.23061765818751243</v>
      </c>
      <c r="H23" s="32">
        <v>-0.2671494560970446</v>
      </c>
      <c r="I23" s="32">
        <v>-0.23307929065965177</v>
      </c>
      <c r="J23" s="32">
        <v>0.23860009430763798</v>
      </c>
      <c r="K23" s="32">
        <v>0.18492201851806364</v>
      </c>
      <c r="L23" s="32">
        <v>-0.19911699347999165</v>
      </c>
      <c r="M23" s="32">
        <v>0.23457871581420908</v>
      </c>
      <c r="N23" s="32">
        <v>0.26738860014786942</v>
      </c>
      <c r="O23" s="32">
        <v>-0.33806170189140672</v>
      </c>
      <c r="P23" s="32">
        <v>9.3299326102565444E-2</v>
      </c>
      <c r="Q23" s="32">
        <v>0.57735026918962573</v>
      </c>
      <c r="R23" s="32">
        <v>-0.39056673294247157</v>
      </c>
      <c r="S23" s="32">
        <v>-0.16104843812850567</v>
      </c>
      <c r="T23" s="32">
        <v>-0.10683971127884308</v>
      </c>
      <c r="U23" s="32">
        <v>0.29172998299578917</v>
      </c>
      <c r="V23" s="32">
        <v>-4.932636236669901E-2</v>
      </c>
      <c r="W23" s="32">
        <v>1</v>
      </c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X23" s="32" t="s">
        <v>97</v>
      </c>
    </row>
    <row r="24" spans="1:55" x14ac:dyDescent="0.55000000000000004">
      <c r="A24" s="32" t="s">
        <v>52</v>
      </c>
      <c r="B24" s="32">
        <v>-0.15303144355182891</v>
      </c>
      <c r="C24" s="32">
        <v>-3.3145628538202208E-2</v>
      </c>
      <c r="D24" s="32">
        <v>-4.2531570176890722E-2</v>
      </c>
      <c r="E24" s="32">
        <v>-0.28489601146141857</v>
      </c>
      <c r="F24" s="32">
        <v>8.6484767216969044E-2</v>
      </c>
      <c r="G24" s="32">
        <v>0.15788114183340185</v>
      </c>
      <c r="H24" s="32">
        <v>-0.39305889876433869</v>
      </c>
      <c r="I24" s="32">
        <v>-6.4416798413256537E-2</v>
      </c>
      <c r="J24" s="32">
        <v>-0.29087298249973009</v>
      </c>
      <c r="K24" s="32">
        <v>-0.50773161992215143</v>
      </c>
      <c r="L24" s="32">
        <v>-0.5675817901256961</v>
      </c>
      <c r="M24" s="32">
        <v>-0.38757144184138387</v>
      </c>
      <c r="N24" s="32">
        <v>5.6971277779577188E-2</v>
      </c>
      <c r="O24" s="32">
        <v>-0.22505229349882092</v>
      </c>
      <c r="P24" s="32">
        <v>0.53202678076699561</v>
      </c>
      <c r="Q24" s="32">
        <v>0.28119306538728872</v>
      </c>
      <c r="R24" s="32">
        <v>-9.7176919823155461E-2</v>
      </c>
      <c r="S24" s="32">
        <v>0.15289837986456023</v>
      </c>
      <c r="T24" s="32">
        <v>0.79281498249190396</v>
      </c>
      <c r="U24" s="32">
        <v>0.28402127118359816</v>
      </c>
      <c r="V24" s="32">
        <v>-0.33258224380991813</v>
      </c>
      <c r="W24" s="32">
        <v>-0.11210215292600102</v>
      </c>
      <c r="X24" s="32">
        <v>1</v>
      </c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X24" s="32" t="s">
        <v>99</v>
      </c>
    </row>
    <row r="25" spans="1:55" x14ac:dyDescent="0.55000000000000004">
      <c r="A25" s="32" t="s">
        <v>112</v>
      </c>
      <c r="B25" s="32">
        <v>-0.38561191427402269</v>
      </c>
      <c r="C25" s="32">
        <v>-0.493113672721538</v>
      </c>
      <c r="D25" s="32">
        <v>-0.11952286093343932</v>
      </c>
      <c r="E25" s="32">
        <v>-0.34489925215771311</v>
      </c>
      <c r="F25" s="32">
        <v>-9.1096849766221427E-2</v>
      </c>
      <c r="G25" s="32">
        <v>9.9619386350048078E-2</v>
      </c>
      <c r="H25" s="32">
        <v>-0.64065784224279454</v>
      </c>
      <c r="I25" s="32">
        <v>-0.22325301474879056</v>
      </c>
      <c r="J25" s="32">
        <v>-7.6880543611539134E-2</v>
      </c>
      <c r="K25" s="32">
        <v>-0.1432636615148998</v>
      </c>
      <c r="L25" s="32">
        <v>-0.39266400653285216</v>
      </c>
      <c r="M25" s="32">
        <v>-8.8113422106280218E-2</v>
      </c>
      <c r="N25" s="32">
        <v>0.13559076784852436</v>
      </c>
      <c r="O25" s="32">
        <v>2.8571428571428581E-2</v>
      </c>
      <c r="P25" s="32">
        <v>0.5363609278773509</v>
      </c>
      <c r="Q25" s="32">
        <v>0.37641859956586282</v>
      </c>
      <c r="R25" s="32">
        <v>-0.63817232979670913</v>
      </c>
      <c r="S25" s="32">
        <v>0.22685128783614808</v>
      </c>
      <c r="T25" s="32">
        <v>0.78221101072040089</v>
      </c>
      <c r="U25" s="32">
        <v>0.61639209090192237</v>
      </c>
      <c r="V25" s="32">
        <v>-0.62532577536744383</v>
      </c>
      <c r="W25" s="32">
        <v>-2.402072865176355E-17</v>
      </c>
      <c r="X25" s="32">
        <v>0.5649355636379636</v>
      </c>
      <c r="Y25" s="32">
        <v>1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X25" s="32" t="s">
        <v>101</v>
      </c>
    </row>
    <row r="26" spans="1:55" x14ac:dyDescent="0.55000000000000004">
      <c r="A26" s="32" t="s">
        <v>128</v>
      </c>
      <c r="B26" s="32">
        <v>0.22897483995306223</v>
      </c>
      <c r="C26" s="32">
        <v>0.31617137900351849</v>
      </c>
      <c r="D26" s="32">
        <v>5.285164225816899E-2</v>
      </c>
      <c r="E26" s="32">
        <v>-0.17181563231082134</v>
      </c>
      <c r="F26" s="32">
        <v>0.26775672512558141</v>
      </c>
      <c r="G26" s="32">
        <v>-0.25089663029586556</v>
      </c>
      <c r="H26" s="32">
        <v>0.5229038255627716</v>
      </c>
      <c r="I26" s="32">
        <v>0.30777389951119577</v>
      </c>
      <c r="J26" s="32">
        <v>-0.18001000315338239</v>
      </c>
      <c r="K26" s="32">
        <v>-0.10251109449666873</v>
      </c>
      <c r="L26" s="32">
        <v>0.35222396742681633</v>
      </c>
      <c r="M26" s="32">
        <v>-0.17143608945195177</v>
      </c>
      <c r="N26" s="32">
        <v>-0.29978343472849961</v>
      </c>
      <c r="O26" s="32">
        <v>0.29058105643544291</v>
      </c>
      <c r="P26" s="32">
        <v>-0.32085489711035886</v>
      </c>
      <c r="Q26" s="32">
        <v>-0.68428622246047788</v>
      </c>
      <c r="R26" s="32">
        <v>0.63250044490246637</v>
      </c>
      <c r="S26" s="32">
        <v>4.4136859906382477E-2</v>
      </c>
      <c r="T26" s="32">
        <v>-0.25005786427449883</v>
      </c>
      <c r="U26" s="32">
        <v>-0.53422060590249687</v>
      </c>
      <c r="V26" s="32">
        <v>0.32075381180682272</v>
      </c>
      <c r="W26" s="32">
        <v>-0.89692211130232302</v>
      </c>
      <c r="X26" s="32">
        <v>-0.14926114603327162</v>
      </c>
      <c r="Y26" s="32">
        <v>-0.44218856414089142</v>
      </c>
      <c r="Z26" s="32">
        <v>1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X26" s="32" t="s">
        <v>98</v>
      </c>
    </row>
    <row r="27" spans="1:55" x14ac:dyDescent="0.55000000000000004">
      <c r="A27" s="32" t="s">
        <v>97</v>
      </c>
      <c r="B27" s="32">
        <v>0.303257841824424</v>
      </c>
      <c r="C27" s="32">
        <v>0.32563612028666306</v>
      </c>
      <c r="D27" s="32">
        <v>-3.6711154910717615E-2</v>
      </c>
      <c r="E27" s="32">
        <v>7.1070291767143884E-2</v>
      </c>
      <c r="F27" s="32">
        <v>-2.7980174985172843E-2</v>
      </c>
      <c r="G27" s="32">
        <v>0.14234652555914654</v>
      </c>
      <c r="H27" s="32">
        <v>0.60419918476571322</v>
      </c>
      <c r="I27" s="32">
        <v>0.23798385205705189</v>
      </c>
      <c r="J27" s="32">
        <v>0.31084882002989189</v>
      </c>
      <c r="K27" s="32">
        <v>0.15761104576914478</v>
      </c>
      <c r="L27" s="32">
        <v>8.6146993489137763E-2</v>
      </c>
      <c r="M27" s="32">
        <v>0.1190808188403166</v>
      </c>
      <c r="N27" s="32">
        <v>0.37481735959701484</v>
      </c>
      <c r="O27" s="32">
        <v>0.27204498031217839</v>
      </c>
      <c r="P27" s="32">
        <v>-0.56891923079543494</v>
      </c>
      <c r="Q27" s="32">
        <v>-0.44961798699763555</v>
      </c>
      <c r="R27" s="32">
        <v>0.29064007367904415</v>
      </c>
      <c r="S27" s="32">
        <v>0.23690118522090614</v>
      </c>
      <c r="T27" s="32">
        <v>-0.53260509805874545</v>
      </c>
      <c r="U27" s="32">
        <v>-0.67399103966309348</v>
      </c>
      <c r="V27" s="32">
        <v>0.23816343354794742</v>
      </c>
      <c r="W27" s="32">
        <v>-0.15575223949534953</v>
      </c>
      <c r="X27" s="32">
        <v>-0.40683490247783255</v>
      </c>
      <c r="Y27" s="32">
        <v>-0.53531431609815761</v>
      </c>
      <c r="Z27" s="32">
        <v>0.37640749628774156</v>
      </c>
      <c r="AA27" s="32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X27" s="32" t="s">
        <v>20</v>
      </c>
    </row>
    <row r="28" spans="1:55" x14ac:dyDescent="0.55000000000000004">
      <c r="A28" s="32" t="s">
        <v>46</v>
      </c>
      <c r="B28" s="32">
        <v>-1.5422585329840133E-2</v>
      </c>
      <c r="C28" s="32">
        <v>7.7233936789907753E-2</v>
      </c>
      <c r="D28" s="32">
        <v>-7.923063328459086E-2</v>
      </c>
      <c r="E28" s="32">
        <v>0.10050766738751753</v>
      </c>
      <c r="F28" s="32">
        <v>-7.6957995438757823E-2</v>
      </c>
      <c r="G28" s="32">
        <v>0.17386700604300306</v>
      </c>
      <c r="H28" s="32">
        <v>-2.9362952150055858E-2</v>
      </c>
      <c r="I28" s="32">
        <v>-0.23295639243553215</v>
      </c>
      <c r="J28" s="32">
        <v>0.12325781040964537</v>
      </c>
      <c r="K28" s="32">
        <v>-3.3304112775659933E-3</v>
      </c>
      <c r="L28" s="32">
        <v>-0.11520793067451277</v>
      </c>
      <c r="M28" s="32">
        <v>0.18500173694533292</v>
      </c>
      <c r="N28" s="32">
        <v>0.12332619599697763</v>
      </c>
      <c r="O28" s="32">
        <v>-0.27710620297419675</v>
      </c>
      <c r="P28" s="32">
        <v>0.74289761220507966</v>
      </c>
      <c r="Q28" s="32">
        <v>0.31616356874459511</v>
      </c>
      <c r="R28" s="32">
        <v>-7.2191670331880078E-2</v>
      </c>
      <c r="S28" s="32">
        <v>0.23828947498926439</v>
      </c>
      <c r="T28" s="32">
        <v>0.7746555021040693</v>
      </c>
      <c r="U28" s="32">
        <v>0.29275976159360428</v>
      </c>
      <c r="V28" s="32">
        <v>-0.41695380279478</v>
      </c>
      <c r="W28" s="32">
        <v>-0.11559066458471841</v>
      </c>
      <c r="X28" s="32">
        <v>0.69246598242816837</v>
      </c>
      <c r="Y28" s="32">
        <v>0.39400152039344499</v>
      </c>
      <c r="Z28" s="32">
        <v>-7.0547143645941238E-2</v>
      </c>
      <c r="AA28" s="32">
        <v>-0.13165440288953181</v>
      </c>
      <c r="AB28" s="32">
        <v>1</v>
      </c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X28" s="32" t="s">
        <v>27</v>
      </c>
    </row>
    <row r="29" spans="1:55" x14ac:dyDescent="0.55000000000000004">
      <c r="A29" s="32" t="s">
        <v>113</v>
      </c>
      <c r="B29" s="32">
        <v>-0.11843975796576213</v>
      </c>
      <c r="C29" s="32">
        <v>-0.21961505786774951</v>
      </c>
      <c r="D29" s="32">
        <v>3.6711154910717587E-2</v>
      </c>
      <c r="E29" s="32">
        <v>-0.2185746709064991</v>
      </c>
      <c r="F29" s="32">
        <v>0.38678477185386101</v>
      </c>
      <c r="G29" s="32">
        <v>-0.22482768990182944</v>
      </c>
      <c r="H29" s="32">
        <v>-0.40482212236095849</v>
      </c>
      <c r="I29" s="32">
        <v>0.27025284894614376</v>
      </c>
      <c r="J29" s="32">
        <v>-0.45562772250956746</v>
      </c>
      <c r="K29" s="32">
        <v>-0.45683201590955175</v>
      </c>
      <c r="L29" s="32">
        <v>-0.20330690463436513</v>
      </c>
      <c r="M29" s="32">
        <v>-0.36806798550643305</v>
      </c>
      <c r="N29" s="32">
        <v>-0.40258160845605306</v>
      </c>
      <c r="O29" s="32">
        <v>-0.3598014255741715</v>
      </c>
      <c r="P29" s="32">
        <v>0.70269107218764892</v>
      </c>
      <c r="Q29" s="32">
        <v>0.32115570499831109</v>
      </c>
      <c r="R29" s="32">
        <v>4.7313500366356093E-2</v>
      </c>
      <c r="S29" s="32">
        <v>0.50446017088216466</v>
      </c>
      <c r="T29" s="32">
        <v>0.62417042917192678</v>
      </c>
      <c r="U29" s="32">
        <v>9.8448129388991168E-2</v>
      </c>
      <c r="V29" s="32">
        <v>-0.53010570692930248</v>
      </c>
      <c r="W29" s="32">
        <v>-0.20766965266046603</v>
      </c>
      <c r="X29" s="32">
        <v>0.5512709884499053</v>
      </c>
      <c r="Y29" s="32">
        <v>0.41245529273136733</v>
      </c>
      <c r="Z29" s="32">
        <v>3.880489652450947E-3</v>
      </c>
      <c r="AA29" s="32">
        <v>-0.58490566037735858</v>
      </c>
      <c r="AB29" s="32">
        <v>0.40353521028575828</v>
      </c>
      <c r="AC29" s="32">
        <v>1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X29" s="32" t="s">
        <v>22</v>
      </c>
    </row>
    <row r="30" spans="1:55" x14ac:dyDescent="0.55000000000000004">
      <c r="A30" s="32" t="s">
        <v>129</v>
      </c>
      <c r="B30" s="32">
        <v>-0.20284114801438557</v>
      </c>
      <c r="C30" s="32">
        <v>-0.11636000961466179</v>
      </c>
      <c r="D30" s="32">
        <v>0</v>
      </c>
      <c r="E30" s="32">
        <v>0.16188869063623151</v>
      </c>
      <c r="F30" s="32">
        <v>-0.3937944535630058</v>
      </c>
      <c r="G30" s="32">
        <v>9.0524551037048956E-2</v>
      </c>
      <c r="H30" s="32">
        <v>-0.21881988700220395</v>
      </c>
      <c r="I30" s="32">
        <v>-0.55779885681192598</v>
      </c>
      <c r="J30" s="32">
        <v>0.15889743132332465</v>
      </c>
      <c r="K30" s="32">
        <v>0.32840035902370801</v>
      </c>
      <c r="L30" s="32">
        <v>0.1285850950393756</v>
      </c>
      <c r="M30" s="32">
        <v>0.27326786250001056</v>
      </c>
      <c r="N30" s="32">
        <v>3.047175901158683E-2</v>
      </c>
      <c r="O30" s="32">
        <v>9.6314266066177462E-2</v>
      </c>
      <c r="P30" s="32">
        <v>-0.14681698518606981</v>
      </c>
      <c r="Q30" s="32">
        <v>0.14098964891995058</v>
      </c>
      <c r="R30" s="32">
        <v>-0.3709100836006794</v>
      </c>
      <c r="S30" s="32">
        <v>-0.81365732955249892</v>
      </c>
      <c r="T30" s="32">
        <v>-0.10049458631720659</v>
      </c>
      <c r="U30" s="32">
        <v>0.63166862362244969</v>
      </c>
      <c r="V30" s="32">
        <v>0.3204118593280626</v>
      </c>
      <c r="W30" s="32">
        <v>0.39886201760873286</v>
      </c>
      <c r="X30" s="32">
        <v>-0.15852118408328919</v>
      </c>
      <c r="Y30" s="32">
        <v>0.1348399724926484</v>
      </c>
      <c r="Z30" s="32">
        <v>-0.4173728567772505</v>
      </c>
      <c r="AA30" s="32">
        <v>-0.45557345160942025</v>
      </c>
      <c r="AB30" s="32">
        <v>-0.29839404209765041</v>
      </c>
      <c r="AC30" s="32">
        <v>-0.45557345160942037</v>
      </c>
      <c r="AD30" s="32">
        <v>1</v>
      </c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X30" s="32" t="s">
        <v>29</v>
      </c>
    </row>
    <row r="31" spans="1:55" x14ac:dyDescent="0.55000000000000004">
      <c r="A31" s="32" t="s">
        <v>98</v>
      </c>
      <c r="B31" s="32">
        <v>0.30990643049539712</v>
      </c>
      <c r="C31" s="32">
        <v>0.34084461027849533</v>
      </c>
      <c r="D31" s="32">
        <v>0.23985080590006172</v>
      </c>
      <c r="E31" s="32">
        <v>0.17911447193525101</v>
      </c>
      <c r="F31" s="32">
        <v>0.32499077542519023</v>
      </c>
      <c r="G31" s="32">
        <v>-0.21632750285530836</v>
      </c>
      <c r="H31" s="32">
        <v>0.18626861833177577</v>
      </c>
      <c r="I31" s="32">
        <v>0.63248445288020694</v>
      </c>
      <c r="J31" s="32">
        <v>-0.35970317625538556</v>
      </c>
      <c r="K31" s="32">
        <v>-0.39493894565502624</v>
      </c>
      <c r="L31" s="32">
        <v>2.0012010810811342E-2</v>
      </c>
      <c r="M31" s="32">
        <v>-0.41651018141852958</v>
      </c>
      <c r="N31" s="32">
        <v>-0.27411036760819035</v>
      </c>
      <c r="O31" s="32">
        <v>-0.40771775315010056</v>
      </c>
      <c r="P31" s="32">
        <v>-0.14609620398320528</v>
      </c>
      <c r="Q31" s="32">
        <v>7.4604709695299101E-2</v>
      </c>
      <c r="R31" s="32">
        <v>0.51029463678625864</v>
      </c>
      <c r="S31" s="32">
        <v>0.45320735714122878</v>
      </c>
      <c r="T31" s="32">
        <v>-0.31702840038587982</v>
      </c>
      <c r="U31" s="32">
        <v>-0.6157192959869594</v>
      </c>
      <c r="V31" s="32">
        <v>1.5851275321999569E-18</v>
      </c>
      <c r="W31" s="32">
        <v>7.5377836144440907E-2</v>
      </c>
      <c r="X31" s="32">
        <v>-0.22579625210805457</v>
      </c>
      <c r="Y31" s="32">
        <v>-0.50964719143762549</v>
      </c>
      <c r="Z31" s="32">
        <v>0.15775211186016913</v>
      </c>
      <c r="AA31" s="32">
        <v>0.26611271385703061</v>
      </c>
      <c r="AB31" s="32">
        <v>-0.2486360603995858</v>
      </c>
      <c r="AC31" s="32">
        <v>0.26611271385703061</v>
      </c>
      <c r="AD31" s="32">
        <v>-0.58412691283244189</v>
      </c>
      <c r="AE31" s="32">
        <v>1</v>
      </c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X31" s="32" t="s">
        <v>25</v>
      </c>
    </row>
    <row r="32" spans="1:55" x14ac:dyDescent="0.55000000000000004">
      <c r="A32" s="32" t="s">
        <v>47</v>
      </c>
      <c r="B32" s="32">
        <v>-0.11272409335280914</v>
      </c>
      <c r="C32" s="32">
        <v>-6.1581378735351848E-2</v>
      </c>
      <c r="D32" s="32">
        <v>-0.1362282898001462</v>
      </c>
      <c r="E32" s="32">
        <v>0.15339060743216465</v>
      </c>
      <c r="F32" s="32">
        <v>-0.15378221824085736</v>
      </c>
      <c r="G32" s="32">
        <v>-7.0231644734360957E-2</v>
      </c>
      <c r="H32" s="32">
        <v>-0.14885839674953616</v>
      </c>
      <c r="I32" s="32">
        <v>-0.14507256719095077</v>
      </c>
      <c r="J32" s="32">
        <v>5.2133906037391646E-2</v>
      </c>
      <c r="K32" s="32">
        <v>-2.3454135867510328E-2</v>
      </c>
      <c r="L32" s="32">
        <v>-2.6098653383035783E-2</v>
      </c>
      <c r="M32" s="32">
        <v>0.16450163342407156</v>
      </c>
      <c r="N32" s="32">
        <v>7.0157973688248611E-3</v>
      </c>
      <c r="O32" s="32">
        <v>-0.3108516336755896</v>
      </c>
      <c r="P32" s="32">
        <v>0.75593833579897096</v>
      </c>
      <c r="Q32" s="32">
        <v>0.33076302097036447</v>
      </c>
      <c r="R32" s="32">
        <v>-4.325427259707907E-2</v>
      </c>
      <c r="S32" s="32">
        <v>0.43978576183304202</v>
      </c>
      <c r="T32" s="32">
        <v>0.73211590989785091</v>
      </c>
      <c r="U32" s="32">
        <v>0.17163523962872371</v>
      </c>
      <c r="V32" s="32">
        <v>-0.52017830024443634</v>
      </c>
      <c r="W32" s="32">
        <v>4.7048162487559275E-2</v>
      </c>
      <c r="X32" s="32">
        <v>0.53185332089135562</v>
      </c>
      <c r="Y32" s="32">
        <v>0.35150003378785405</v>
      </c>
      <c r="Z32" s="32">
        <v>-0.19762783246736243</v>
      </c>
      <c r="AA32" s="32">
        <v>-0.13169146145897898</v>
      </c>
      <c r="AB32" s="32">
        <v>0.8814356223527603</v>
      </c>
      <c r="AC32" s="32">
        <v>0.51242068674523178</v>
      </c>
      <c r="AD32" s="32">
        <v>-0.41785712484039328</v>
      </c>
      <c r="AE32" s="32">
        <v>6.374047808088544E-2</v>
      </c>
      <c r="AF32" s="32">
        <v>1</v>
      </c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X32" s="32" t="s">
        <v>26</v>
      </c>
    </row>
    <row r="33" spans="1:50" x14ac:dyDescent="0.55000000000000004">
      <c r="A33" s="32" t="s">
        <v>114</v>
      </c>
      <c r="B33" s="32">
        <v>-0.25971670614199627</v>
      </c>
      <c r="C33" s="32">
        <v>-0.5629433563309344</v>
      </c>
      <c r="D33" s="32">
        <v>-0.12792042981336638</v>
      </c>
      <c r="E33" s="32">
        <v>-3.5822894387050185E-2</v>
      </c>
      <c r="F33" s="32">
        <v>-9.3673811740201812E-2</v>
      </c>
      <c r="G33" s="32">
        <v>-2.6268339632430283E-2</v>
      </c>
      <c r="H33" s="32">
        <v>-0.33326979820442032</v>
      </c>
      <c r="I33" s="32">
        <v>-0.1733475907893901</v>
      </c>
      <c r="J33" s="32">
        <v>0.20278266561397376</v>
      </c>
      <c r="K33" s="32">
        <v>0.22395361388908547</v>
      </c>
      <c r="L33" s="32">
        <v>0.16409848864865315</v>
      </c>
      <c r="M33" s="32">
        <v>0.29548646832710768</v>
      </c>
      <c r="N33" s="32">
        <v>6.1271729230066074E-2</v>
      </c>
      <c r="O33" s="32">
        <v>5.096471914376257E-2</v>
      </c>
      <c r="P33" s="32">
        <v>0.76922330200094235</v>
      </c>
      <c r="Q33" s="32">
        <v>0.19397224520777762</v>
      </c>
      <c r="R33" s="32">
        <v>-0.38468364926964116</v>
      </c>
      <c r="S33" s="32">
        <v>0.21041770152985628</v>
      </c>
      <c r="T33" s="32">
        <v>0.77252944364750187</v>
      </c>
      <c r="U33" s="32">
        <v>0.41341152730553005</v>
      </c>
      <c r="V33" s="32">
        <v>-0.47294415932196682</v>
      </c>
      <c r="W33" s="32">
        <v>-0.18090680674665818</v>
      </c>
      <c r="X33" s="32">
        <v>0.32737928631938584</v>
      </c>
      <c r="Y33" s="32">
        <v>0.6829272365264184</v>
      </c>
      <c r="Z33" s="32">
        <v>-0.1397232990761498</v>
      </c>
      <c r="AA33" s="32">
        <v>-0.50404878742331671</v>
      </c>
      <c r="AB33" s="32">
        <v>0.51471016874369568</v>
      </c>
      <c r="AC33" s="32">
        <v>0.58544797048546737</v>
      </c>
      <c r="AD33" s="32">
        <v>-8.9337057256726443E-2</v>
      </c>
      <c r="AE33" s="32">
        <v>-0.36363636363636359</v>
      </c>
      <c r="AF33" s="32">
        <v>0.55130051870212859</v>
      </c>
      <c r="AG33" s="32">
        <v>1</v>
      </c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X33" s="32" t="s">
        <v>21</v>
      </c>
    </row>
    <row r="34" spans="1:50" x14ac:dyDescent="0.55000000000000004">
      <c r="A34" s="32" t="s">
        <v>130</v>
      </c>
      <c r="B34" s="32">
        <v>1.1462812323309679E-2</v>
      </c>
      <c r="C34" s="32">
        <v>0.28217498875988406</v>
      </c>
      <c r="D34" s="32">
        <v>-6.2177000421725866E-2</v>
      </c>
      <c r="E34" s="32">
        <v>-0.10447245006887837</v>
      </c>
      <c r="F34" s="32">
        <v>-0.16168183061216565</v>
      </c>
      <c r="G34" s="32">
        <v>0.19377300047378324</v>
      </c>
      <c r="H34" s="32">
        <v>0.17911786618860126</v>
      </c>
      <c r="I34" s="32">
        <v>-0.32336594990077155</v>
      </c>
      <c r="J34" s="32">
        <v>8.2610631557320902E-2</v>
      </c>
      <c r="K34" s="32">
        <v>8.9432645833909488E-2</v>
      </c>
      <c r="L34" s="32">
        <v>-0.17508667314437801</v>
      </c>
      <c r="M34" s="32">
        <v>3.6669994280092502E-2</v>
      </c>
      <c r="N34" s="32">
        <v>0.15361105390367935</v>
      </c>
      <c r="O34" s="32">
        <v>0.26753662708791631</v>
      </c>
      <c r="P34" s="32">
        <v>-0.63415888521873542</v>
      </c>
      <c r="Q34" s="32">
        <v>-0.24658406867530747</v>
      </c>
      <c r="R34" s="32">
        <v>-2.2895427362117721E-2</v>
      </c>
      <c r="S34" s="32">
        <v>-0.55700877174378383</v>
      </c>
      <c r="T34" s="32">
        <v>-0.50443957392803551</v>
      </c>
      <c r="U34" s="32">
        <v>7.6956815116332039E-2</v>
      </c>
      <c r="V34" s="32">
        <v>0.45975844885008482</v>
      </c>
      <c r="W34" s="32">
        <v>0.11724207635210984</v>
      </c>
      <c r="X34" s="32">
        <v>-0.14265110126379682</v>
      </c>
      <c r="Y34" s="32">
        <v>-0.26753662708791631</v>
      </c>
      <c r="Z34" s="32">
        <v>1.3144626331900342E-2</v>
      </c>
      <c r="AA34" s="32">
        <v>0.28304109730135091</v>
      </c>
      <c r="AB34" s="32">
        <v>-0.30699676137477483</v>
      </c>
      <c r="AC34" s="32">
        <v>-0.77608042808434929</v>
      </c>
      <c r="AD34" s="32">
        <v>0.54111947155965856</v>
      </c>
      <c r="AE34" s="32">
        <v>-0.42419779298416155</v>
      </c>
      <c r="AF34" s="32">
        <v>-0.58550094030312472</v>
      </c>
      <c r="AG34" s="32">
        <v>-0.68932141359926258</v>
      </c>
      <c r="AH34" s="32">
        <v>1</v>
      </c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X34" s="32" t="s">
        <v>24</v>
      </c>
    </row>
    <row r="35" spans="1:50" x14ac:dyDescent="0.55000000000000004">
      <c r="A35" s="32" t="s">
        <v>99</v>
      </c>
      <c r="B35" s="32">
        <v>-9.5551318683380418E-2</v>
      </c>
      <c r="C35" s="32">
        <v>0.20359151850581853</v>
      </c>
      <c r="D35" s="32">
        <v>-0.13285818315019657</v>
      </c>
      <c r="E35" s="32">
        <v>-6.5167686592293189E-2</v>
      </c>
      <c r="F35" s="32">
        <v>-0.12423574892002148</v>
      </c>
      <c r="G35" s="32">
        <v>-0.40304443708126192</v>
      </c>
      <c r="H35" s="32">
        <v>-3.8542335708464201E-2</v>
      </c>
      <c r="I35" s="32">
        <v>0.11261116716251077</v>
      </c>
      <c r="J35" s="32">
        <v>-0.30941074335684687</v>
      </c>
      <c r="K35" s="32">
        <v>-0.32676816366312161</v>
      </c>
      <c r="L35" s="32">
        <v>-0.15321129717847212</v>
      </c>
      <c r="M35" s="32">
        <v>-0.32461556687466669</v>
      </c>
      <c r="N35" s="32">
        <v>-0.17512090013720633</v>
      </c>
      <c r="O35" s="32">
        <v>-6.3518360594121456E-2</v>
      </c>
      <c r="P35" s="32">
        <v>-0.14026734057880741</v>
      </c>
      <c r="Q35" s="32">
        <v>-0.1461135643095253</v>
      </c>
      <c r="R35" s="32">
        <v>0.32847862547676637</v>
      </c>
      <c r="S35" s="32">
        <v>0.42939481268011526</v>
      </c>
      <c r="T35" s="32">
        <v>-8.3489565811365032E-2</v>
      </c>
      <c r="U35" s="32">
        <v>-0.43067436607000076</v>
      </c>
      <c r="V35" s="32">
        <v>-0.10327113703032849</v>
      </c>
      <c r="W35" s="32">
        <v>-1.525757304236262E-17</v>
      </c>
      <c r="X35" s="32">
        <v>6.0074828824669822E-2</v>
      </c>
      <c r="Y35" s="32">
        <v>-0.26314749388993175</v>
      </c>
      <c r="Z35" s="32">
        <v>0.11636081248046296</v>
      </c>
      <c r="AA35" s="32">
        <v>0.38740311465536398</v>
      </c>
      <c r="AB35" s="32">
        <v>0.11235482128805876</v>
      </c>
      <c r="AC35" s="32">
        <v>5.2954382578790794E-2</v>
      </c>
      <c r="AD35" s="32">
        <v>-0.48330021830561959</v>
      </c>
      <c r="AE35" s="32">
        <v>0.64743908163032693</v>
      </c>
      <c r="AF35" s="32">
        <v>0.38182568568676944</v>
      </c>
      <c r="AG35" s="32">
        <v>-0.35285429948852814</v>
      </c>
      <c r="AH35" s="32">
        <v>-0.16049405287532753</v>
      </c>
      <c r="AI35" s="32">
        <v>1</v>
      </c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X35" s="32" t="s">
        <v>28</v>
      </c>
    </row>
    <row r="36" spans="1:50" x14ac:dyDescent="0.55000000000000004">
      <c r="A36" s="32" t="s">
        <v>48</v>
      </c>
      <c r="B36" s="32">
        <v>-0.25062025741062477</v>
      </c>
      <c r="C36" s="32">
        <v>-0.47969342603759779</v>
      </c>
      <c r="D36" s="32">
        <v>-8.347117259570358E-2</v>
      </c>
      <c r="E36" s="32">
        <v>-3.8971759948180883E-2</v>
      </c>
      <c r="F36" s="32">
        <v>-5.6028882288716329E-3</v>
      </c>
      <c r="G36" s="32">
        <v>8.981257176845063E-2</v>
      </c>
      <c r="H36" s="32">
        <v>-0.53803856805734629</v>
      </c>
      <c r="I36" s="32">
        <v>-9.3056992563561244E-2</v>
      </c>
      <c r="J36" s="32">
        <v>3.3916483328099691E-2</v>
      </c>
      <c r="K36" s="32">
        <v>-8.545705054523095E-2</v>
      </c>
      <c r="L36" s="32">
        <v>-0.23584434546902877</v>
      </c>
      <c r="M36" s="32">
        <v>1.7459682150319358E-2</v>
      </c>
      <c r="N36" s="32">
        <v>0.12042639098273426</v>
      </c>
      <c r="O36" s="32">
        <v>-0.25738548219386381</v>
      </c>
      <c r="P36" s="32">
        <v>0.85621299062136769</v>
      </c>
      <c r="Q36" s="32">
        <v>0.48687813685948611</v>
      </c>
      <c r="R36" s="32">
        <v>-0.37203533032786762</v>
      </c>
      <c r="S36" s="32">
        <v>0.26186774019119535</v>
      </c>
      <c r="T36" s="32">
        <v>0.83229887870426877</v>
      </c>
      <c r="U36" s="32">
        <v>0.39656687471905239</v>
      </c>
      <c r="V36" s="32">
        <v>-0.50882641385865823</v>
      </c>
      <c r="W36" s="32">
        <v>0.17631112506070673</v>
      </c>
      <c r="X36" s="32">
        <v>0.64201816535913192</v>
      </c>
      <c r="Y36" s="32">
        <v>0.64856888469868179</v>
      </c>
      <c r="Z36" s="32">
        <v>-0.44492709040690631</v>
      </c>
      <c r="AA36" s="32">
        <v>-0.6249983754251609</v>
      </c>
      <c r="AB36" s="32">
        <v>0.57595845135582513</v>
      </c>
      <c r="AC36" s="32">
        <v>0.75653779057015169</v>
      </c>
      <c r="AD36" s="32">
        <v>-0.14436685750705724</v>
      </c>
      <c r="AE36" s="32">
        <v>-0.11865742369760332</v>
      </c>
      <c r="AF36" s="32">
        <v>0.64750095484496195</v>
      </c>
      <c r="AG36" s="32">
        <v>0.79343940600178775</v>
      </c>
      <c r="AH36" s="32">
        <v>-0.67903887124712514</v>
      </c>
      <c r="AI36" s="32">
        <v>-0.16243724766252587</v>
      </c>
      <c r="AJ36" s="32">
        <v>1</v>
      </c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X36" s="32" t="s">
        <v>30</v>
      </c>
    </row>
    <row r="37" spans="1:50" x14ac:dyDescent="0.55000000000000004">
      <c r="A37" s="32" t="s">
        <v>115</v>
      </c>
      <c r="B37" s="32">
        <v>-2.4646565049185911E-2</v>
      </c>
      <c r="C37" s="32">
        <v>-0.28681006895682759</v>
      </c>
      <c r="D37" s="32">
        <v>8.1786082010953054E-2</v>
      </c>
      <c r="E37" s="32">
        <v>0.26139762544505241</v>
      </c>
      <c r="F37" s="32">
        <v>-7.8835408264787285E-2</v>
      </c>
      <c r="G37" s="32">
        <v>0.46382995389379428</v>
      </c>
      <c r="H37" s="32">
        <v>-0.24429762150298648</v>
      </c>
      <c r="I37" s="32">
        <v>-0.28306579165320961</v>
      </c>
      <c r="J37" s="32">
        <v>0.41956367306056336</v>
      </c>
      <c r="K37" s="32">
        <v>0.35915079430840424</v>
      </c>
      <c r="L37" s="32">
        <v>-3.8384110179234651E-3</v>
      </c>
      <c r="M37" s="32">
        <v>0.44617189696377124</v>
      </c>
      <c r="N37" s="32">
        <v>0.33710390782467797</v>
      </c>
      <c r="O37" s="32">
        <v>-0.30303450170106644</v>
      </c>
      <c r="P37" s="32">
        <v>0.70985104542768418</v>
      </c>
      <c r="Q37" s="32">
        <v>0.67255042446056468</v>
      </c>
      <c r="R37" s="32">
        <v>-0.59479251045340897</v>
      </c>
      <c r="S37" s="32">
        <v>-0.11486861706545233</v>
      </c>
      <c r="T37" s="32">
        <v>0.57770363657220314</v>
      </c>
      <c r="U37" s="32">
        <v>0.70015399186519711</v>
      </c>
      <c r="V37" s="32">
        <v>-0.36798761746149139</v>
      </c>
      <c r="W37" s="32">
        <v>0.34698895917974409</v>
      </c>
      <c r="X37" s="32">
        <v>0.25414928029233103</v>
      </c>
      <c r="Y37" s="32">
        <v>0.5962936968956466</v>
      </c>
      <c r="Z37" s="32">
        <v>-0.57489632350264142</v>
      </c>
      <c r="AA37" s="32">
        <v>-0.53744061319781078</v>
      </c>
      <c r="AB37" s="32">
        <v>0.4233422462731708</v>
      </c>
      <c r="AC37" s="32">
        <v>0.25520922973080395</v>
      </c>
      <c r="AD37" s="32">
        <v>0.30975398420381833</v>
      </c>
      <c r="AE37" s="32">
        <v>-0.50566868690696276</v>
      </c>
      <c r="AF37" s="32">
        <v>0.31676991158200862</v>
      </c>
      <c r="AG37" s="32">
        <v>0.6870119401425635</v>
      </c>
      <c r="AH37" s="32">
        <v>-0.2746015158070621</v>
      </c>
      <c r="AI37" s="32">
        <v>-0.65506157299487711</v>
      </c>
      <c r="AJ37" s="32">
        <v>0.6741933437443961</v>
      </c>
      <c r="AK37" s="32">
        <v>1</v>
      </c>
      <c r="AL37" s="32"/>
      <c r="AM37" s="32"/>
      <c r="AN37" s="32"/>
      <c r="AO37" s="32"/>
      <c r="AP37" s="32"/>
      <c r="AQ37" s="32"/>
      <c r="AR37" s="32"/>
      <c r="AS37" s="32"/>
      <c r="AT37" s="32"/>
      <c r="AX37" s="32" t="s">
        <v>31</v>
      </c>
    </row>
    <row r="38" spans="1:50" x14ac:dyDescent="0.55000000000000004">
      <c r="A38" s="32" t="s">
        <v>131</v>
      </c>
      <c r="B38" s="32">
        <v>0.14740144353888535</v>
      </c>
      <c r="C38" s="32">
        <v>7.7968117558545061E-2</v>
      </c>
      <c r="D38" s="32">
        <v>7.0868338689230037E-2</v>
      </c>
      <c r="E38" s="32">
        <v>-0.22089462280650468</v>
      </c>
      <c r="F38" s="32">
        <v>0.24570977808516661</v>
      </c>
      <c r="G38" s="32">
        <v>-3.4241756518960859E-2</v>
      </c>
      <c r="H38" s="32">
        <v>0.33021896628385233</v>
      </c>
      <c r="I38" s="32">
        <v>0.18687918205729642</v>
      </c>
      <c r="J38" s="32">
        <v>-9.9638371132938858E-2</v>
      </c>
      <c r="K38" s="32">
        <v>-8.2370813876816371E-3</v>
      </c>
      <c r="L38" s="32">
        <v>0.19512626819887907</v>
      </c>
      <c r="M38" s="32">
        <v>-0.11145564251507054</v>
      </c>
      <c r="N38" s="32">
        <v>-0.17151026243698617</v>
      </c>
      <c r="O38" s="32">
        <v>0.42916625387999441</v>
      </c>
      <c r="P38" s="32">
        <v>-0.64554153293840655</v>
      </c>
      <c r="Q38" s="32">
        <v>-0.59517006413949736</v>
      </c>
      <c r="R38" s="32">
        <v>0.27835560025568834</v>
      </c>
      <c r="S38" s="32">
        <v>-0.40172538543461961</v>
      </c>
      <c r="T38" s="32">
        <v>-0.56353311869621225</v>
      </c>
      <c r="U38" s="32">
        <v>-0.27288841145490761</v>
      </c>
      <c r="V38" s="32">
        <v>0.55368704433614258</v>
      </c>
      <c r="W38" s="32">
        <v>-0.40089186286863659</v>
      </c>
      <c r="X38" s="32">
        <v>-0.36840104378150518</v>
      </c>
      <c r="Y38" s="32">
        <v>-0.36140316116210047</v>
      </c>
      <c r="Z38" s="32">
        <v>0.51937712095830724</v>
      </c>
      <c r="AA38" s="32">
        <v>0.13875512319389485</v>
      </c>
      <c r="AB38" s="32">
        <v>-0.62894656061956433</v>
      </c>
      <c r="AC38" s="32">
        <v>-0.36076332030412672</v>
      </c>
      <c r="AD38" s="32">
        <v>0.24365796154926911</v>
      </c>
      <c r="AE38" s="32">
        <v>-0.22160131510697959</v>
      </c>
      <c r="AF38" s="32">
        <v>-0.84121065597192879</v>
      </c>
      <c r="AG38" s="32">
        <v>-0.3545621041711674</v>
      </c>
      <c r="AH38" s="32">
        <v>0.51701533834922664</v>
      </c>
      <c r="AI38" s="32">
        <v>-0.48780939659918093</v>
      </c>
      <c r="AJ38" s="32">
        <v>-0.576751234573181</v>
      </c>
      <c r="AK38" s="32">
        <v>-0.34003456725435238</v>
      </c>
      <c r="AL38" s="32">
        <v>1</v>
      </c>
      <c r="AM38" s="32"/>
      <c r="AN38" s="32"/>
      <c r="AO38" s="32"/>
      <c r="AP38" s="32"/>
      <c r="AQ38" s="32"/>
      <c r="AR38" s="32"/>
      <c r="AS38" s="32"/>
      <c r="AT38" s="32"/>
      <c r="AX38" s="32" t="s">
        <v>23</v>
      </c>
    </row>
    <row r="39" spans="1:50" x14ac:dyDescent="0.55000000000000004">
      <c r="A39" s="32" t="s">
        <v>100</v>
      </c>
      <c r="B39" s="32">
        <v>0.24810682031197456</v>
      </c>
      <c r="C39" s="32">
        <v>0.17985042664168815</v>
      </c>
      <c r="D39" s="32">
        <v>0.11624763874381933</v>
      </c>
      <c r="E39" s="32">
        <v>-0.33544815907787628</v>
      </c>
      <c r="F39" s="32">
        <v>0.69316917024197722</v>
      </c>
      <c r="G39" s="32">
        <v>-3.7913309460759811E-2</v>
      </c>
      <c r="H39" s="32">
        <v>0.15646179389795506</v>
      </c>
      <c r="I39" s="32">
        <v>0.61734554502368644</v>
      </c>
      <c r="J39" s="32">
        <v>-0.52341678514637824</v>
      </c>
      <c r="K39" s="32">
        <v>-0.63082059592776762</v>
      </c>
      <c r="L39" s="32">
        <v>-0.4037271290285756</v>
      </c>
      <c r="M39" s="32">
        <v>-0.53133315689807192</v>
      </c>
      <c r="N39" s="32">
        <v>-0.32529227160167018</v>
      </c>
      <c r="O39" s="32">
        <v>-8.336550215650905E-2</v>
      </c>
      <c r="P39" s="32">
        <v>-6.3186617076111118E-2</v>
      </c>
      <c r="Q39" s="32">
        <v>-0.12203459945389306</v>
      </c>
      <c r="R39" s="32">
        <v>0.32104387685452135</v>
      </c>
      <c r="S39" s="32">
        <v>0.60895260311502397</v>
      </c>
      <c r="T39" s="32">
        <v>-7.8270930485059259E-2</v>
      </c>
      <c r="U39" s="32">
        <v>-0.52756125148228572</v>
      </c>
      <c r="V39" s="32">
        <v>-0.20273010051355972</v>
      </c>
      <c r="W39" s="32">
        <v>-0.27399831217559578</v>
      </c>
      <c r="X39" s="32">
        <v>0.20492739147763755</v>
      </c>
      <c r="Y39" s="32">
        <v>-8.3365502156509716E-2</v>
      </c>
      <c r="Z39" s="32">
        <v>0.28261841634727974</v>
      </c>
      <c r="AA39" s="32">
        <v>0.24751993428791075</v>
      </c>
      <c r="AB39" s="32">
        <v>3.0363897556279402E-2</v>
      </c>
      <c r="AC39" s="32">
        <v>0.36701231635793596</v>
      </c>
      <c r="AD39" s="32">
        <v>-0.67446012105717212</v>
      </c>
      <c r="AE39" s="32">
        <v>0.34697711796762681</v>
      </c>
      <c r="AF39" s="32">
        <v>8.488211449069822E-3</v>
      </c>
      <c r="AG39" s="32">
        <v>-0.18835900689671164</v>
      </c>
      <c r="AH39" s="32">
        <v>-8.6735153798389225E-2</v>
      </c>
      <c r="AI39" s="32">
        <v>0.15003180076746964</v>
      </c>
      <c r="AJ39" s="32">
        <v>-4.3019936302965529E-2</v>
      </c>
      <c r="AK39" s="32">
        <v>-0.33276036205585763</v>
      </c>
      <c r="AL39" s="32">
        <v>0.19771864882368623</v>
      </c>
      <c r="AM39" s="32">
        <v>1</v>
      </c>
      <c r="AN39" s="32"/>
      <c r="AO39" s="32"/>
      <c r="AP39" s="32"/>
      <c r="AQ39" s="32"/>
      <c r="AR39" s="32"/>
      <c r="AS39" s="32"/>
      <c r="AT39" s="32"/>
      <c r="AX39" s="32" t="s">
        <v>50</v>
      </c>
    </row>
    <row r="40" spans="1:50" x14ac:dyDescent="0.55000000000000004">
      <c r="A40" s="32" t="s">
        <v>53</v>
      </c>
      <c r="B40" s="32">
        <v>0.11010346258855187</v>
      </c>
      <c r="C40" s="32">
        <v>0.25620852426515417</v>
      </c>
      <c r="D40" s="32">
        <v>4.4314643972773092E-2</v>
      </c>
      <c r="E40" s="32">
        <v>-6.2592376839461186E-2</v>
      </c>
      <c r="F40" s="32">
        <v>0.27450889785122057</v>
      </c>
      <c r="G40" s="32">
        <v>-0.114620444846777</v>
      </c>
      <c r="H40" s="32">
        <v>9.4862217477538188E-2</v>
      </c>
      <c r="I40" s="32">
        <v>0.15501965269500551</v>
      </c>
      <c r="J40" s="32">
        <v>-0.29193165072503979</v>
      </c>
      <c r="K40" s="32">
        <v>-0.32159836235566891</v>
      </c>
      <c r="L40" s="32">
        <v>3.1894020765629284E-2</v>
      </c>
      <c r="M40" s="32">
        <v>-0.15640518337103301</v>
      </c>
      <c r="N40" s="32">
        <v>-0.34112197860999427</v>
      </c>
      <c r="O40" s="32">
        <v>-0.35580484225789355</v>
      </c>
      <c r="P40" s="32">
        <v>0.59586899681697192</v>
      </c>
      <c r="Q40" s="32">
        <v>0.11473759455923713</v>
      </c>
      <c r="R40" s="32">
        <v>0.36697914052731762</v>
      </c>
      <c r="S40" s="32">
        <v>0.37143848164526677</v>
      </c>
      <c r="T40" s="32">
        <v>0.62320796085603403</v>
      </c>
      <c r="U40" s="32">
        <v>3.7462037806276986E-2</v>
      </c>
      <c r="V40" s="32">
        <v>-0.3666322883035259</v>
      </c>
      <c r="W40" s="32">
        <v>-0.53303845340865097</v>
      </c>
      <c r="X40" s="32">
        <v>0.61094914065047268</v>
      </c>
      <c r="Y40" s="32">
        <v>0.1927975841570313</v>
      </c>
      <c r="Z40" s="32">
        <v>0.39284108812838175</v>
      </c>
      <c r="AA40" s="32">
        <v>-0.20496233571171835</v>
      </c>
      <c r="AB40" s="32">
        <v>0.77080482239556869</v>
      </c>
      <c r="AC40" s="32">
        <v>0.68270814334726149</v>
      </c>
      <c r="AD40" s="32">
        <v>-0.52433455675236773</v>
      </c>
      <c r="AE40" s="32">
        <v>5.9691587708182316E-2</v>
      </c>
      <c r="AF40" s="32">
        <v>0.67188027825391861</v>
      </c>
      <c r="AG40" s="32">
        <v>0.42836797264036619</v>
      </c>
      <c r="AH40" s="32">
        <v>-0.4628469550640103</v>
      </c>
      <c r="AI40" s="32">
        <v>0.14271747530911433</v>
      </c>
      <c r="AJ40" s="32">
        <v>0.4272144809936213</v>
      </c>
      <c r="AK40" s="32">
        <v>0.10676727099451011</v>
      </c>
      <c r="AL40" s="32">
        <v>-0.30098364394977606</v>
      </c>
      <c r="AM40" s="32">
        <v>0.34670119574480573</v>
      </c>
      <c r="AN40" s="32">
        <v>1</v>
      </c>
      <c r="AO40" s="32"/>
      <c r="AP40" s="32"/>
      <c r="AQ40" s="32"/>
      <c r="AR40" s="32"/>
      <c r="AS40" s="32"/>
      <c r="AT40" s="32"/>
      <c r="AX40" s="32" t="s">
        <v>52</v>
      </c>
    </row>
    <row r="41" spans="1:50" x14ac:dyDescent="0.55000000000000004">
      <c r="A41" s="32" t="s">
        <v>116</v>
      </c>
      <c r="B41" s="32">
        <v>4.1792603937015976E-2</v>
      </c>
      <c r="C41" s="32">
        <v>-3.6693927036454466E-2</v>
      </c>
      <c r="D41" s="32">
        <v>9.3087676214490239E-2</v>
      </c>
      <c r="E41" s="32">
        <v>0.14001479115891399</v>
      </c>
      <c r="F41" s="32">
        <v>7.855184490034825E-2</v>
      </c>
      <c r="G41" s="32">
        <v>-0.36188016278720975</v>
      </c>
      <c r="H41" s="32">
        <v>8.2764948679267897E-2</v>
      </c>
      <c r="I41" s="32">
        <v>0.192913769000288</v>
      </c>
      <c r="J41" s="32">
        <v>-0.11509810542375723</v>
      </c>
      <c r="K41" s="32">
        <v>3.6295379765520802E-2</v>
      </c>
      <c r="L41" s="32">
        <v>0.52936270106107075</v>
      </c>
      <c r="M41" s="32">
        <v>1.576339972967784E-2</v>
      </c>
      <c r="N41" s="32">
        <v>-0.3676894426186495</v>
      </c>
      <c r="O41" s="32">
        <v>-0.1112610537880155</v>
      </c>
      <c r="P41" s="32">
        <v>0.39271312820974685</v>
      </c>
      <c r="Q41" s="32">
        <v>-9.5786620220472241E-2</v>
      </c>
      <c r="R41" s="32">
        <v>0.32258333243591453</v>
      </c>
      <c r="S41" s="32">
        <v>0.17373919109885902</v>
      </c>
      <c r="T41" s="32">
        <v>0.30263969391068496</v>
      </c>
      <c r="U41" s="32">
        <v>-9.4871863166791734E-2</v>
      </c>
      <c r="V41" s="32">
        <v>-9.5475371240862208E-2</v>
      </c>
      <c r="W41" s="32">
        <v>-0.5200662952746401</v>
      </c>
      <c r="X41" s="32">
        <v>-2.8797567339278352E-2</v>
      </c>
      <c r="Y41" s="32">
        <v>-2.3574124267955757E-2</v>
      </c>
      <c r="Z41" s="32">
        <v>0.47688316773583389</v>
      </c>
      <c r="AA41" s="32">
        <v>-0.24923014896808765</v>
      </c>
      <c r="AB41" s="32">
        <v>0.19494450742970962</v>
      </c>
      <c r="AC41" s="32">
        <v>0.55956668526123188</v>
      </c>
      <c r="AD41" s="32">
        <v>-0.34059989140807856</v>
      </c>
      <c r="AE41" s="32">
        <v>0.31400477312859287</v>
      </c>
      <c r="AF41" s="32">
        <v>0.34846411747418676</v>
      </c>
      <c r="AG41" s="32">
        <v>0.52575167145360657</v>
      </c>
      <c r="AH41" s="32">
        <v>-0.75529392603148693</v>
      </c>
      <c r="AI41" s="32">
        <v>0.13049681490107615</v>
      </c>
      <c r="AJ41" s="32">
        <v>0.29644045452944962</v>
      </c>
      <c r="AK41" s="32">
        <v>8.9700978436573573E-3</v>
      </c>
      <c r="AL41" s="32">
        <v>-0.17278397924846967</v>
      </c>
      <c r="AM41" s="32">
        <v>-0.15063998924607541</v>
      </c>
      <c r="AN41" s="32">
        <v>0.54216290492857488</v>
      </c>
      <c r="AO41" s="32">
        <v>1</v>
      </c>
      <c r="AP41" s="32"/>
      <c r="AQ41" s="32"/>
      <c r="AR41" s="32"/>
      <c r="AS41" s="32"/>
      <c r="AT41" s="32"/>
      <c r="AX41" s="32" t="s">
        <v>53</v>
      </c>
    </row>
    <row r="42" spans="1:50" x14ac:dyDescent="0.55000000000000004">
      <c r="A42" s="32" t="s">
        <v>132</v>
      </c>
      <c r="B42" s="32">
        <v>-0.25350545982355516</v>
      </c>
      <c r="C42" s="32">
        <v>-0.17081747976058723</v>
      </c>
      <c r="D42" s="32">
        <v>-0.13410272788883454</v>
      </c>
      <c r="E42" s="32">
        <v>0.31130506011952036</v>
      </c>
      <c r="F42" s="32">
        <v>-0.71469539552411521</v>
      </c>
      <c r="G42" s="32">
        <v>0.12118951399589745</v>
      </c>
      <c r="H42" s="32">
        <v>-0.16782029845692018</v>
      </c>
      <c r="I42" s="32">
        <v>-0.6607058711760132</v>
      </c>
      <c r="J42" s="32">
        <v>0.55921055584700596</v>
      </c>
      <c r="K42" s="32">
        <v>0.63244245571480517</v>
      </c>
      <c r="L42" s="32">
        <v>0.29582102722013159</v>
      </c>
      <c r="M42" s="32">
        <v>0.53348281054171465</v>
      </c>
      <c r="N42" s="32">
        <v>0.41516014612217134</v>
      </c>
      <c r="O42" s="32">
        <v>0.11171051714527953</v>
      </c>
      <c r="P42" s="32">
        <v>-2.1053138499103671E-2</v>
      </c>
      <c r="Q42" s="32">
        <v>0.13870735863631131</v>
      </c>
      <c r="R42" s="32">
        <v>-0.39102421832203743</v>
      </c>
      <c r="S42" s="32">
        <v>-0.65032518329605449</v>
      </c>
      <c r="T42" s="32">
        <v>1.250566933239418E-2</v>
      </c>
      <c r="U42" s="32">
        <v>0.54380470615202359</v>
      </c>
      <c r="V42" s="32">
        <v>0.22975930682731957</v>
      </c>
      <c r="W42" s="32">
        <v>0.3793821927192384</v>
      </c>
      <c r="X42" s="32">
        <v>-0.20262682947144589</v>
      </c>
      <c r="Y42" s="32">
        <v>8.3487321329804354E-2</v>
      </c>
      <c r="Z42" s="32">
        <v>-0.37719341602703937</v>
      </c>
      <c r="AA42" s="32">
        <v>-0.18643938158108514</v>
      </c>
      <c r="AB42" s="32">
        <v>-7.0357461307512484E-2</v>
      </c>
      <c r="AC42" s="32">
        <v>-0.49197905831473915</v>
      </c>
      <c r="AD42" s="32">
        <v>0.74457635481079054</v>
      </c>
      <c r="AE42" s="32">
        <v>-0.41291936563512538</v>
      </c>
      <c r="AF42" s="32">
        <v>-8.2271531526397698E-2</v>
      </c>
      <c r="AG42" s="32">
        <v>7.7588520461607954E-2</v>
      </c>
      <c r="AH42" s="32">
        <v>0.24570037187105587</v>
      </c>
      <c r="AI42" s="32">
        <v>-0.17534207321788467</v>
      </c>
      <c r="AJ42" s="32">
        <v>-2.2427451279692288E-2</v>
      </c>
      <c r="AK42" s="32">
        <v>0.33015216872494546</v>
      </c>
      <c r="AL42" s="32">
        <v>-0.16320332840847654</v>
      </c>
      <c r="AM42" s="32">
        <v>-0.97868493161663672</v>
      </c>
      <c r="AN42" s="32">
        <v>-0.46332467631766672</v>
      </c>
      <c r="AO42" s="32">
        <v>-5.4871396561861636E-2</v>
      </c>
      <c r="AP42" s="32">
        <v>1</v>
      </c>
      <c r="AQ42" s="32"/>
      <c r="AR42" s="32"/>
      <c r="AS42" s="32"/>
      <c r="AT42" s="32"/>
      <c r="AX42" s="32" t="s">
        <v>51</v>
      </c>
    </row>
    <row r="43" spans="1:50" x14ac:dyDescent="0.55000000000000004">
      <c r="A43" s="32" t="s">
        <v>101</v>
      </c>
      <c r="B43" s="32">
        <v>0.12217075091400324</v>
      </c>
      <c r="C43" s="32">
        <v>-1.1990688432804212E-2</v>
      </c>
      <c r="D43" s="32">
        <v>0.14545966683099779</v>
      </c>
      <c r="E43" s="32">
        <v>0.51778205549487599</v>
      </c>
      <c r="F43" s="32">
        <v>-0.14521200573702411</v>
      </c>
      <c r="G43" s="32">
        <v>-0.15914990212056515</v>
      </c>
      <c r="H43" s="32">
        <v>0.17347791327735262</v>
      </c>
      <c r="I43" s="32">
        <v>2.925278594007446E-3</v>
      </c>
      <c r="J43" s="32">
        <v>2.6522506393605372E-2</v>
      </c>
      <c r="K43" s="32">
        <v>0.13248203293168639</v>
      </c>
      <c r="L43" s="32">
        <v>0.24863148170894159</v>
      </c>
      <c r="M43" s="32">
        <v>6.4036734240821763E-2</v>
      </c>
      <c r="N43" s="32">
        <v>-9.9121471450599893E-2</v>
      </c>
      <c r="O43" s="32">
        <v>0.10620004257349409</v>
      </c>
      <c r="P43" s="32">
        <v>-0.10514781544723532</v>
      </c>
      <c r="Q43" s="32">
        <v>-0.19226231902733348</v>
      </c>
      <c r="R43" s="32">
        <v>0.13988549627325117</v>
      </c>
      <c r="S43" s="32">
        <v>-0.28676576261043268</v>
      </c>
      <c r="T43" s="32">
        <v>-0.31629297807719159</v>
      </c>
      <c r="U43" s="32">
        <v>-0.42550819538806961</v>
      </c>
      <c r="V43" s="32">
        <v>0.55127777461933369</v>
      </c>
      <c r="W43" s="32">
        <v>0.35849527466233172</v>
      </c>
      <c r="X43" s="32">
        <v>-0.36267999339112811</v>
      </c>
      <c r="Y43" s="32">
        <v>-0.56551692536096709</v>
      </c>
      <c r="Z43" s="32">
        <v>-7.147722141930711E-2</v>
      </c>
      <c r="AA43" s="32">
        <v>0.14982239440707212</v>
      </c>
      <c r="AB43" s="32">
        <v>-0.23241182028187785</v>
      </c>
      <c r="AC43" s="32">
        <v>-0.1902675539503102</v>
      </c>
      <c r="AD43" s="32">
        <v>4.4389284977379637E-2</v>
      </c>
      <c r="AE43" s="32">
        <v>0.47098403786058768</v>
      </c>
      <c r="AF43" s="32">
        <v>5.6090566222874033E-2</v>
      </c>
      <c r="AG43" s="32">
        <v>-0.25333269066809072</v>
      </c>
      <c r="AH43" s="32">
        <v>-0.12001261992692663</v>
      </c>
      <c r="AI43" s="32">
        <v>0.46349927120998452</v>
      </c>
      <c r="AJ43" s="32">
        <v>-0.12367052654086989</v>
      </c>
      <c r="AK43" s="32">
        <v>-0.3416589760819706</v>
      </c>
      <c r="AL43" s="32">
        <v>-0.18215181846987499</v>
      </c>
      <c r="AM43" s="32">
        <v>-0.31072879278149085</v>
      </c>
      <c r="AN43" s="32">
        <v>-0.31245977678530001</v>
      </c>
      <c r="AO43" s="32">
        <v>0.1769010601785998</v>
      </c>
      <c r="AP43" s="32">
        <v>0.27873886257022695</v>
      </c>
      <c r="AQ43" s="32">
        <v>1</v>
      </c>
      <c r="AR43" s="32"/>
      <c r="AS43" s="32"/>
      <c r="AT43" s="32"/>
      <c r="AX43" s="32" t="s">
        <v>46</v>
      </c>
    </row>
    <row r="44" spans="1:50" x14ac:dyDescent="0.55000000000000004">
      <c r="A44" s="32" t="s">
        <v>49</v>
      </c>
      <c r="B44" s="32">
        <v>7.7964815017763478E-2</v>
      </c>
      <c r="C44" s="32">
        <v>3.8335225609974891E-2</v>
      </c>
      <c r="D44" s="32">
        <v>0.11657521516582799</v>
      </c>
      <c r="E44" s="32">
        <v>-0.17551970510874676</v>
      </c>
      <c r="F44" s="32">
        <v>0.29311359128504516</v>
      </c>
      <c r="G44" s="32">
        <v>0.12169510220909145</v>
      </c>
      <c r="H44" s="32">
        <v>-1.01464030263296E-3</v>
      </c>
      <c r="I44" s="32">
        <v>8.8133502171118011E-2</v>
      </c>
      <c r="J44" s="32">
        <v>-0.2519454837266254</v>
      </c>
      <c r="K44" s="32">
        <v>-0.28933781133367387</v>
      </c>
      <c r="L44" s="32">
        <v>-2.9974260887303001E-2</v>
      </c>
      <c r="M44" s="32">
        <v>-0.13864038157310046</v>
      </c>
      <c r="N44" s="32">
        <v>-0.22926534332208767</v>
      </c>
      <c r="O44" s="32">
        <v>-0.10702629705035735</v>
      </c>
      <c r="P44" s="32">
        <v>0.4254131988244762</v>
      </c>
      <c r="Q44" s="32">
        <v>6.5357121393896517E-2</v>
      </c>
      <c r="R44" s="32">
        <v>6.1701633558515274E-2</v>
      </c>
      <c r="S44" s="32">
        <v>-1.1823320156654772E-2</v>
      </c>
      <c r="T44" s="32">
        <v>0.63937769180250525</v>
      </c>
      <c r="U44" s="32">
        <v>0.31345778225362908</v>
      </c>
      <c r="V44" s="32">
        <v>-0.20113675246106691</v>
      </c>
      <c r="W44" s="32">
        <v>-0.47608357669277501</v>
      </c>
      <c r="X44" s="32">
        <v>0.60428533514295424</v>
      </c>
      <c r="Y44" s="32">
        <v>0.50406213781905318</v>
      </c>
      <c r="Z44" s="32">
        <v>0.20411937380364994</v>
      </c>
      <c r="AA44" s="32">
        <v>-0.45734291345355993</v>
      </c>
      <c r="AB44" s="32">
        <v>0.48934503792053041</v>
      </c>
      <c r="AC44" s="32">
        <v>0.46213887643738416</v>
      </c>
      <c r="AD44" s="32">
        <v>-5.2636550339810869E-3</v>
      </c>
      <c r="AE44" s="32">
        <v>-0.50584651662946645</v>
      </c>
      <c r="AF44" s="32">
        <v>0.21439215434461281</v>
      </c>
      <c r="AG44" s="32">
        <v>0.51614768988041959</v>
      </c>
      <c r="AH44" s="32">
        <v>-0.10836267325306251</v>
      </c>
      <c r="AI44" s="32">
        <v>-0.51261690434120233</v>
      </c>
      <c r="AJ44" s="32">
        <v>0.40274928737892274</v>
      </c>
      <c r="AK44" s="32">
        <v>0.39358274010285993</v>
      </c>
      <c r="AL44" s="32">
        <v>0.18329531667549157</v>
      </c>
      <c r="AM44" s="32">
        <v>0.26770030254603772</v>
      </c>
      <c r="AN44" s="32">
        <v>0.65368647506168098</v>
      </c>
      <c r="AO44" s="32">
        <v>0.17218922253236413</v>
      </c>
      <c r="AP44" s="32">
        <v>-0.31146269541559907</v>
      </c>
      <c r="AQ44" s="32">
        <v>-0.65279344381262761</v>
      </c>
      <c r="AR44" s="32">
        <v>1</v>
      </c>
      <c r="AS44" s="32"/>
      <c r="AT44" s="32"/>
      <c r="AX44" s="32" t="s">
        <v>48</v>
      </c>
    </row>
    <row r="45" spans="1:50" x14ac:dyDescent="0.55000000000000004">
      <c r="A45" s="32" t="s">
        <v>117</v>
      </c>
      <c r="B45" s="32">
        <v>-0.21275705236130815</v>
      </c>
      <c r="C45" s="32">
        <v>-0.31724186086791556</v>
      </c>
      <c r="D45" s="32">
        <v>-4.9081499325276653E-2</v>
      </c>
      <c r="E45" s="32">
        <v>-0.3310705210724586</v>
      </c>
      <c r="F45" s="32">
        <v>0.12469497286731211</v>
      </c>
      <c r="G45" s="32">
        <v>5.9287291778192773E-3</v>
      </c>
      <c r="H45" s="32">
        <v>-0.3654576120179851</v>
      </c>
      <c r="I45" s="32">
        <v>-3.9547285381884054E-2</v>
      </c>
      <c r="J45" s="32">
        <v>-0.20115496066927174</v>
      </c>
      <c r="K45" s="32">
        <v>-0.21464235991500166</v>
      </c>
      <c r="L45" s="32">
        <v>-0.19963743797667036</v>
      </c>
      <c r="M45" s="32">
        <v>-9.6488963620453991E-2</v>
      </c>
      <c r="N45" s="32">
        <v>-0.11630872660353395</v>
      </c>
      <c r="O45" s="32">
        <v>7.8218149576796889E-3</v>
      </c>
      <c r="P45" s="32">
        <v>0.56638411982632209</v>
      </c>
      <c r="Q45" s="32">
        <v>0.21754932895200066</v>
      </c>
      <c r="R45" s="32">
        <v>-0.35544103556631429</v>
      </c>
      <c r="S45" s="32">
        <v>0.34529605977276023</v>
      </c>
      <c r="T45" s="32">
        <v>0.78570026521267267</v>
      </c>
      <c r="U45" s="32">
        <v>0.45223839740745408</v>
      </c>
      <c r="V45" s="32">
        <v>-0.62313665090662207</v>
      </c>
      <c r="W45" s="32">
        <v>-0.32392136936792326</v>
      </c>
      <c r="X45" s="32">
        <v>0.54265972400012874</v>
      </c>
      <c r="Y45" s="32">
        <v>0.88386509021780046</v>
      </c>
      <c r="Z45" s="32">
        <v>-0.10030279662825123</v>
      </c>
      <c r="AA45" s="32">
        <v>-0.44925840556180785</v>
      </c>
      <c r="AB45" s="32">
        <v>0.51035056546351132</v>
      </c>
      <c r="AC45" s="32">
        <v>0.53094175202759109</v>
      </c>
      <c r="AD45" s="32">
        <v>-8.9648931667569348E-2</v>
      </c>
      <c r="AE45" s="32">
        <v>-0.47437755699002288</v>
      </c>
      <c r="AF45" s="32">
        <v>0.41875795207429156</v>
      </c>
      <c r="AG45" s="32">
        <v>0.739470897660918</v>
      </c>
      <c r="AH45" s="32">
        <v>-0.34993289968695068</v>
      </c>
      <c r="AI45" s="32">
        <v>-0.29561317347452126</v>
      </c>
      <c r="AJ45" s="32">
        <v>0.56400529216543605</v>
      </c>
      <c r="AK45" s="32">
        <v>0.50043487995335567</v>
      </c>
      <c r="AL45" s="32">
        <v>-0.21024538097245046</v>
      </c>
      <c r="AM45" s="32">
        <v>0.1749719910121392</v>
      </c>
      <c r="AN45" s="32">
        <v>0.50365214422677906</v>
      </c>
      <c r="AO45" s="32">
        <v>0.1734064397660077</v>
      </c>
      <c r="AP45" s="32">
        <v>-0.21862847705887428</v>
      </c>
      <c r="AQ45" s="32">
        <v>-0.68439447542980369</v>
      </c>
      <c r="AR45" s="32">
        <v>0.75634582880548085</v>
      </c>
      <c r="AS45" s="32">
        <v>1</v>
      </c>
      <c r="AT45" s="32"/>
      <c r="AX45" s="32" t="s">
        <v>49</v>
      </c>
    </row>
    <row r="46" spans="1:50" ht="14.7" thickBot="1" x14ac:dyDescent="0.6">
      <c r="A46" s="33" t="s">
        <v>133</v>
      </c>
      <c r="B46" s="33">
        <v>-0.19286657636156881</v>
      </c>
      <c r="C46" s="33">
        <v>-0.13408476201364319</v>
      </c>
      <c r="D46" s="33">
        <v>-2.6645352591003762E-17</v>
      </c>
      <c r="E46" s="33">
        <v>-0.1241918505532035</v>
      </c>
      <c r="F46" s="33">
        <v>-0.27796822059057663</v>
      </c>
      <c r="G46" s="33">
        <v>0.246418868392691</v>
      </c>
      <c r="H46" s="33">
        <v>-0.31641284659416791</v>
      </c>
      <c r="I46" s="33">
        <v>-0.30764896769523498</v>
      </c>
      <c r="J46" s="33">
        <v>-7.3813138296047784E-2</v>
      </c>
      <c r="K46" s="33">
        <v>-0.23100865013652791</v>
      </c>
      <c r="L46" s="33">
        <v>-0.52564204499960421</v>
      </c>
      <c r="M46" s="33">
        <v>-0.29488391230979433</v>
      </c>
      <c r="N46" s="33">
        <v>0.34789301797282768</v>
      </c>
      <c r="O46" s="33">
        <v>0.31075943842694242</v>
      </c>
      <c r="P46" s="33">
        <v>-7.6830503367098263E-2</v>
      </c>
      <c r="Q46" s="33">
        <v>-6.998542122237647E-2</v>
      </c>
      <c r="R46" s="33">
        <v>-0.36822984715932938</v>
      </c>
      <c r="S46" s="33">
        <v>-0.37959480900056175</v>
      </c>
      <c r="T46" s="33">
        <v>0.29652439664490243</v>
      </c>
      <c r="U46" s="33">
        <v>0.14439897447623115</v>
      </c>
      <c r="V46" s="33">
        <v>0.25112883830945598</v>
      </c>
      <c r="W46" s="33">
        <v>0.14142135623730964</v>
      </c>
      <c r="X46" s="33">
        <v>0.50368826552335011</v>
      </c>
      <c r="Y46" s="33">
        <v>0.33466401061363044</v>
      </c>
      <c r="Z46" s="33">
        <v>-0.27482853974247878</v>
      </c>
      <c r="AA46" s="33">
        <v>-7.3422309821435244E-2</v>
      </c>
      <c r="AB46" s="33">
        <v>0.12776637675882846</v>
      </c>
      <c r="AC46" s="33">
        <v>-0.2496358533928798</v>
      </c>
      <c r="AD46" s="33">
        <v>0.3545621041711674</v>
      </c>
      <c r="AE46" s="33">
        <v>-0.36244121780453786</v>
      </c>
      <c r="AF46" s="33">
        <v>2.1276999430247627E-2</v>
      </c>
      <c r="AG46" s="33">
        <v>-0.11939240115914193</v>
      </c>
      <c r="AH46" s="33">
        <v>0.39793280269904568</v>
      </c>
      <c r="AI46" s="33">
        <v>0.16702171596024715</v>
      </c>
      <c r="AJ46" s="33">
        <v>8.571664799061067E-2</v>
      </c>
      <c r="AK46" s="33">
        <v>-6.542886560876246E-2</v>
      </c>
      <c r="AL46" s="33">
        <v>-0.13228756555322965</v>
      </c>
      <c r="AM46" s="33">
        <v>-0.30224386073393017</v>
      </c>
      <c r="AN46" s="33">
        <v>-0.20776575246283746</v>
      </c>
      <c r="AO46" s="33">
        <v>-0.40737379095846232</v>
      </c>
      <c r="AP46" s="33">
        <v>0.3921344238269015</v>
      </c>
      <c r="AQ46" s="33">
        <v>9.8403784380833276E-2</v>
      </c>
      <c r="AR46" s="33">
        <v>-3.6423617983480576E-3</v>
      </c>
      <c r="AS46" s="33">
        <v>5.2353599280295093E-2</v>
      </c>
      <c r="AT46" s="33">
        <v>1</v>
      </c>
      <c r="AX46" s="33" t="s">
        <v>47</v>
      </c>
    </row>
  </sheetData>
  <sortState xmlns:xlrd2="http://schemas.microsoft.com/office/spreadsheetml/2017/richdata2" ref="AX3:AX46">
    <sortCondition ref="AX2"/>
  </sortState>
  <conditionalFormatting sqref="B2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4112-FD4B-489E-8B02-397D643EBAC0}">
  <dimension ref="A1:AS13"/>
  <sheetViews>
    <sheetView workbookViewId="0"/>
  </sheetViews>
  <sheetFormatPr baseColWidth="10" defaultRowHeight="14.4" x14ac:dyDescent="0.55000000000000004"/>
  <cols>
    <col min="15" max="25" width="11" bestFit="1" customWidth="1"/>
    <col min="26" max="26" width="11.15625" bestFit="1" customWidth="1"/>
    <col min="27" max="45" width="11" bestFit="1" customWidth="1"/>
  </cols>
  <sheetData>
    <row r="1" spans="1:45" x14ac:dyDescent="0.55000000000000004">
      <c r="A1" s="18" t="s">
        <v>93</v>
      </c>
      <c r="B1" s="18" t="s">
        <v>26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27</v>
      </c>
      <c r="I1" s="18" t="s">
        <v>20</v>
      </c>
      <c r="J1" s="18" t="s">
        <v>28</v>
      </c>
      <c r="K1" s="18" t="s">
        <v>29</v>
      </c>
      <c r="L1" s="18" t="s">
        <v>30</v>
      </c>
      <c r="M1" s="18" t="s">
        <v>31</v>
      </c>
      <c r="N1" s="18" t="s">
        <v>94</v>
      </c>
      <c r="O1" s="18" t="s">
        <v>50</v>
      </c>
      <c r="P1" s="18" t="s">
        <v>110</v>
      </c>
      <c r="Q1" s="18" t="s">
        <v>126</v>
      </c>
      <c r="R1" s="18" t="s">
        <v>95</v>
      </c>
      <c r="S1" s="18" t="s">
        <v>51</v>
      </c>
      <c r="T1" s="18" t="s">
        <v>111</v>
      </c>
      <c r="U1" s="18" t="s">
        <v>127</v>
      </c>
      <c r="V1" s="18" t="s">
        <v>96</v>
      </c>
      <c r="W1" s="18" t="s">
        <v>52</v>
      </c>
      <c r="X1" s="18" t="s">
        <v>112</v>
      </c>
      <c r="Y1" s="18" t="s">
        <v>128</v>
      </c>
      <c r="Z1" s="18" t="s">
        <v>97</v>
      </c>
      <c r="AA1" s="18" t="s">
        <v>46</v>
      </c>
      <c r="AB1" s="18" t="s">
        <v>113</v>
      </c>
      <c r="AC1" s="18" t="s">
        <v>129</v>
      </c>
      <c r="AD1" s="18" t="s">
        <v>98</v>
      </c>
      <c r="AE1" s="18" t="s">
        <v>47</v>
      </c>
      <c r="AF1" s="18" t="s">
        <v>114</v>
      </c>
      <c r="AG1" s="18" t="s">
        <v>130</v>
      </c>
      <c r="AH1" s="18" t="s">
        <v>99</v>
      </c>
      <c r="AI1" s="18" t="s">
        <v>48</v>
      </c>
      <c r="AJ1" s="18" t="s">
        <v>115</v>
      </c>
      <c r="AK1" s="18" t="s">
        <v>131</v>
      </c>
      <c r="AL1" s="18" t="s">
        <v>100</v>
      </c>
      <c r="AM1" s="18" t="s">
        <v>53</v>
      </c>
      <c r="AN1" s="18" t="s">
        <v>116</v>
      </c>
      <c r="AO1" s="18" t="s">
        <v>132</v>
      </c>
      <c r="AP1" s="18" t="s">
        <v>101</v>
      </c>
      <c r="AQ1" s="18" t="s">
        <v>49</v>
      </c>
      <c r="AR1" s="18" t="s">
        <v>117</v>
      </c>
      <c r="AS1" s="18" t="s">
        <v>133</v>
      </c>
    </row>
    <row r="2" spans="1:45" x14ac:dyDescent="0.55000000000000004">
      <c r="A2" s="20">
        <v>105</v>
      </c>
      <c r="B2" s="20">
        <v>16</v>
      </c>
      <c r="C2" s="20">
        <v>14</v>
      </c>
      <c r="D2" s="20">
        <v>17</v>
      </c>
      <c r="E2" s="20">
        <v>11</v>
      </c>
      <c r="F2" s="20">
        <v>17</v>
      </c>
      <c r="G2" s="20">
        <v>20</v>
      </c>
      <c r="H2" s="20">
        <v>10</v>
      </c>
      <c r="I2" s="20">
        <v>43</v>
      </c>
      <c r="J2" s="20">
        <v>16</v>
      </c>
      <c r="K2" s="20">
        <v>2</v>
      </c>
      <c r="L2" s="20">
        <v>10</v>
      </c>
      <c r="M2" s="20">
        <v>16</v>
      </c>
      <c r="N2" s="20">
        <v>90</v>
      </c>
      <c r="O2" s="25">
        <v>2.3756364449625793</v>
      </c>
      <c r="P2" s="25">
        <v>0</v>
      </c>
      <c r="Q2" s="25">
        <v>10</v>
      </c>
      <c r="R2" s="25">
        <v>50</v>
      </c>
      <c r="S2" s="25">
        <v>2.3625460247276289</v>
      </c>
      <c r="T2" s="25">
        <v>0</v>
      </c>
      <c r="U2" s="25">
        <v>50</v>
      </c>
      <c r="V2" s="25">
        <v>40</v>
      </c>
      <c r="W2" s="25">
        <v>2.2337211525882532</v>
      </c>
      <c r="X2" s="25">
        <v>0</v>
      </c>
      <c r="Y2" s="25">
        <v>60</v>
      </c>
      <c r="Z2" s="25">
        <v>100</v>
      </c>
      <c r="AA2" s="25">
        <v>1.3088397897197825</v>
      </c>
      <c r="AB2" s="25">
        <v>0</v>
      </c>
      <c r="AC2" s="25">
        <v>0</v>
      </c>
      <c r="AD2" s="25">
        <v>60</v>
      </c>
      <c r="AE2" s="25">
        <v>1.3434194812289193</v>
      </c>
      <c r="AF2" s="25">
        <v>20</v>
      </c>
      <c r="AG2" s="25">
        <v>20</v>
      </c>
      <c r="AH2" s="25">
        <v>70</v>
      </c>
      <c r="AI2" s="25">
        <v>1.2283448937555954</v>
      </c>
      <c r="AJ2" s="25">
        <v>10</v>
      </c>
      <c r="AK2" s="25">
        <v>20</v>
      </c>
      <c r="AL2" s="25">
        <v>76.6666666666667</v>
      </c>
      <c r="AM2" s="25">
        <v>1.937587840012911</v>
      </c>
      <c r="AN2" s="25">
        <v>3.3333333333333335</v>
      </c>
      <c r="AO2" s="25">
        <v>20.689655172413794</v>
      </c>
      <c r="AP2" s="25">
        <v>90</v>
      </c>
      <c r="AQ2" s="25">
        <v>0.91576765032562568</v>
      </c>
      <c r="AR2" s="25">
        <v>0</v>
      </c>
      <c r="AS2" s="25">
        <v>10</v>
      </c>
    </row>
    <row r="3" spans="1:45" x14ac:dyDescent="0.55000000000000004">
      <c r="A3" s="22">
        <v>71</v>
      </c>
      <c r="B3" s="22">
        <v>13</v>
      </c>
      <c r="C3" s="22">
        <v>11</v>
      </c>
      <c r="D3" s="22">
        <v>17</v>
      </c>
      <c r="E3" s="22">
        <v>6</v>
      </c>
      <c r="F3" s="22">
        <v>14</v>
      </c>
      <c r="G3" s="22">
        <v>7</v>
      </c>
      <c r="H3" s="22">
        <v>3</v>
      </c>
      <c r="I3" s="22">
        <v>40</v>
      </c>
      <c r="J3" s="22">
        <v>18</v>
      </c>
      <c r="K3" s="22">
        <v>2</v>
      </c>
      <c r="L3" s="22">
        <v>13</v>
      </c>
      <c r="M3" s="22">
        <v>12</v>
      </c>
      <c r="N3" s="22">
        <v>80</v>
      </c>
      <c r="O3" s="28">
        <v>2.6451289541582748</v>
      </c>
      <c r="P3" s="28">
        <v>20</v>
      </c>
      <c r="Q3" s="28">
        <v>0</v>
      </c>
      <c r="R3" s="28">
        <v>30</v>
      </c>
      <c r="S3" s="28">
        <v>2.7782052568509203</v>
      </c>
      <c r="T3" s="28">
        <v>40</v>
      </c>
      <c r="U3" s="28">
        <v>30</v>
      </c>
      <c r="V3" s="28">
        <v>70</v>
      </c>
      <c r="W3" s="28">
        <v>2.3828311831328151</v>
      </c>
      <c r="X3" s="28">
        <v>10</v>
      </c>
      <c r="Y3" s="28">
        <v>20</v>
      </c>
      <c r="Z3" s="28">
        <v>50</v>
      </c>
      <c r="AA3" s="28">
        <v>1.2663298104540417</v>
      </c>
      <c r="AB3" s="28">
        <v>0</v>
      </c>
      <c r="AC3" s="28">
        <v>50</v>
      </c>
      <c r="AD3" s="28">
        <v>40</v>
      </c>
      <c r="AE3" s="28">
        <v>1.3880928639887931</v>
      </c>
      <c r="AF3" s="28">
        <v>30</v>
      </c>
      <c r="AG3" s="28">
        <v>30</v>
      </c>
      <c r="AH3" s="28">
        <v>50</v>
      </c>
      <c r="AI3" s="28">
        <v>1.4582881645765118</v>
      </c>
      <c r="AJ3" s="28">
        <v>40</v>
      </c>
      <c r="AK3" s="28">
        <v>10</v>
      </c>
      <c r="AL3" s="28">
        <v>60</v>
      </c>
      <c r="AM3" s="28">
        <v>1.4285247698659054</v>
      </c>
      <c r="AN3" s="28">
        <v>0</v>
      </c>
      <c r="AO3" s="28">
        <v>40</v>
      </c>
      <c r="AP3" s="28">
        <v>80</v>
      </c>
      <c r="AQ3" s="28">
        <v>0.99584612018744512</v>
      </c>
      <c r="AR3" s="28">
        <v>6.666666666666667</v>
      </c>
      <c r="AS3" s="28">
        <v>13.333333333333334</v>
      </c>
    </row>
    <row r="4" spans="1:45" x14ac:dyDescent="0.55000000000000004">
      <c r="A4" s="20">
        <v>112</v>
      </c>
      <c r="B4" s="20">
        <v>16</v>
      </c>
      <c r="C4" s="20">
        <v>18</v>
      </c>
      <c r="D4" s="20">
        <v>16</v>
      </c>
      <c r="E4" s="20">
        <v>16</v>
      </c>
      <c r="F4" s="20">
        <v>15</v>
      </c>
      <c r="G4" s="20">
        <v>17</v>
      </c>
      <c r="H4" s="20">
        <v>14</v>
      </c>
      <c r="I4" s="20">
        <v>9</v>
      </c>
      <c r="J4" s="20">
        <v>4</v>
      </c>
      <c r="K4" s="20">
        <v>1</v>
      </c>
      <c r="L4" s="20">
        <v>3</v>
      </c>
      <c r="M4" s="20">
        <v>3</v>
      </c>
      <c r="N4" s="20">
        <v>90</v>
      </c>
      <c r="O4" s="25">
        <v>1.8904949653427991</v>
      </c>
      <c r="P4" s="25">
        <v>0</v>
      </c>
      <c r="Q4" s="25">
        <v>10</v>
      </c>
      <c r="R4" s="25">
        <v>30</v>
      </c>
      <c r="S4" s="25">
        <v>1.8489294608705631</v>
      </c>
      <c r="T4" s="25">
        <v>0</v>
      </c>
      <c r="U4" s="25">
        <v>70</v>
      </c>
      <c r="V4" s="25">
        <v>50</v>
      </c>
      <c r="W4" s="25">
        <v>2.0250195160624527</v>
      </c>
      <c r="X4" s="25">
        <v>0</v>
      </c>
      <c r="Y4" s="25">
        <v>50</v>
      </c>
      <c r="Z4" s="25">
        <v>70</v>
      </c>
      <c r="AA4" s="25">
        <v>0.66440660891821568</v>
      </c>
      <c r="AB4" s="25">
        <v>0</v>
      </c>
      <c r="AC4" s="25">
        <v>30</v>
      </c>
      <c r="AD4" s="25">
        <v>60</v>
      </c>
      <c r="AE4" s="25">
        <v>0.68364573521539451</v>
      </c>
      <c r="AF4" s="25">
        <v>0</v>
      </c>
      <c r="AG4" s="25">
        <v>40</v>
      </c>
      <c r="AH4" s="25">
        <v>50</v>
      </c>
      <c r="AI4" s="25">
        <v>1.0507370672537912</v>
      </c>
      <c r="AJ4" s="25">
        <v>0</v>
      </c>
      <c r="AK4" s="25">
        <v>50</v>
      </c>
      <c r="AL4" s="25">
        <v>90</v>
      </c>
      <c r="AM4" s="25">
        <v>1.2668870191012156</v>
      </c>
      <c r="AN4" s="25">
        <v>0</v>
      </c>
      <c r="AO4" s="25">
        <v>10</v>
      </c>
      <c r="AP4" s="25">
        <v>90</v>
      </c>
      <c r="AQ4" s="25">
        <v>1.0044893401713717</v>
      </c>
      <c r="AR4" s="25">
        <v>0</v>
      </c>
      <c r="AS4" s="25">
        <v>10</v>
      </c>
    </row>
    <row r="5" spans="1:45" x14ac:dyDescent="0.55000000000000004">
      <c r="A5" s="22">
        <v>97</v>
      </c>
      <c r="B5" s="22">
        <v>15</v>
      </c>
      <c r="C5" s="22">
        <v>13</v>
      </c>
      <c r="D5" s="22">
        <v>18</v>
      </c>
      <c r="E5" s="22">
        <v>12</v>
      </c>
      <c r="F5" s="22">
        <v>9</v>
      </c>
      <c r="G5" s="22">
        <v>19</v>
      </c>
      <c r="H5" s="22">
        <v>11</v>
      </c>
      <c r="I5" s="22">
        <v>27</v>
      </c>
      <c r="J5" s="22">
        <v>15</v>
      </c>
      <c r="K5" s="22">
        <v>5</v>
      </c>
      <c r="L5" s="22">
        <v>12</v>
      </c>
      <c r="M5" s="22">
        <v>0</v>
      </c>
      <c r="N5" s="22">
        <v>80</v>
      </c>
      <c r="O5" s="28">
        <v>2.7176724287681231</v>
      </c>
      <c r="P5" s="28">
        <v>0</v>
      </c>
      <c r="Q5" s="28">
        <v>20</v>
      </c>
      <c r="R5" s="28">
        <v>50</v>
      </c>
      <c r="S5" s="28">
        <v>2.5438109317458082</v>
      </c>
      <c r="T5" s="28">
        <v>10</v>
      </c>
      <c r="U5" s="28">
        <v>40</v>
      </c>
      <c r="V5" s="28">
        <v>40</v>
      </c>
      <c r="W5" s="28">
        <v>2.0819266228005229</v>
      </c>
      <c r="X5" s="28">
        <v>0</v>
      </c>
      <c r="Y5" s="28">
        <v>60</v>
      </c>
      <c r="Z5" s="28">
        <v>60</v>
      </c>
      <c r="AA5" s="28">
        <v>1.2667285070222363</v>
      </c>
      <c r="AB5" s="28">
        <v>30</v>
      </c>
      <c r="AC5" s="28">
        <v>10</v>
      </c>
      <c r="AD5" s="28">
        <v>60</v>
      </c>
      <c r="AE5" s="28">
        <v>1.44626991638991</v>
      </c>
      <c r="AF5" s="28">
        <v>40</v>
      </c>
      <c r="AG5" s="28">
        <v>0</v>
      </c>
      <c r="AH5" s="28">
        <v>50</v>
      </c>
      <c r="AI5" s="28">
        <v>1.3910315681860024</v>
      </c>
      <c r="AJ5" s="28">
        <v>20</v>
      </c>
      <c r="AK5" s="28">
        <v>30</v>
      </c>
      <c r="AL5" s="28">
        <v>83.333333333333343</v>
      </c>
      <c r="AM5" s="28">
        <v>2.4128620828227434</v>
      </c>
      <c r="AN5" s="28">
        <v>6.666666666666667</v>
      </c>
      <c r="AO5" s="28">
        <v>10</v>
      </c>
      <c r="AP5" s="28">
        <v>93.333333333333329</v>
      </c>
      <c r="AQ5" s="28">
        <v>1.1890382022704957</v>
      </c>
      <c r="AR5" s="28">
        <v>6.666666666666667</v>
      </c>
      <c r="AS5" s="28">
        <v>0</v>
      </c>
    </row>
    <row r="6" spans="1:45" x14ac:dyDescent="0.55000000000000004">
      <c r="A6" s="20">
        <v>103</v>
      </c>
      <c r="B6" s="20">
        <v>17</v>
      </c>
      <c r="C6" s="20">
        <v>13</v>
      </c>
      <c r="D6" s="20">
        <v>16</v>
      </c>
      <c r="E6" s="20">
        <v>12</v>
      </c>
      <c r="F6" s="20">
        <v>15</v>
      </c>
      <c r="G6" s="20">
        <v>16</v>
      </c>
      <c r="H6" s="20">
        <v>14</v>
      </c>
      <c r="I6" s="20">
        <v>25</v>
      </c>
      <c r="J6" s="20">
        <v>4</v>
      </c>
      <c r="K6" s="20">
        <v>1</v>
      </c>
      <c r="L6" s="20">
        <v>6</v>
      </c>
      <c r="M6" s="20">
        <v>11</v>
      </c>
      <c r="N6" s="20">
        <v>70</v>
      </c>
      <c r="O6" s="25">
        <v>2.3404909654539789</v>
      </c>
      <c r="P6" s="25">
        <v>10</v>
      </c>
      <c r="Q6" s="25">
        <v>20</v>
      </c>
      <c r="R6" s="25">
        <v>60</v>
      </c>
      <c r="S6" s="25">
        <v>2.5509273470495777</v>
      </c>
      <c r="T6" s="25">
        <v>0</v>
      </c>
      <c r="U6" s="25">
        <v>40</v>
      </c>
      <c r="V6" s="25">
        <v>60</v>
      </c>
      <c r="W6" s="25">
        <v>2.7021013703473677</v>
      </c>
      <c r="X6" s="25">
        <v>0</v>
      </c>
      <c r="Y6" s="25">
        <v>40</v>
      </c>
      <c r="Z6" s="25">
        <v>80</v>
      </c>
      <c r="AA6" s="25">
        <v>1.29964887943424</v>
      </c>
      <c r="AB6" s="25">
        <v>20</v>
      </c>
      <c r="AC6" s="25">
        <v>0</v>
      </c>
      <c r="AD6" s="25">
        <v>70</v>
      </c>
      <c r="AE6" s="25">
        <v>1.4316714993619781</v>
      </c>
      <c r="AF6" s="25">
        <v>10</v>
      </c>
      <c r="AG6" s="25">
        <v>20</v>
      </c>
      <c r="AH6" s="25">
        <v>70</v>
      </c>
      <c r="AI6" s="25">
        <v>1.4413314933998522</v>
      </c>
      <c r="AJ6" s="25">
        <v>10</v>
      </c>
      <c r="AK6" s="25">
        <v>20</v>
      </c>
      <c r="AL6" s="25">
        <v>96.666666666666671</v>
      </c>
      <c r="AM6" s="25">
        <v>2.0413504036691505</v>
      </c>
      <c r="AN6" s="25">
        <v>0</v>
      </c>
      <c r="AO6" s="25">
        <v>3.3333333333333335</v>
      </c>
      <c r="AP6" s="25">
        <v>90</v>
      </c>
      <c r="AQ6" s="25">
        <v>1.062866124667923</v>
      </c>
      <c r="AR6" s="25">
        <v>0</v>
      </c>
      <c r="AS6" s="25">
        <v>10</v>
      </c>
    </row>
    <row r="7" spans="1:45" x14ac:dyDescent="0.55000000000000004">
      <c r="A7" s="22">
        <v>69</v>
      </c>
      <c r="B7" s="22">
        <v>13</v>
      </c>
      <c r="C7" s="22">
        <v>11</v>
      </c>
      <c r="D7" s="22">
        <v>10</v>
      </c>
      <c r="E7" s="22">
        <v>12</v>
      </c>
      <c r="F7" s="22">
        <v>8</v>
      </c>
      <c r="G7" s="22">
        <v>6</v>
      </c>
      <c r="H7" s="22">
        <v>9</v>
      </c>
      <c r="I7" s="22">
        <v>4</v>
      </c>
      <c r="J7" s="22">
        <v>1</v>
      </c>
      <c r="K7" s="22">
        <v>0</v>
      </c>
      <c r="L7" s="22">
        <v>3</v>
      </c>
      <c r="M7" s="22">
        <v>1</v>
      </c>
      <c r="N7" s="22">
        <v>90</v>
      </c>
      <c r="O7" s="28">
        <v>2.7470620676816857</v>
      </c>
      <c r="P7" s="28">
        <v>0</v>
      </c>
      <c r="Q7" s="28">
        <v>10</v>
      </c>
      <c r="R7" s="28">
        <v>70</v>
      </c>
      <c r="S7" s="28">
        <v>3.0588397656554402</v>
      </c>
      <c r="T7" s="28">
        <v>10</v>
      </c>
      <c r="U7" s="28">
        <v>20</v>
      </c>
      <c r="V7" s="28">
        <v>40</v>
      </c>
      <c r="W7" s="28">
        <v>2.8874268110505166</v>
      </c>
      <c r="X7" s="28">
        <v>10</v>
      </c>
      <c r="Y7" s="28">
        <v>50</v>
      </c>
      <c r="Z7" s="28">
        <v>60</v>
      </c>
      <c r="AA7" s="28">
        <v>1.464149375824485</v>
      </c>
      <c r="AB7" s="28">
        <v>40</v>
      </c>
      <c r="AC7" s="28">
        <v>0</v>
      </c>
      <c r="AD7" s="28">
        <v>60</v>
      </c>
      <c r="AE7" s="28">
        <v>1.6768598115470759</v>
      </c>
      <c r="AF7" s="28">
        <v>30</v>
      </c>
      <c r="AG7" s="28">
        <v>10</v>
      </c>
      <c r="AH7" s="28">
        <v>90</v>
      </c>
      <c r="AI7" s="28">
        <v>1.4926363346516101</v>
      </c>
      <c r="AJ7" s="28">
        <v>0</v>
      </c>
      <c r="AK7" s="28">
        <v>10</v>
      </c>
      <c r="AL7" s="28">
        <v>93.333333333333329</v>
      </c>
      <c r="AM7" s="28">
        <v>2.4863791800393065</v>
      </c>
      <c r="AN7" s="28">
        <v>3.3000000000000003</v>
      </c>
      <c r="AO7" s="28">
        <v>3.3300000000000005</v>
      </c>
      <c r="AP7" s="28">
        <v>73.333333333333329</v>
      </c>
      <c r="AQ7" s="28">
        <v>1.1358399453657961</v>
      </c>
      <c r="AR7" s="28">
        <v>13.333333333333334</v>
      </c>
      <c r="AS7" s="28">
        <v>13.333333333333334</v>
      </c>
    </row>
    <row r="8" spans="1:45" x14ac:dyDescent="0.55000000000000004">
      <c r="A8" s="20">
        <v>120</v>
      </c>
      <c r="B8" s="20">
        <v>19</v>
      </c>
      <c r="C8" s="20">
        <v>17</v>
      </c>
      <c r="D8" s="20">
        <v>21</v>
      </c>
      <c r="E8" s="20">
        <v>15</v>
      </c>
      <c r="F8" s="20">
        <v>17</v>
      </c>
      <c r="G8" s="20">
        <v>21</v>
      </c>
      <c r="H8" s="20">
        <v>10</v>
      </c>
      <c r="I8" s="20">
        <v>21</v>
      </c>
      <c r="J8" s="20">
        <v>9</v>
      </c>
      <c r="K8" s="20">
        <v>1</v>
      </c>
      <c r="L8" s="20">
        <v>9</v>
      </c>
      <c r="M8" s="20">
        <v>4</v>
      </c>
      <c r="N8" s="20">
        <v>70</v>
      </c>
      <c r="O8" s="25">
        <v>2.8244858964999313</v>
      </c>
      <c r="P8" s="25">
        <v>20</v>
      </c>
      <c r="Q8" s="25">
        <v>10</v>
      </c>
      <c r="R8" s="25">
        <v>50</v>
      </c>
      <c r="S8" s="25">
        <v>2.4488894577775127</v>
      </c>
      <c r="T8" s="25">
        <v>10</v>
      </c>
      <c r="U8" s="25">
        <v>40</v>
      </c>
      <c r="V8" s="25">
        <v>60</v>
      </c>
      <c r="W8" s="25">
        <v>2.3933708273107142</v>
      </c>
      <c r="X8" s="25">
        <v>0</v>
      </c>
      <c r="Y8" s="25">
        <v>40</v>
      </c>
      <c r="Z8" s="25">
        <v>80</v>
      </c>
      <c r="AA8" s="25">
        <v>1.544127302183667</v>
      </c>
      <c r="AB8" s="25">
        <v>10</v>
      </c>
      <c r="AC8" s="25">
        <v>10</v>
      </c>
      <c r="AD8" s="25">
        <v>60</v>
      </c>
      <c r="AE8" s="25">
        <v>1.6082922809481555</v>
      </c>
      <c r="AF8" s="25">
        <v>10</v>
      </c>
      <c r="AG8" s="25">
        <v>30</v>
      </c>
      <c r="AH8" s="25">
        <v>70</v>
      </c>
      <c r="AI8" s="25">
        <v>1.2555771829815947</v>
      </c>
      <c r="AJ8" s="25">
        <v>20</v>
      </c>
      <c r="AK8" s="25">
        <v>10</v>
      </c>
      <c r="AL8" s="25">
        <v>93.333333333333329</v>
      </c>
      <c r="AM8" s="25">
        <v>2.2686594362497945</v>
      </c>
      <c r="AN8" s="25">
        <v>0</v>
      </c>
      <c r="AO8" s="25">
        <v>6.6666600000000003</v>
      </c>
      <c r="AP8" s="25">
        <v>90</v>
      </c>
      <c r="AQ8" s="25">
        <v>1.0463771362120817</v>
      </c>
      <c r="AR8" s="25">
        <v>3.3333333333333335</v>
      </c>
      <c r="AS8" s="25">
        <v>6.666666666666667</v>
      </c>
    </row>
    <row r="9" spans="1:45" x14ac:dyDescent="0.55000000000000004">
      <c r="A9" s="22">
        <v>77</v>
      </c>
      <c r="B9" s="22">
        <v>13</v>
      </c>
      <c r="C9" s="22">
        <v>9</v>
      </c>
      <c r="D9" s="22">
        <v>13</v>
      </c>
      <c r="E9" s="22">
        <v>10</v>
      </c>
      <c r="F9" s="22">
        <v>9</v>
      </c>
      <c r="G9" s="22">
        <v>13</v>
      </c>
      <c r="H9" s="22">
        <v>10</v>
      </c>
      <c r="I9" s="22">
        <v>33</v>
      </c>
      <c r="J9" s="22">
        <v>15</v>
      </c>
      <c r="K9" s="22">
        <v>2</v>
      </c>
      <c r="L9" s="22">
        <v>11</v>
      </c>
      <c r="M9" s="22">
        <v>8</v>
      </c>
      <c r="N9" s="22">
        <v>90</v>
      </c>
      <c r="O9" s="28">
        <v>2.0243602674105139</v>
      </c>
      <c r="P9" s="28">
        <v>0</v>
      </c>
      <c r="Q9" s="28">
        <v>10</v>
      </c>
      <c r="R9" s="28">
        <v>80</v>
      </c>
      <c r="S9" s="28">
        <v>1.7769091829191841</v>
      </c>
      <c r="T9" s="28">
        <v>0</v>
      </c>
      <c r="U9" s="28">
        <v>20</v>
      </c>
      <c r="V9" s="28">
        <v>60</v>
      </c>
      <c r="W9" s="28">
        <v>1.7504364834516259</v>
      </c>
      <c r="X9" s="28">
        <v>0</v>
      </c>
      <c r="Y9" s="28">
        <v>40</v>
      </c>
      <c r="Z9" s="28">
        <v>100</v>
      </c>
      <c r="AA9" s="28">
        <v>0.93177339441608531</v>
      </c>
      <c r="AB9" s="28">
        <v>0</v>
      </c>
      <c r="AC9" s="28">
        <v>0</v>
      </c>
      <c r="AD9" s="28">
        <v>70</v>
      </c>
      <c r="AE9" s="28">
        <v>1.2505865233251787</v>
      </c>
      <c r="AF9" s="28">
        <v>10</v>
      </c>
      <c r="AG9" s="28">
        <v>20</v>
      </c>
      <c r="AH9" s="28">
        <v>80</v>
      </c>
      <c r="AI9" s="28">
        <v>1.1351870792917886</v>
      </c>
      <c r="AJ9" s="28">
        <v>0</v>
      </c>
      <c r="AK9" s="28">
        <v>20</v>
      </c>
      <c r="AL9" s="28">
        <v>93.333333333333329</v>
      </c>
      <c r="AM9" s="28">
        <v>1.3255066956859045</v>
      </c>
      <c r="AN9" s="28">
        <v>0</v>
      </c>
      <c r="AO9" s="28">
        <v>6.6666600000000003</v>
      </c>
      <c r="AP9" s="28">
        <v>96.666666666666671</v>
      </c>
      <c r="AQ9" s="28">
        <v>0.74302458110032554</v>
      </c>
      <c r="AR9" s="28">
        <v>0</v>
      </c>
      <c r="AS9" s="28">
        <v>3.3333333333333335</v>
      </c>
    </row>
    <row r="10" spans="1:45" x14ac:dyDescent="0.55000000000000004">
      <c r="A10" s="30">
        <v>80</v>
      </c>
      <c r="B10" s="20">
        <v>11</v>
      </c>
      <c r="C10" s="20">
        <v>11</v>
      </c>
      <c r="D10" s="20">
        <v>11</v>
      </c>
      <c r="E10" s="20">
        <v>14</v>
      </c>
      <c r="F10" s="20">
        <v>16</v>
      </c>
      <c r="G10" s="20">
        <v>9</v>
      </c>
      <c r="H10" s="20">
        <v>8</v>
      </c>
      <c r="I10" s="20">
        <v>34</v>
      </c>
      <c r="J10" s="20">
        <v>13</v>
      </c>
      <c r="K10" s="20">
        <v>0</v>
      </c>
      <c r="L10" s="20">
        <v>10</v>
      </c>
      <c r="M10" s="20">
        <v>11</v>
      </c>
      <c r="N10" s="20">
        <v>90</v>
      </c>
      <c r="O10" s="25">
        <v>2.9043807078463288</v>
      </c>
      <c r="P10" s="25">
        <v>10</v>
      </c>
      <c r="Q10" s="25">
        <v>0</v>
      </c>
      <c r="R10" s="25">
        <v>60</v>
      </c>
      <c r="S10" s="25">
        <v>2.7388791111006814</v>
      </c>
      <c r="T10" s="25">
        <v>20</v>
      </c>
      <c r="U10" s="25">
        <v>20</v>
      </c>
      <c r="V10" s="25">
        <v>50</v>
      </c>
      <c r="W10" s="25">
        <v>2.6191504855847145</v>
      </c>
      <c r="X10" s="25">
        <v>10</v>
      </c>
      <c r="Y10" s="25">
        <v>40</v>
      </c>
      <c r="Z10" s="25">
        <v>60</v>
      </c>
      <c r="AA10" s="25">
        <v>1.3613661799047649</v>
      </c>
      <c r="AB10" s="25">
        <v>30</v>
      </c>
      <c r="AC10" s="25">
        <v>10</v>
      </c>
      <c r="AD10" s="25">
        <v>40</v>
      </c>
      <c r="AE10" s="25">
        <v>1.3038314403189921</v>
      </c>
      <c r="AF10" s="25">
        <v>40</v>
      </c>
      <c r="AG10" s="25">
        <v>20</v>
      </c>
      <c r="AH10" s="25">
        <v>30</v>
      </c>
      <c r="AI10" s="25">
        <v>1.5844377942460852</v>
      </c>
      <c r="AJ10" s="25">
        <v>40</v>
      </c>
      <c r="AK10" s="25">
        <v>30</v>
      </c>
      <c r="AL10" s="25">
        <v>96.666666666666671</v>
      </c>
      <c r="AM10" s="25">
        <v>2.0444028444820974</v>
      </c>
      <c r="AN10" s="25">
        <v>0</v>
      </c>
      <c r="AO10" s="25">
        <v>3.3333333333333335</v>
      </c>
      <c r="AP10" s="25">
        <v>0.8</v>
      </c>
      <c r="AQ10" s="25">
        <v>1.243194150057833</v>
      </c>
      <c r="AR10" s="25">
        <v>13.333333333333334</v>
      </c>
      <c r="AS10" s="25">
        <v>6.666666666666667</v>
      </c>
    </row>
    <row r="11" spans="1:45" x14ac:dyDescent="0.55000000000000004">
      <c r="A11" s="22">
        <v>105</v>
      </c>
      <c r="B11" s="22">
        <v>17</v>
      </c>
      <c r="C11" s="22">
        <v>16</v>
      </c>
      <c r="D11" s="22">
        <v>15</v>
      </c>
      <c r="E11" s="22">
        <v>15</v>
      </c>
      <c r="F11" s="22">
        <v>15</v>
      </c>
      <c r="G11" s="22">
        <v>12</v>
      </c>
      <c r="H11" s="22">
        <v>15</v>
      </c>
      <c r="I11" s="22">
        <v>16</v>
      </c>
      <c r="J11" s="22">
        <v>4</v>
      </c>
      <c r="K11" s="22">
        <v>1</v>
      </c>
      <c r="L11" s="22">
        <v>5</v>
      </c>
      <c r="M11" s="22">
        <v>6</v>
      </c>
      <c r="N11" s="22">
        <v>60</v>
      </c>
      <c r="O11" s="28">
        <v>2.7879552195871389</v>
      </c>
      <c r="P11" s="28">
        <v>30</v>
      </c>
      <c r="Q11" s="28">
        <v>10</v>
      </c>
      <c r="R11" s="28">
        <v>80</v>
      </c>
      <c r="S11" s="28">
        <v>2.8249082369256899</v>
      </c>
      <c r="T11" s="28">
        <v>20</v>
      </c>
      <c r="U11" s="28">
        <v>0</v>
      </c>
      <c r="V11" s="28">
        <v>50</v>
      </c>
      <c r="W11" s="28">
        <v>2.4681213998038465</v>
      </c>
      <c r="X11" s="28">
        <v>10</v>
      </c>
      <c r="Y11" s="28">
        <v>40</v>
      </c>
      <c r="Z11" s="28">
        <v>60</v>
      </c>
      <c r="AA11" s="28">
        <v>1.2716202066973554</v>
      </c>
      <c r="AB11" s="28">
        <v>40</v>
      </c>
      <c r="AC11" s="28">
        <v>0</v>
      </c>
      <c r="AD11" s="28">
        <v>70</v>
      </c>
      <c r="AE11" s="28">
        <v>1.4254760033841785</v>
      </c>
      <c r="AF11" s="28">
        <v>30</v>
      </c>
      <c r="AG11" s="28">
        <v>0</v>
      </c>
      <c r="AH11" s="28">
        <v>60</v>
      </c>
      <c r="AI11" s="28">
        <v>1.4754185810992788</v>
      </c>
      <c r="AJ11" s="28">
        <v>30</v>
      </c>
      <c r="AK11" s="28">
        <v>10</v>
      </c>
      <c r="AL11" s="28">
        <v>93.333333333333329</v>
      </c>
      <c r="AM11" s="28">
        <v>2.2804795695430613</v>
      </c>
      <c r="AN11" s="28">
        <v>3.3333333333333335</v>
      </c>
      <c r="AO11" s="28">
        <v>3.3333333333333335</v>
      </c>
      <c r="AP11" s="28">
        <v>0.83333333333333337</v>
      </c>
      <c r="AQ11" s="28">
        <v>1.1291653724586508</v>
      </c>
      <c r="AR11" s="28">
        <v>13.333333333333334</v>
      </c>
      <c r="AS11" s="28">
        <v>3.3333333333333335</v>
      </c>
    </row>
    <row r="12" spans="1:45" x14ac:dyDescent="0.55000000000000004">
      <c r="A12" s="20">
        <v>105</v>
      </c>
      <c r="B12" s="20">
        <v>16</v>
      </c>
      <c r="C12" s="20">
        <v>14</v>
      </c>
      <c r="D12" s="20">
        <v>15</v>
      </c>
      <c r="E12" s="20">
        <v>12</v>
      </c>
      <c r="F12" s="20">
        <v>16</v>
      </c>
      <c r="G12" s="20">
        <v>20</v>
      </c>
      <c r="H12" s="20">
        <v>12</v>
      </c>
      <c r="I12" s="20">
        <v>28</v>
      </c>
      <c r="J12" s="20">
        <v>9</v>
      </c>
      <c r="K12" s="20">
        <v>2</v>
      </c>
      <c r="L12" s="20">
        <v>9</v>
      </c>
      <c r="M12" s="20">
        <v>10</v>
      </c>
      <c r="N12" s="20">
        <v>90</v>
      </c>
      <c r="O12" s="25">
        <v>2.3143419429135919</v>
      </c>
      <c r="P12" s="25">
        <v>0</v>
      </c>
      <c r="Q12" s="25">
        <v>10</v>
      </c>
      <c r="R12" s="25">
        <v>60</v>
      </c>
      <c r="S12" s="25">
        <v>2.8311171002569582</v>
      </c>
      <c r="T12" s="25">
        <v>10</v>
      </c>
      <c r="U12" s="25">
        <v>30</v>
      </c>
      <c r="V12" s="25">
        <v>40</v>
      </c>
      <c r="W12" s="25">
        <v>2.4496968402397856</v>
      </c>
      <c r="X12" s="25">
        <v>10</v>
      </c>
      <c r="Y12" s="25">
        <v>50</v>
      </c>
      <c r="Z12" s="25">
        <v>90</v>
      </c>
      <c r="AA12" s="25">
        <v>1.4028798058628997</v>
      </c>
      <c r="AB12" s="25">
        <v>0</v>
      </c>
      <c r="AC12" s="25">
        <v>10</v>
      </c>
      <c r="AD12" s="25">
        <v>40</v>
      </c>
      <c r="AE12" s="25">
        <v>1.3939103081273543</v>
      </c>
      <c r="AF12" s="25">
        <v>30</v>
      </c>
      <c r="AG12" s="25">
        <v>30</v>
      </c>
      <c r="AH12" s="25">
        <v>50</v>
      </c>
      <c r="AI12" s="25">
        <v>1.2437722395261486</v>
      </c>
      <c r="AJ12" s="25">
        <v>20</v>
      </c>
      <c r="AK12" s="25">
        <v>30</v>
      </c>
      <c r="AL12" s="25">
        <v>93.333333333333329</v>
      </c>
      <c r="AM12" s="25">
        <v>2.0850651477366484</v>
      </c>
      <c r="AN12" s="25">
        <v>0</v>
      </c>
      <c r="AO12" s="25">
        <v>6.666666666666667</v>
      </c>
      <c r="AP12" s="25">
        <v>0.73333333333333328</v>
      </c>
      <c r="AQ12" s="25">
        <v>1.2917999389138963</v>
      </c>
      <c r="AR12" s="25">
        <v>16.666666666666668</v>
      </c>
      <c r="AS12" s="25">
        <v>10</v>
      </c>
    </row>
    <row r="13" spans="1:45" x14ac:dyDescent="0.55000000000000004">
      <c r="A13" s="22">
        <v>79</v>
      </c>
      <c r="B13" s="22">
        <v>18</v>
      </c>
      <c r="C13" s="22">
        <v>9</v>
      </c>
      <c r="D13" s="22">
        <v>10</v>
      </c>
      <c r="E13" s="22">
        <v>10</v>
      </c>
      <c r="F13" s="22">
        <v>10</v>
      </c>
      <c r="G13" s="22">
        <v>15</v>
      </c>
      <c r="H13" s="22">
        <v>7</v>
      </c>
      <c r="I13" s="22">
        <v>25</v>
      </c>
      <c r="J13" s="22">
        <v>11</v>
      </c>
      <c r="K13" s="22">
        <v>2</v>
      </c>
      <c r="L13" s="22">
        <v>9</v>
      </c>
      <c r="M13" s="22">
        <v>5</v>
      </c>
      <c r="N13" s="22">
        <v>80</v>
      </c>
      <c r="O13" s="28">
        <v>1.9352998344460453</v>
      </c>
      <c r="P13" s="28">
        <v>0</v>
      </c>
      <c r="Q13" s="28">
        <v>20</v>
      </c>
      <c r="R13" s="28">
        <v>50</v>
      </c>
      <c r="S13" s="28">
        <v>2.0393607380101413</v>
      </c>
      <c r="T13" s="28">
        <v>20</v>
      </c>
      <c r="U13" s="28">
        <v>30</v>
      </c>
      <c r="V13" s="28">
        <v>40</v>
      </c>
      <c r="W13" s="28">
        <v>2.358746301697098</v>
      </c>
      <c r="X13" s="28">
        <v>0</v>
      </c>
      <c r="Y13" s="28">
        <v>60</v>
      </c>
      <c r="Z13" s="28">
        <v>80</v>
      </c>
      <c r="AA13" s="28">
        <v>1.1818674748181333</v>
      </c>
      <c r="AB13" s="28">
        <v>0</v>
      </c>
      <c r="AC13" s="28">
        <v>20</v>
      </c>
      <c r="AD13" s="28">
        <v>50</v>
      </c>
      <c r="AE13" s="28">
        <v>1.0668259557220112</v>
      </c>
      <c r="AF13" s="28">
        <v>0</v>
      </c>
      <c r="AG13" s="28">
        <v>50</v>
      </c>
      <c r="AH13" s="28">
        <v>60</v>
      </c>
      <c r="AI13" s="28">
        <v>1.0166687407297981</v>
      </c>
      <c r="AJ13" s="28">
        <v>0</v>
      </c>
      <c r="AK13" s="28">
        <v>40</v>
      </c>
      <c r="AL13" s="28">
        <v>90</v>
      </c>
      <c r="AM13" s="28">
        <v>2.1136401676107153</v>
      </c>
      <c r="AN13" s="28">
        <v>0</v>
      </c>
      <c r="AO13" s="28">
        <v>10</v>
      </c>
      <c r="AP13" s="28">
        <v>0.9</v>
      </c>
      <c r="AQ13" s="28">
        <v>1.1287844455238909</v>
      </c>
      <c r="AR13" s="28">
        <v>3.3333333333333335</v>
      </c>
      <c r="AS13" s="28">
        <v>6.666666666666667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6 b c 7 e a - b 2 b f - 4 d 0 e - b c 7 a - 6 8 0 1 9 3 6 0 1 1 c 9 "   x m l n s = " h t t p : / / s c h e m a s . m i c r o s o f t . c o m / D a t a M a s h u p " > A A A A A N Q F A A B Q S w M E F A A C A A g A T X D E T h Z f / S + o A A A A + A A A A B I A H A B D b 2 5 m a W c v U G F j a 2 F n Z S 5 4 b W w g o h g A K K A U A A A A A A A A A A A A A A A A A A A A A A A A A A A A h Y 9 B D o I w F E S v Q r q n L Q i o 5 F M W b i U x M T F s m 1 q h E Y q h x X I 3 F x 7 J K 0 i i q D u X M 3 m T v H n c 7 p C P b e N d Z W 9 U p z M U Y I o 8 q U V 3 V L r K 0 G B P / g r l D H Z c n H k l v Q n W J h 2 N y l B t 7 S U l x D m H 3 Q J 3 f U V C S g N S F t u 9 q G X L f a W N 5 V p I 9 F k d / 6 8 Q g 8 N L h o U 4 W e M 4 S p Y 4 i g M g c w 2 F 0 l 8 k n I w x B f J T w m Z o 7 N B L J o 1 f l E D m C O T 9 g j 0 B U E s D B B Q A A g A I A E 1 w x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c M R O / d N J d c o C A A C t C g A A E w A c A E Z v c m 1 1 b G F z L 1 N l Y 3 R p b 2 4 x L m 0 g o h g A K K A U A A A A A A A A A A A A A A A A A A A A A A A A A A A A j Z Z N b t s w E I X 3 B n w H Q t 0 4 g O L C Q d F N k I W r u o 0 2 j R C 7 7 S L I g p a m C R H + C B Q V p D F y h J 6 m R 8 j F O p T i 2 K R F N t 4 Y 5 h v O D M d 8 n 9 R A a Z i S Z N l / z 0 7 H o / G o u a U a K r K i a 0 5 n 5 I x w M O M R w c + F Z j c g c W X x U A K f Z q 3 W I M 1 P p e / W S t 1 N j j Z X 3 6 i A s 6 T f m V w / X W V K G g y 5 T v s E 7 5 I V q x U p q V g z W q k E U 9 l Y m K 4 0 l c 0 v p U W m e C v k 6 n c N z a Q v l 2 4 2 S a Y q d q N I T b V h J a s p J k 1 S Y j C K G H g w T y n Z J I u K V r i Y S / P x w 9 Q m 6 F a / Q H l L i a Q l E w w b U d t t F T V g m N g P g n v K W w z E c c w G w 2 w F U g G m o n w b I F u x B t 3 J X 2 s 1 J Q t j 1 P S g t + c / s m I l E I 7 p N O W s b 9 V P k O X k 8 A A 4 Q Q m 6 I U U W 0 e Y R b R n W c n F 8 H l Y j S X M 5 t H F R F E V W H J N 5 N n C 4 r f i 5 i I j z R U T M L i N i P r R z u c y X 3 X / p N W r X j z M l 2 o i o 6 q A 4 b 4 L S J T T h f Q s R 1 r C b S M E s J O G 1 C J d 7 M E H t U 8 t 5 U D z P g x K u B V s 5 i Q 0 6 L O K g Q y I O O i R 1 g w 6 J d t C R b i I F s 5 B k B x 0 s h 4 M O a d 2 g Q y I O O i T Z Q Q 9 o B X B W t p w 2 O 0 T t 3 f e d e u K p T 0 e v B O 4 J S x F k h E o M L t n z X 2 l / V U x S w R 7 7 h R 2 a v 8 u a 3 S t z Y W 5 B 9 3 u b i c / x n g 1 D j N 5 i e Q j E w 9 z 1 M e t y N Y D S F 3 a 6 t H T 5 6 B L R Z 6 B D P Z 9 z L t l c l L n s c m H l 0 s n D j g c a B y 0 e T F x 8 e M B w E O F A w c W A Z 3 z H 6 q 6 5 P d t 6 R n W s 6 Z n R t Z 9 n O M d i j q l c G 3 n G c a z i m s O z g 3 P / 0 R D J 3 G i 2 b v u 7 9 o N y p Z M D G z S k x H s n l V h r G H g v u Q T 0 B O y u / R v N Y 9 9 Z 9 o s X G t 7 X q j F J Z 9 O + F b v c S t O + 5 L A H S / Z 9 2 k U R D S B q T h + 9 r n C p B I x o Y f K f o 6 S v T 0 H b R Z K + 7 N X b J C t 8 R 0 k 3 e x 1 G O p g F W z h s N n 1 9 K C S F z f u G w u M R k 5 H a p / 8 A U E s B A i 0 A F A A C A A g A T X D E T h Z f / S + o A A A A + A A A A B I A A A A A A A A A A A A A A A A A A A A A A E N v b m Z p Z y 9 Q Y W N r Y W d l L n h t b F B L A Q I t A B Q A A g A I A E 1 w x E 4 P y u m r p A A A A O k A A A A T A A A A A A A A A A A A A A A A A P Q A A A B b Q 2 9 u d G V u d F 9 U e X B l c 1 0 u e G 1 s U E s B A i 0 A F A A C A A g A T X D E T v 3 T S X X K A g A A r Q o A A B M A A A A A A A A A A A A A A A A A 5 Q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y 0 A A A A A A A D 9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k 6 M D I 6 M j Q u N z E x N D U y N l o i I C 8 + P E V u d H J 5 I F R 5 c G U 9 I k Z p b G x D b 2 x 1 b W 5 U e X B l c y I g V m F s d W U 9 I n N C Z 0 1 I Q n d V R 0 J R T U R B d 0 1 E Q X d N R k J R V U Z C U U 1 E Q X d N R E F 3 T U R B d 0 1 E Q X d N R E F 3 T U R B d 0 1 E Q X d N R E F 3 V U Z C Z 0 0 9 I i A v P j x F b n R y e S B U e X B l P S J G a W x s Q 2 9 s d W 1 u T m F t Z X M i I F Z h b H V l P S J z W y Z x d W 9 0 O 0 N v Z G l n b y B w Y X J 0 a W N p c G F u d G U m c X V v d D s s J n F 1 b 3 Q 7 R W R h Z C Z x d W 9 0 O y w m c X V v d D t G Z W N o Y S B u Y W N p b W l l b n R v J n F 1 b 3 Q 7 L C Z x d W 9 0 O 0 Z l Y 2 h h I G V 2 Y W x 1 Y W N p b 2 4 g M S Z x d W 9 0 O y w m c X V v d D t F Z G F k I G R l Y 2 l t Y W w m c X V v d D s s J n F 1 b 3 Q 7 R 3 B v L i B F d H R v L i Z x d W 9 0 O y w m c X V v d D v D j W 5 k a W N l I G x h d G V y Y W x p Z G F k J n F 1 b 3 Q 7 L C Z x d W 9 0 O 0 N J I C Z x d W 9 0 O y w m c X V v d D t D b 2 5 u Z X J z I F B D J n F 1 b 3 Q 7 L C Z x d W 9 0 O 0 N v b m 5 l c n M g U E E m c X V v d D s s J n F 1 b 3 Q 7 Q 2 9 u b m V y c y B Q U y Z x d W 9 0 O y w m c X V v d D t D b 2 5 u Z X J z I E l t L U g m c X V v d D s s J n F 1 b 3 Q 7 Q 2 9 u b m V y c y B B J n F 1 b 3 Q 7 L C Z x d W 9 0 O 0 N v b m 5 l c n M g S W 4 t S C Z x d W 9 0 O y w m c X V v d D t F U F B Q Q 1 A t I E F D J n F 1 b 3 Q 7 L C Z x d W 9 0 O 0 V Q U F B D U C 0 g R F A m c X V v d D s s J n F 1 b 3 Q 7 R V B Q U E N Q L S B B R S Z x d W 9 0 O y w m c X V v d D t F U F B Q Q 1 A t I E N S J n F 1 b 3 Q 7 L C Z x d W 9 0 O 0 V Q U F B D U C 0 g S U U m c X V v d D s s J n F 1 b 3 Q 7 U 1 N J U y 1 D b 2 1 1 I D E m c X V v d D s s J n F 1 b 3 Q 7 U 1 N J U y 1 D b 2 9 w I D E m c X V v d D s s J n F 1 b 3 Q 7 U 1 N J U y 1 B c y A x J n F 1 b 3 Q 7 L C Z x d W 9 0 O 1 N T S V M t U m V z c C A x J n F 1 b 3 Q 7 L C Z x d W 9 0 O 1 N T S V M t R W 1 w I D E m c X V v d D s s J n F 1 b 3 Q 7 U 1 N J U y 1 D b 2 1 w I D E m c X V v d D s s J n F 1 b 3 Q 7 U 1 N J U y 1 B Q y A x J n F 1 b 3 Q 7 L C Z x d W 9 0 O 1 N T S V M g U E M g M S Z x d W 9 0 O y w m c X V v d D t T U 0 l T L U V 4 d C A x J n F 1 b 3 Q 7 L C Z x d W 9 0 O 1 N T S V M t Q n V s b C A x J n F 1 b 3 Q 7 L C Z x d W 9 0 O 1 N T S V M t S E k g M S Z x d W 9 0 O y w m c X V v d D t T U 0 l T L U l u d C A x J n F 1 b 3 Q 7 L C Z x d W 9 0 O 1 N T S V M t Q 2 9 t d S A y J n F 1 b 3 Q 7 L C Z x d W 9 0 O 1 N T S V M t Q 2 9 v c C A y J n F 1 b 3 Q 7 L C Z x d W 9 0 O 1 N T S V M t Q X M g M i Z x d W 9 0 O y w m c X V v d D t T U 0 l T L V J l c 3 A g M i Z x d W 9 0 O y w m c X V v d D t T U 0 l T L U V t c C A y J n F 1 b 3 Q 7 L C Z x d W 9 0 O 1 N T S V M t Q 2 9 t c C A y J n F 1 b 3 Q 7 L C Z x d W 9 0 O 1 N T S V M t Q U M g M i Z x d W 9 0 O y w m c X V v d D t T U 0 l T I F B D I D I m c X V v d D s s J n F 1 b 3 Q 7 U 1 N J U y 1 F e H Q g M i Z x d W 9 0 O y w m c X V v d D t T U 0 l T L U J 1 b G w g M i Z x d W 9 0 O y w m c X V v d D t T U 0 l T L U h J I D I m c X V v d D s s J n F 1 b 3 Q 7 U 1 N J U y 1 J b n Q g M i Z x d W 9 0 O y w m c X V v d D t Q Z W x p Y 3 V s Y X M g M S Z x d W 9 0 O y w m c X V v d D t Q Z W x p Y 3 V s Y X M g M i Z x d W 9 0 O y w m c X V v d D t Q c m U v c G 9 z d C Z x d W 9 0 O y w m c X V v d D t Q d W 5 0 d W F j a c O z b i B T U 0 l T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N v b H V t b m E g Z G U g Y W 5 1 b G F j a c O z b i B k Z S B k a W 5 h b W l 6 Y W N p w 7 N u L n t D b 2 R p Z 2 8 g c G F y d G l j a X B h b n R l L D B 9 J n F 1 b 3 Q 7 L C Z x d W 9 0 O 1 N l Y 3 R p b 2 4 x L 1 R h Y m x h M S 9 D b 2 x 1 b W 5 h I G R l I G F u d W x h Y 2 n D s 2 4 g Z G U g Z G l u Y W 1 p e m F j a c O z b i 5 7 R W R h Z C w x f S Z x d W 9 0 O y w m c X V v d D t T Z W N 0 a W 9 u M S 9 U Y W J s Y T E v Q 2 9 s d W 1 u Y S B k Z S B h b n V s Y W N p w 7 N u I G R l I G R p b m F t a X p h Y 2 n D s 2 4 u e 0 Z l Y 2 h h I G 5 h Y 2 l t a W V u d G 8 s M n 0 m c X V v d D s s J n F 1 b 3 Q 7 U 2 V j d G l v b j E v V G F i b G E x L 0 N v b H V t b m E g Z G U g Y W 5 1 b G F j a c O z b i B k Z S B k a W 5 h b W l 6 Y W N p w 7 N u L n t G Z W N o Y S B l d m F s d W F j a W 9 u I D E s M 3 0 m c X V v d D s s J n F 1 b 3 Q 7 U 2 V j d G l v b j E v V G F i b G E x L 0 N v b H V t b m E g Z G U g Y W 5 1 b G F j a c O z b i B k Z S B k a W 5 h b W l 6 Y W N p w 7 N u L n t F Z G F k I G R l Y 2 l t Y W w s N H 0 m c X V v d D s s J n F 1 b 3 Q 7 U 2 V j d G l v b j E v V G F i b G E x L 0 N v b H V t b m E g Z G U g Y W 5 1 b G F j a c O z b i B k Z S B k a W 5 h b W l 6 Y W N p w 7 N u L n t H c G 8 u I E V 0 d G 8 u L D V 9 J n F 1 b 3 Q 7 L C Z x d W 9 0 O 1 N l Y 3 R p b 2 4 x L 1 R h Y m x h M S 9 D b 2 x 1 b W 5 h I G R l I G F u d W x h Y 2 n D s 2 4 g Z G U g Z G l u Y W 1 p e m F j a c O z b i 5 7 w 4 1 u Z G l j Z S B s Y X R l c m F s a W R h Z C w 2 f S Z x d W 9 0 O y w m c X V v d D t T Z W N 0 a W 9 u M S 9 U Y W J s Y T E v Q 2 9 s d W 1 u Y S B k Z S B h b n V s Y W N p w 7 N u I G R l I G R p b m F t a X p h Y 2 n D s 2 4 u e 0 N J I C w 3 f S Z x d W 9 0 O y w m c X V v d D t T Z W N 0 a W 9 u M S 9 U Y W J s Y T E v Q 2 9 s d W 1 u Y S B k Z S B h b n V s Y W N p w 7 N u I G R l I G R p b m F t a X p h Y 2 n D s 2 4 u e 0 N v b m 5 l c n M g U E M s O H 0 m c X V v d D s s J n F 1 b 3 Q 7 U 2 V j d G l v b j E v V G F i b G E x L 0 N v b H V t b m E g Z G U g Y W 5 1 b G F j a c O z b i B k Z S B k a W 5 h b W l 6 Y W N p w 7 N u L n t D b 2 5 u Z X J z I F B B L D l 9 J n F 1 b 3 Q 7 L C Z x d W 9 0 O 1 N l Y 3 R p b 2 4 x L 1 R h Y m x h M S 9 D b 2 x 1 b W 5 h I G R l I G F u d W x h Y 2 n D s 2 4 g Z G U g Z G l u Y W 1 p e m F j a c O z b i 5 7 Q 2 9 u b m V y c y B Q U y w x M H 0 m c X V v d D s s J n F 1 b 3 Q 7 U 2 V j d G l v b j E v V G F i b G E x L 0 N v b H V t b m E g Z G U g Y W 5 1 b G F j a c O z b i B k Z S B k a W 5 h b W l 6 Y W N p w 7 N u L n t D b 2 5 u Z X J z I E l t L U g s M T F 9 J n F 1 b 3 Q 7 L C Z x d W 9 0 O 1 N l Y 3 R p b 2 4 x L 1 R h Y m x h M S 9 D b 2 x 1 b W 5 h I G R l I G F u d W x h Y 2 n D s 2 4 g Z G U g Z G l u Y W 1 p e m F j a c O z b i 5 7 Q 2 9 u b m V y c y B B L D E y f S Z x d W 9 0 O y w m c X V v d D t T Z W N 0 a W 9 u M S 9 U Y W J s Y T E v Q 2 9 s d W 1 u Y S B k Z S B h b n V s Y W N p w 7 N u I G R l I G R p b m F t a X p h Y 2 n D s 2 4 u e 0 N v b m 5 l c n M g S W 4 t S C w x M 3 0 m c X V v d D s s J n F 1 b 3 Q 7 U 2 V j d G l v b j E v V G F i b G E x L 0 N v b H V t b m E g Z G U g Y W 5 1 b G F j a c O z b i B k Z S B k a W 5 h b W l 6 Y W N p w 7 N u L n t F U F B Q Q 1 A t I E F D L D E 0 f S Z x d W 9 0 O y w m c X V v d D t T Z W N 0 a W 9 u M S 9 U Y W J s Y T E v Q 2 9 s d W 1 u Y S B k Z S B h b n V s Y W N p w 7 N u I G R l I G R p b m F t a X p h Y 2 n D s 2 4 u e 0 V Q U F B D U C 0 g R F A s M T V 9 J n F 1 b 3 Q 7 L C Z x d W 9 0 O 1 N l Y 3 R p b 2 4 x L 1 R h Y m x h M S 9 D b 2 x 1 b W 5 h I G R l I G F u d W x h Y 2 n D s 2 4 g Z G U g Z G l u Y W 1 p e m F j a c O z b i 5 7 R V B Q U E N Q L S B B R S w x N n 0 m c X V v d D s s J n F 1 b 3 Q 7 U 2 V j d G l v b j E v V G F i b G E x L 0 N v b H V t b m E g Z G U g Y W 5 1 b G F j a c O z b i B k Z S B k a W 5 h b W l 6 Y W N p w 7 N u L n t F U F B Q Q 1 A t I E N S L D E 3 f S Z x d W 9 0 O y w m c X V v d D t T Z W N 0 a W 9 u M S 9 U Y W J s Y T E v Q 2 9 s d W 1 u Y S B k Z S B h b n V s Y W N p w 7 N u I G R l I G R p b m F t a X p h Y 2 n D s 2 4 u e 0 V Q U F B D U C 0 g S U U s M T h 9 J n F 1 b 3 Q 7 L C Z x d W 9 0 O 1 N l Y 3 R p b 2 4 x L 1 R h Y m x h M S 9 D b 2 x 1 b W 5 h I G R l I G F u d W x h Y 2 n D s 2 4 g Z G U g Z G l u Y W 1 p e m F j a c O z b i 5 7 U 1 N J U y 1 D b 2 1 1 I D E s M T l 9 J n F 1 b 3 Q 7 L C Z x d W 9 0 O 1 N l Y 3 R p b 2 4 x L 1 R h Y m x h M S 9 D b 2 x 1 b W 5 h I G R l I G F u d W x h Y 2 n D s 2 4 g Z G U g Z G l u Y W 1 p e m F j a c O z b i 5 7 U 1 N J U y 1 D b 2 9 w I D E s M j B 9 J n F 1 b 3 Q 7 L C Z x d W 9 0 O 1 N l Y 3 R p b 2 4 x L 1 R h Y m x h M S 9 D b 2 x 1 b W 5 h I G R l I G F u d W x h Y 2 n D s 2 4 g Z G U g Z G l u Y W 1 p e m F j a c O z b i 5 7 U 1 N J U y 1 B c y A x L D I x f S Z x d W 9 0 O y w m c X V v d D t T Z W N 0 a W 9 u M S 9 U Y W J s Y T E v Q 2 9 s d W 1 u Y S B k Z S B h b n V s Y W N p w 7 N u I G R l I G R p b m F t a X p h Y 2 n D s 2 4 u e 1 N T S V M t U m V z c C A x L D I y f S Z x d W 9 0 O y w m c X V v d D t T Z W N 0 a W 9 u M S 9 U Y W J s Y T E v Q 2 9 s d W 1 u Y S B k Z S B h b n V s Y W N p w 7 N u I G R l I G R p b m F t a X p h Y 2 n D s 2 4 u e 1 N T S V M t R W 1 w I D E s M j N 9 J n F 1 b 3 Q 7 L C Z x d W 9 0 O 1 N l Y 3 R p b 2 4 x L 1 R h Y m x h M S 9 D b 2 x 1 b W 5 h I G R l I G F u d W x h Y 2 n D s 2 4 g Z G U g Z G l u Y W 1 p e m F j a c O z b i 5 7 U 1 N J U y 1 D b 2 1 w I D E s M j R 9 J n F 1 b 3 Q 7 L C Z x d W 9 0 O 1 N l Y 3 R p b 2 4 x L 1 R h Y m x h M S 9 D b 2 x 1 b W 5 h I G R l I G F u d W x h Y 2 n D s 2 4 g Z G U g Z G l u Y W 1 p e m F j a c O z b i 5 7 U 1 N J U y 1 B Q y A x L D I 1 f S Z x d W 9 0 O y w m c X V v d D t T Z W N 0 a W 9 u M S 9 U Y W J s Y T E v Q 2 9 s d W 1 u Y S B k Z S B h b n V s Y W N p w 7 N u I G R l I G R p b m F t a X p h Y 2 n D s 2 4 u e 1 N T S V M g U E M g M S w y N n 0 m c X V v d D s s J n F 1 b 3 Q 7 U 2 V j d G l v b j E v V G F i b G E x L 0 N v b H V t b m E g Z G U g Y W 5 1 b G F j a c O z b i B k Z S B k a W 5 h b W l 6 Y W N p w 7 N u L n t T U 0 l T L U V 4 d C A x L D I 3 f S Z x d W 9 0 O y w m c X V v d D t T Z W N 0 a W 9 u M S 9 U Y W J s Y T E v Q 2 9 s d W 1 u Y S B k Z S B h b n V s Y W N p w 7 N u I G R l I G R p b m F t a X p h Y 2 n D s 2 4 u e 1 N T S V M t Q n V s b C A x L D I 4 f S Z x d W 9 0 O y w m c X V v d D t T Z W N 0 a W 9 u M S 9 U Y W J s Y T E v Q 2 9 s d W 1 u Y S B k Z S B h b n V s Y W N p w 7 N u I G R l I G R p b m F t a X p h Y 2 n D s 2 4 u e 1 N T S V M t S E k g M S w y O X 0 m c X V v d D s s J n F 1 b 3 Q 7 U 2 V j d G l v b j E v V G F i b G E x L 0 N v b H V t b m E g Z G U g Y W 5 1 b G F j a c O z b i B k Z S B k a W 5 h b W l 6 Y W N p w 7 N u L n t T U 0 l T L U l u d C A x L D M w f S Z x d W 9 0 O y w m c X V v d D t T Z W N 0 a W 9 u M S 9 U Y W J s Y T E v Q 2 9 s d W 1 u Y S B k Z S B h b n V s Y W N p w 7 N u I G R l I G R p b m F t a X p h Y 2 n D s 2 4 u e 1 N T S V M t Q 2 9 t d S A y L D M x f S Z x d W 9 0 O y w m c X V v d D t T Z W N 0 a W 9 u M S 9 U Y W J s Y T E v Q 2 9 s d W 1 u Y S B k Z S B h b n V s Y W N p w 7 N u I G R l I G R p b m F t a X p h Y 2 n D s 2 4 u e 1 N T S V M t Q 2 9 v c C A y L D M y f S Z x d W 9 0 O y w m c X V v d D t T Z W N 0 a W 9 u M S 9 U Y W J s Y T E v Q 2 9 s d W 1 u Y S B k Z S B h b n V s Y W N p w 7 N u I G R l I G R p b m F t a X p h Y 2 n D s 2 4 u e 1 N T S V M t Q X M g M i w z M 3 0 m c X V v d D s s J n F 1 b 3 Q 7 U 2 V j d G l v b j E v V G F i b G E x L 0 N v b H V t b m E g Z G U g Y W 5 1 b G F j a c O z b i B k Z S B k a W 5 h b W l 6 Y W N p w 7 N u L n t T U 0 l T L V J l c 3 A g M i w z N H 0 m c X V v d D s s J n F 1 b 3 Q 7 U 2 V j d G l v b j E v V G F i b G E x L 0 N v b H V t b m E g Z G U g Y W 5 1 b G F j a c O z b i B k Z S B k a W 5 h b W l 6 Y W N p w 7 N u L n t T U 0 l T L U V t c C A y L D M 1 f S Z x d W 9 0 O y w m c X V v d D t T Z W N 0 a W 9 u M S 9 U Y W J s Y T E v Q 2 9 s d W 1 u Y S B k Z S B h b n V s Y W N p w 7 N u I G R l I G R p b m F t a X p h Y 2 n D s 2 4 u e 1 N T S V M t Q 2 9 t c C A y L D M 2 f S Z x d W 9 0 O y w m c X V v d D t T Z W N 0 a W 9 u M S 9 U Y W J s Y T E v Q 2 9 s d W 1 u Y S B k Z S B h b n V s Y W N p w 7 N u I G R l I G R p b m F t a X p h Y 2 n D s 2 4 u e 1 N T S V M t Q U M g M i w z N 3 0 m c X V v d D s s J n F 1 b 3 Q 7 U 2 V j d G l v b j E v V G F i b G E x L 0 N v b H V t b m E g Z G U g Y W 5 1 b G F j a c O z b i B k Z S B k a W 5 h b W l 6 Y W N p w 7 N u L n t T U 0 l T I F B D I D I s M z h 9 J n F 1 b 3 Q 7 L C Z x d W 9 0 O 1 N l Y 3 R p b 2 4 x L 1 R h Y m x h M S 9 D b 2 x 1 b W 5 h I G R l I G F u d W x h Y 2 n D s 2 4 g Z G U g Z G l u Y W 1 p e m F j a c O z b i 5 7 U 1 N J U y 1 F e H Q g M i w z O X 0 m c X V v d D s s J n F 1 b 3 Q 7 U 2 V j d G l v b j E v V G F i b G E x L 0 N v b H V t b m E g Z G U g Y W 5 1 b G F j a c O z b i B k Z S B k a W 5 h b W l 6 Y W N p w 7 N u L n t T U 0 l T L U J 1 b G w g M i w 0 M H 0 m c X V v d D s s J n F 1 b 3 Q 7 U 2 V j d G l v b j E v V G F i b G E x L 0 N v b H V t b m E g Z G U g Y W 5 1 b G F j a c O z b i B k Z S B k a W 5 h b W l 6 Y W N p w 7 N u L n t T U 0 l T L U h J I D I s N D F 9 J n F 1 b 3 Q 7 L C Z x d W 9 0 O 1 N l Y 3 R p b 2 4 x L 1 R h Y m x h M S 9 D b 2 x 1 b W 5 h I G R l I G F u d W x h Y 2 n D s 2 4 g Z G U g Z G l u Y W 1 p e m F j a c O z b i 5 7 U 1 N J U y 1 J b n Q g M i w 0 M n 0 m c X V v d D s s J n F 1 b 3 Q 7 U 2 V j d G l v b j E v V G F i b G E x L 0 N v b H V t b m E g Z G U g Y W 5 1 b G F j a c O z b i B k Z S B k a W 5 h b W l 6 Y W N p w 7 N u L n t Q Z W x p Y 3 V s Y X M g M S w 0 M 3 0 m c X V v d D s s J n F 1 b 3 Q 7 U 2 V j d G l v b j E v V G F i b G E x L 0 N v b H V t b m E g Z G U g Y W 5 1 b G F j a c O z b i B k Z S B k a W 5 h b W l 6 Y W N p w 7 N u L n t Q Z W x p Y 3 V s Y X M g M i w 0 N H 0 m c X V v d D s s J n F 1 b 3 Q 7 U 2 V j d G l v b j E v V G F i b G E x L 1 Z h b G 9 y I H J l Z W 1 w b G F 6 Y W R v M S 5 7 U H J l L 3 B v c 3 Q s N D V 9 J n F 1 b 3 Q 7 L C Z x d W 9 0 O 1 N l Y 3 R p b 2 4 x L 1 R h Y m x h M S 9 D b 2 x 1 b W 5 h I G R l I G F u d W x h Y 2 n D s 2 4 g Z G U g Z G l u Y W 1 p e m F j a c O z b i 5 7 V m F s b 3 I s N D Z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9 U Y W J s Y T E v Q 2 9 s d W 1 u Y S B k Z S B h b n V s Y W N p w 7 N u I G R l I G R p b m F t a X p h Y 2 n D s 2 4 u e 0 N v Z G l n b y B w Y X J 0 a W N p c G F u d G U s M H 0 m c X V v d D s s J n F 1 b 3 Q 7 U 2 V j d G l v b j E v V G F i b G E x L 0 N v b H V t b m E g Z G U g Y W 5 1 b G F j a c O z b i B k Z S B k a W 5 h b W l 6 Y W N p w 7 N u L n t F Z G F k L D F 9 J n F 1 b 3 Q 7 L C Z x d W 9 0 O 1 N l Y 3 R p b 2 4 x L 1 R h Y m x h M S 9 D b 2 x 1 b W 5 h I G R l I G F u d W x h Y 2 n D s 2 4 g Z G U g Z G l u Y W 1 p e m F j a c O z b i 5 7 R m V j a G E g b m F j a W 1 p Z W 5 0 b y w y f S Z x d W 9 0 O y w m c X V v d D t T Z W N 0 a W 9 u M S 9 U Y W J s Y T E v Q 2 9 s d W 1 u Y S B k Z S B h b n V s Y W N p w 7 N u I G R l I G R p b m F t a X p h Y 2 n D s 2 4 u e 0 Z l Y 2 h h I G V 2 Y W x 1 Y W N p b 2 4 g M S w z f S Z x d W 9 0 O y w m c X V v d D t T Z W N 0 a W 9 u M S 9 U Y W J s Y T E v Q 2 9 s d W 1 u Y S B k Z S B h b n V s Y W N p w 7 N u I G R l I G R p b m F t a X p h Y 2 n D s 2 4 u e 0 V k Y W Q g Z G V j a W 1 h b C w 0 f S Z x d W 9 0 O y w m c X V v d D t T Z W N 0 a W 9 u M S 9 U Y W J s Y T E v Q 2 9 s d W 1 u Y S B k Z S B h b n V s Y W N p w 7 N u I G R l I G R p b m F t a X p h Y 2 n D s 2 4 u e 0 d w b y 4 g R X R 0 b y 4 s N X 0 m c X V v d D s s J n F 1 b 3 Q 7 U 2 V j d G l v b j E v V G F i b G E x L 0 N v b H V t b m E g Z G U g Y W 5 1 b G F j a c O z b i B k Z S B k a W 5 h b W l 6 Y W N p w 7 N u L n v D j W 5 k a W N l I G x h d G V y Y W x p Z G F k L D Z 9 J n F 1 b 3 Q 7 L C Z x d W 9 0 O 1 N l Y 3 R p b 2 4 x L 1 R h Y m x h M S 9 D b 2 x 1 b W 5 h I G R l I G F u d W x h Y 2 n D s 2 4 g Z G U g Z G l u Y W 1 p e m F j a c O z b i 5 7 Q 0 k g L D d 9 J n F 1 b 3 Q 7 L C Z x d W 9 0 O 1 N l Y 3 R p b 2 4 x L 1 R h Y m x h M S 9 D b 2 x 1 b W 5 h I G R l I G F u d W x h Y 2 n D s 2 4 g Z G U g Z G l u Y W 1 p e m F j a c O z b i 5 7 Q 2 9 u b m V y c y B Q Q y w 4 f S Z x d W 9 0 O y w m c X V v d D t T Z W N 0 a W 9 u M S 9 U Y W J s Y T E v Q 2 9 s d W 1 u Y S B k Z S B h b n V s Y W N p w 7 N u I G R l I G R p b m F t a X p h Y 2 n D s 2 4 u e 0 N v b m 5 l c n M g U E E s O X 0 m c X V v d D s s J n F 1 b 3 Q 7 U 2 V j d G l v b j E v V G F i b G E x L 0 N v b H V t b m E g Z G U g Y W 5 1 b G F j a c O z b i B k Z S B k a W 5 h b W l 6 Y W N p w 7 N u L n t D b 2 5 u Z X J z I F B T L D E w f S Z x d W 9 0 O y w m c X V v d D t T Z W N 0 a W 9 u M S 9 U Y W J s Y T E v Q 2 9 s d W 1 u Y S B k Z S B h b n V s Y W N p w 7 N u I G R l I G R p b m F t a X p h Y 2 n D s 2 4 u e 0 N v b m 5 l c n M g S W 0 t S C w x M X 0 m c X V v d D s s J n F 1 b 3 Q 7 U 2 V j d G l v b j E v V G F i b G E x L 0 N v b H V t b m E g Z G U g Y W 5 1 b G F j a c O z b i B k Z S B k a W 5 h b W l 6 Y W N p w 7 N u L n t D b 2 5 u Z X J z I E E s M T J 9 J n F 1 b 3 Q 7 L C Z x d W 9 0 O 1 N l Y 3 R p b 2 4 x L 1 R h Y m x h M S 9 D b 2 x 1 b W 5 h I G R l I G F u d W x h Y 2 n D s 2 4 g Z G U g Z G l u Y W 1 p e m F j a c O z b i 5 7 Q 2 9 u b m V y c y B J b i 1 I L D E z f S Z x d W 9 0 O y w m c X V v d D t T Z W N 0 a W 9 u M S 9 U Y W J s Y T E v Q 2 9 s d W 1 u Y S B k Z S B h b n V s Y W N p w 7 N u I G R l I G R p b m F t a X p h Y 2 n D s 2 4 u e 0 V Q U F B D U C 0 g Q U M s M T R 9 J n F 1 b 3 Q 7 L C Z x d W 9 0 O 1 N l Y 3 R p b 2 4 x L 1 R h Y m x h M S 9 D b 2 x 1 b W 5 h I G R l I G F u d W x h Y 2 n D s 2 4 g Z G U g Z G l u Y W 1 p e m F j a c O z b i 5 7 R V B Q U E N Q L S B E U C w x N X 0 m c X V v d D s s J n F 1 b 3 Q 7 U 2 V j d G l v b j E v V G F i b G E x L 0 N v b H V t b m E g Z G U g Y W 5 1 b G F j a c O z b i B k Z S B k a W 5 h b W l 6 Y W N p w 7 N u L n t F U F B Q Q 1 A t I E F F L D E 2 f S Z x d W 9 0 O y w m c X V v d D t T Z W N 0 a W 9 u M S 9 U Y W J s Y T E v Q 2 9 s d W 1 u Y S B k Z S B h b n V s Y W N p w 7 N u I G R l I G R p b m F t a X p h Y 2 n D s 2 4 u e 0 V Q U F B D U C 0 g Q 1 I s M T d 9 J n F 1 b 3 Q 7 L C Z x d W 9 0 O 1 N l Y 3 R p b 2 4 x L 1 R h Y m x h M S 9 D b 2 x 1 b W 5 h I G R l I G F u d W x h Y 2 n D s 2 4 g Z G U g Z G l u Y W 1 p e m F j a c O z b i 5 7 R V B Q U E N Q L S B J R S w x O H 0 m c X V v d D s s J n F 1 b 3 Q 7 U 2 V j d G l v b j E v V G F i b G E x L 0 N v b H V t b m E g Z G U g Y W 5 1 b G F j a c O z b i B k Z S B k a W 5 h b W l 6 Y W N p w 7 N u L n t T U 0 l T L U N v b X U g M S w x O X 0 m c X V v d D s s J n F 1 b 3 Q 7 U 2 V j d G l v b j E v V G F i b G E x L 0 N v b H V t b m E g Z G U g Y W 5 1 b G F j a c O z b i B k Z S B k a W 5 h b W l 6 Y W N p w 7 N u L n t T U 0 l T L U N v b 3 A g M S w y M H 0 m c X V v d D s s J n F 1 b 3 Q 7 U 2 V j d G l v b j E v V G F i b G E x L 0 N v b H V t b m E g Z G U g Y W 5 1 b G F j a c O z b i B k Z S B k a W 5 h b W l 6 Y W N p w 7 N u L n t T U 0 l T L U F z I D E s M j F 9 J n F 1 b 3 Q 7 L C Z x d W 9 0 O 1 N l Y 3 R p b 2 4 x L 1 R h Y m x h M S 9 D b 2 x 1 b W 5 h I G R l I G F u d W x h Y 2 n D s 2 4 g Z G U g Z G l u Y W 1 p e m F j a c O z b i 5 7 U 1 N J U y 1 S Z X N w I D E s M j J 9 J n F 1 b 3 Q 7 L C Z x d W 9 0 O 1 N l Y 3 R p b 2 4 x L 1 R h Y m x h M S 9 D b 2 x 1 b W 5 h I G R l I G F u d W x h Y 2 n D s 2 4 g Z G U g Z G l u Y W 1 p e m F j a c O z b i 5 7 U 1 N J U y 1 F b X A g M S w y M 3 0 m c X V v d D s s J n F 1 b 3 Q 7 U 2 V j d G l v b j E v V G F i b G E x L 0 N v b H V t b m E g Z G U g Y W 5 1 b G F j a c O z b i B k Z S B k a W 5 h b W l 6 Y W N p w 7 N u L n t T U 0 l T L U N v b X A g M S w y N H 0 m c X V v d D s s J n F 1 b 3 Q 7 U 2 V j d G l v b j E v V G F i b G E x L 0 N v b H V t b m E g Z G U g Y W 5 1 b G F j a c O z b i B k Z S B k a W 5 h b W l 6 Y W N p w 7 N u L n t T U 0 l T L U F D I D E s M j V 9 J n F 1 b 3 Q 7 L C Z x d W 9 0 O 1 N l Y 3 R p b 2 4 x L 1 R h Y m x h M S 9 D b 2 x 1 b W 5 h I G R l I G F u d W x h Y 2 n D s 2 4 g Z G U g Z G l u Y W 1 p e m F j a c O z b i 5 7 U 1 N J U y B Q Q y A x L D I 2 f S Z x d W 9 0 O y w m c X V v d D t T Z W N 0 a W 9 u M S 9 U Y W J s Y T E v Q 2 9 s d W 1 u Y S B k Z S B h b n V s Y W N p w 7 N u I G R l I G R p b m F t a X p h Y 2 n D s 2 4 u e 1 N T S V M t R X h 0 I D E s M j d 9 J n F 1 b 3 Q 7 L C Z x d W 9 0 O 1 N l Y 3 R p b 2 4 x L 1 R h Y m x h M S 9 D b 2 x 1 b W 5 h I G R l I G F u d W x h Y 2 n D s 2 4 g Z G U g Z G l u Y W 1 p e m F j a c O z b i 5 7 U 1 N J U y 1 C d W x s I D E s M j h 9 J n F 1 b 3 Q 7 L C Z x d W 9 0 O 1 N l Y 3 R p b 2 4 x L 1 R h Y m x h M S 9 D b 2 x 1 b W 5 h I G R l I G F u d W x h Y 2 n D s 2 4 g Z G U g Z G l u Y W 1 p e m F j a c O z b i 5 7 U 1 N J U y 1 I S S A x L D I 5 f S Z x d W 9 0 O y w m c X V v d D t T Z W N 0 a W 9 u M S 9 U Y W J s Y T E v Q 2 9 s d W 1 u Y S B k Z S B h b n V s Y W N p w 7 N u I G R l I G R p b m F t a X p h Y 2 n D s 2 4 u e 1 N T S V M t S W 5 0 I D E s M z B 9 J n F 1 b 3 Q 7 L C Z x d W 9 0 O 1 N l Y 3 R p b 2 4 x L 1 R h Y m x h M S 9 D b 2 x 1 b W 5 h I G R l I G F u d W x h Y 2 n D s 2 4 g Z G U g Z G l u Y W 1 p e m F j a c O z b i 5 7 U 1 N J U y 1 D b 2 1 1 I D I s M z F 9 J n F 1 b 3 Q 7 L C Z x d W 9 0 O 1 N l Y 3 R p b 2 4 x L 1 R h Y m x h M S 9 D b 2 x 1 b W 5 h I G R l I G F u d W x h Y 2 n D s 2 4 g Z G U g Z G l u Y W 1 p e m F j a c O z b i 5 7 U 1 N J U y 1 D b 2 9 w I D I s M z J 9 J n F 1 b 3 Q 7 L C Z x d W 9 0 O 1 N l Y 3 R p b 2 4 x L 1 R h Y m x h M S 9 D b 2 x 1 b W 5 h I G R l I G F u d W x h Y 2 n D s 2 4 g Z G U g Z G l u Y W 1 p e m F j a c O z b i 5 7 U 1 N J U y 1 B c y A y L D M z f S Z x d W 9 0 O y w m c X V v d D t T Z W N 0 a W 9 u M S 9 U Y W J s Y T E v Q 2 9 s d W 1 u Y S B k Z S B h b n V s Y W N p w 7 N u I G R l I G R p b m F t a X p h Y 2 n D s 2 4 u e 1 N T S V M t U m V z c C A y L D M 0 f S Z x d W 9 0 O y w m c X V v d D t T Z W N 0 a W 9 u M S 9 U Y W J s Y T E v Q 2 9 s d W 1 u Y S B k Z S B h b n V s Y W N p w 7 N u I G R l I G R p b m F t a X p h Y 2 n D s 2 4 u e 1 N T S V M t R W 1 w I D I s M z V 9 J n F 1 b 3 Q 7 L C Z x d W 9 0 O 1 N l Y 3 R p b 2 4 x L 1 R h Y m x h M S 9 D b 2 x 1 b W 5 h I G R l I G F u d W x h Y 2 n D s 2 4 g Z G U g Z G l u Y W 1 p e m F j a c O z b i 5 7 U 1 N J U y 1 D b 2 1 w I D I s M z Z 9 J n F 1 b 3 Q 7 L C Z x d W 9 0 O 1 N l Y 3 R p b 2 4 x L 1 R h Y m x h M S 9 D b 2 x 1 b W 5 h I G R l I G F u d W x h Y 2 n D s 2 4 g Z G U g Z G l u Y W 1 p e m F j a c O z b i 5 7 U 1 N J U y 1 B Q y A y L D M 3 f S Z x d W 9 0 O y w m c X V v d D t T Z W N 0 a W 9 u M S 9 U Y W J s Y T E v Q 2 9 s d W 1 u Y S B k Z S B h b n V s Y W N p w 7 N u I G R l I G R p b m F t a X p h Y 2 n D s 2 4 u e 1 N T S V M g U E M g M i w z O H 0 m c X V v d D s s J n F 1 b 3 Q 7 U 2 V j d G l v b j E v V G F i b G E x L 0 N v b H V t b m E g Z G U g Y W 5 1 b G F j a c O z b i B k Z S B k a W 5 h b W l 6 Y W N p w 7 N u L n t T U 0 l T L U V 4 d C A y L D M 5 f S Z x d W 9 0 O y w m c X V v d D t T Z W N 0 a W 9 u M S 9 U Y W J s Y T E v Q 2 9 s d W 1 u Y S B k Z S B h b n V s Y W N p w 7 N u I G R l I G R p b m F t a X p h Y 2 n D s 2 4 u e 1 N T S V M t Q n V s b C A y L D Q w f S Z x d W 9 0 O y w m c X V v d D t T Z W N 0 a W 9 u M S 9 U Y W J s Y T E v Q 2 9 s d W 1 u Y S B k Z S B h b n V s Y W N p w 7 N u I G R l I G R p b m F t a X p h Y 2 n D s 2 4 u e 1 N T S V M t S E k g M i w 0 M X 0 m c X V v d D s s J n F 1 b 3 Q 7 U 2 V j d G l v b j E v V G F i b G E x L 0 N v b H V t b m E g Z G U g Y W 5 1 b G F j a c O z b i B k Z S B k a W 5 h b W l 6 Y W N p w 7 N u L n t T U 0 l T L U l u d C A y L D Q y f S Z x d W 9 0 O y w m c X V v d D t T Z W N 0 a W 9 u M S 9 U Y W J s Y T E v Q 2 9 s d W 1 u Y S B k Z S B h b n V s Y W N p w 7 N u I G R l I G R p b m F t a X p h Y 2 n D s 2 4 u e 1 B l b G l j d W x h c y A x L D Q z f S Z x d W 9 0 O y w m c X V v d D t T Z W N 0 a W 9 u M S 9 U Y W J s Y T E v Q 2 9 s d W 1 u Y S B k Z S B h b n V s Y W N p w 7 N u I G R l I G R p b m F t a X p h Y 2 n D s 2 4 u e 1 B l b G l j d W x h c y A y L D Q 0 f S Z x d W 9 0 O y w m c X V v d D t T Z W N 0 a W 9 u M S 9 U Y W J s Y T E v V m F s b 3 I g c m V l b X B s Y X p h Z G 8 x L n t Q c m U v c G 9 z d C w 0 N X 0 m c X V v d D s s J n F 1 b 3 Q 7 U 2 V j d G l v b j E v V G F i b G E x L 0 N v b H V t b m E g Z G U g Y W 5 1 b G F j a c O z b i B k Z S B k a W 5 h b W l 6 Y W N p w 7 N u L n t W Y W x v c i w 0 N n 0 m c X V v d D t d L C Z x d W 9 0 O 1 J l b G F 0 a W 9 u c 2 h p c E l u Z m 8 m c X V v d D s 6 W 1 1 9 I i A v P j x F b n R y e S B U e X B l P S J R d W V y e U l E I i B W Y W x 1 Z T 0 i c z g 5 M D I 2 M z R i L W E 5 N z A t N D I 3 Z S 1 h O T k y L T U z N z N k N D c 3 Z D Y 3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m F s b 3 I l M j B y Z W V t c G x h e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9 s M K 1 b X U 6 z r I I J O M 4 p I Q A A A A A C A A A A A A A Q Z g A A A A E A A C A A A A D 9 h U o A c g P v j H m Q j n r Z j / n 2 g D d R n 9 6 u Q 7 x v x Q 2 H f i Q 2 k Q A A A A A O g A A A A A I A A C A A A A C E D p i P e 8 P Z 9 9 r X 9 x Y B w 6 1 U 6 x L 5 U U J 5 1 B Y 5 q I I F o + / f m 1 A A A A D f r B t b X Q d i Y R E Y g 4 8 F s L N B h + A J a 1 T o / c R + R 0 X O F T i 9 q 9 C a z S X P Y n H / C T L K d / n 7 H 0 L w P d f E y R E i m c 1 u 9 1 E q s L Z X f f 9 h J n I I f o c I w s e y T 8 D X U E A A A A A N i y j D J 5 9 n 2 K z f P 3 R R t + r g 6 O P H b D s p d z G F v / r 0 D e 4 T x o a z T H K O m V C u V C I X l 0 D R 5 z l u X D d E Z l g q R T 9 3 M V T + h m Z M < / D a t a M a s h u p > 
</file>

<file path=customXml/itemProps1.xml><?xml version="1.0" encoding="utf-8"?>
<ds:datastoreItem xmlns:ds="http://schemas.openxmlformats.org/officeDocument/2006/customXml" ds:itemID="{970B01C5-AF27-45E2-A101-AC55CA9FC5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bd</vt:lpstr>
      <vt:lpstr>sin eeg</vt:lpstr>
      <vt:lpstr>oddball</vt:lpstr>
      <vt:lpstr>SSIS</vt:lpstr>
      <vt:lpstr>peli</vt:lpstr>
      <vt:lpstr>datos  pbh</vt:lpstr>
      <vt:lpstr>Correlación SSIS</vt:lpstr>
      <vt:lpstr>Hoja4</vt:lpstr>
      <vt:lpstr>Correlación SSIS (2)</vt:lpstr>
      <vt:lpstr>bd!Edad</vt:lpstr>
      <vt:lpstr>bd!Sexo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Yermein b</dc:creator>
  <cp:lastModifiedBy>Pablo Benavides Herrera</cp:lastModifiedBy>
  <dcterms:created xsi:type="dcterms:W3CDTF">2019-03-05T22:29:22Z</dcterms:created>
  <dcterms:modified xsi:type="dcterms:W3CDTF">2019-06-06T23:28:19Z</dcterms:modified>
</cp:coreProperties>
</file>