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 codeName="ThisWorkbook"/>
  <xr:revisionPtr revIDLastSave="0" documentId="13_ncr:1_{1448F19D-DE9B-B74E-B93F-B481969E47A5}" xr6:coauthVersionLast="47" xr6:coauthVersionMax="47" xr10:uidLastSave="{00000000-0000-0000-0000-000000000000}"/>
  <bookViews>
    <workbookView xWindow="80" yWindow="760" windowWidth="29400" windowHeight="17640" xr2:uid="{00000000-000D-0000-FFFF-FFFF00000000}"/>
  </bookViews>
  <sheets>
    <sheet name="cost" sheetId="1" r:id="rId1"/>
    <sheet name="edit" sheetId="3" r:id="rId2"/>
    <sheet name="Chart data" sheetId="2" state="hidden" r:id="rId3"/>
  </sheets>
  <definedNames>
    <definedName name="BudgetTitle">cost!$A$3</definedName>
    <definedName name="Month">cost!#REF!</definedName>
    <definedName name="Name">cost!#REF!</definedName>
    <definedName name="_xlnm.Print_Titles" localSheetId="0">cost!#REF!</definedName>
    <definedName name="Title1">#REF!</definedName>
    <definedName name="Title2">#REF!</definedName>
    <definedName name="Title3">#REF!</definedName>
    <definedName name="Year">cost!#REF!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G22" i="1"/>
  <c r="I22" i="1" s="1"/>
  <c r="G20" i="1"/>
  <c r="I20" i="1" s="1"/>
  <c r="J20" i="1" s="1"/>
  <c r="G18" i="1"/>
  <c r="I18" i="1" s="1"/>
  <c r="J18" i="1" s="1"/>
  <c r="G16" i="1"/>
  <c r="I16" i="1" s="1"/>
  <c r="J16" i="1" s="1"/>
  <c r="G14" i="1"/>
  <c r="I14" i="1" s="1"/>
  <c r="J14" i="1" s="1"/>
  <c r="G12" i="1"/>
  <c r="I12" i="1" s="1"/>
  <c r="J12" i="1" s="1"/>
  <c r="G10" i="1"/>
  <c r="I10" i="1" s="1"/>
  <c r="J10" i="1" s="1"/>
  <c r="K14" i="1" l="1"/>
  <c r="K18" i="1"/>
  <c r="K20" i="1"/>
  <c r="K12" i="1"/>
  <c r="K16" i="1"/>
  <c r="K22" i="1"/>
  <c r="D6" i="2"/>
  <c r="C6" i="2"/>
  <c r="D5" i="2"/>
  <c r="C5" i="2"/>
  <c r="C7" i="2"/>
  <c r="D7" i="2" l="1"/>
</calcChain>
</file>

<file path=xl/sharedStrings.xml><?xml version="1.0" encoding="utf-8"?>
<sst xmlns="http://schemas.openxmlformats.org/spreadsheetml/2006/main" count="110" uniqueCount="47">
  <si>
    <t>Projected</t>
  </si>
  <si>
    <t>Actual</t>
  </si>
  <si>
    <t>Total</t>
  </si>
  <si>
    <t>Monthly income</t>
  </si>
  <si>
    <t>Monthly expenses</t>
  </si>
  <si>
    <t>Cash flow</t>
  </si>
  <si>
    <t>Chart data</t>
  </si>
  <si>
    <t>Mortgage | Bills | Train Ticket</t>
  </si>
  <si>
    <t>Property</t>
  </si>
  <si>
    <t>Mortgage Calculator</t>
  </si>
  <si>
    <t>+ Bills</t>
  </si>
  <si>
    <t>+ Train Ticket</t>
  </si>
  <si>
    <t>Train cost from nearest station to Whitechapel (London)</t>
  </si>
  <si>
    <t>Poperty selection</t>
  </si>
  <si>
    <t>House cost</t>
  </si>
  <si>
    <t>Down payment</t>
  </si>
  <si>
    <t>Term in years</t>
  </si>
  <si>
    <t>Interest rate</t>
  </si>
  <si>
    <t>Monthly Mortgage</t>
  </si>
  <si>
    <t>Bills</t>
  </si>
  <si>
    <t>Station</t>
  </si>
  <si>
    <t>Monthly</t>
  </si>
  <si>
    <t>Peak</t>
  </si>
  <si>
    <t>Return</t>
  </si>
  <si>
    <t>Offpeak</t>
  </si>
  <si>
    <t>Harold Wood - Bungalow</t>
  </si>
  <si>
    <t>Brentwood - Bungalow</t>
  </si>
  <si>
    <t>Harold Wood</t>
  </si>
  <si>
    <t>Harold Wood - Terraced</t>
  </si>
  <si>
    <t>Brentwood</t>
  </si>
  <si>
    <t>Brentwood - Terraced</t>
  </si>
  <si>
    <t>Shenfield</t>
  </si>
  <si>
    <t>Laindon</t>
  </si>
  <si>
    <t>Shenfield - Bungalow</t>
  </si>
  <si>
    <t>Basildon</t>
  </si>
  <si>
    <t>Shenfield - Terraced</t>
  </si>
  <si>
    <t>Pitsea</t>
  </si>
  <si>
    <t>Laindon - Bungalow</t>
  </si>
  <si>
    <t>Laindon - Terraced</t>
  </si>
  <si>
    <t>Basildon - Bungalow</t>
  </si>
  <si>
    <t>Basildon - Terraced</t>
  </si>
  <si>
    <t>Pitsea - Bungalow</t>
  </si>
  <si>
    <t>Pitsea - Terraced</t>
  </si>
  <si>
    <t>MONTHLY HOUSE COST</t>
  </si>
  <si>
    <t>Variance</t>
  </si>
  <si>
    <t>Billericay - Bungalow</t>
  </si>
  <si>
    <t>Billericay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</si>
</sst>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5" formatCode="&quot;£&quot;#,##0_);\(&quot;£&quot;#,##0\)"/>
    <numFmt numFmtId="6" formatCode="&quot;£&quot;#,##0_);[Red]\(&quot;£&quot;#,##0\)"/>
    <numFmt numFmtId="44" formatCode="_(&quot;£&quot;* #,##0.00_);_(&quot;£&quot;* \(#,##0.00\);_(&quot;£&quot;* &quot;-&quot;??_);_(@_)"/>
    <numFmt numFmtId="164" formatCode="&quot;£&quot;#,##0"/>
    <numFmt numFmtId="165" formatCode="&quot;£&quot;#,##0.0"/>
    <numFmt numFmtId="166" formatCode="&quot;£&quot;#,##0.0;[Red]\-&quot;£&quot;#,##0.0"/>
    <numFmt numFmtId="167" formatCode="0.0%"/>
    <numFmt numFmtId="168" formatCode="0.00000%"/>
  </numFmts>
  <fonts count="31" x14ac:knownFonts="1">
    <font>
      <sz val="11"/>
      <color theme="2" tint="-0.749961851863155"/>
      <name val="Trebuchet MS"/>
      <family val="2"/>
      <scheme val="minor"/>
    </font>
    <font>
      <b/>
      <sz val="25"/>
      <color theme="5" tint="-0.499984740745262"/>
      <name val="Century Gothic"/>
      <family val="2"/>
      <scheme val="major"/>
    </font>
    <font>
      <b/>
      <sz val="25"/>
      <color theme="4" tint="-0.24994659260841701"/>
      <name val="Century Gothic"/>
      <family val="2"/>
      <scheme val="major"/>
    </font>
    <font>
      <b/>
      <sz val="31"/>
      <color theme="4" tint="-0.24994659260841701"/>
      <name val="Century Gothic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entury Gothic"/>
      <family val="2"/>
      <scheme val="major"/>
    </font>
    <font>
      <b/>
      <sz val="20"/>
      <color theme="1" tint="0.499984740745262"/>
      <name val="Century Gothic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entury Gothic"/>
      <family val="2"/>
      <scheme val="major"/>
    </font>
    <font>
      <b/>
      <sz val="13"/>
      <color theme="1" tint="0.14999847407452621"/>
      <name val="Trebuchet MS"/>
      <family val="2"/>
      <scheme val="minor"/>
    </font>
    <font>
      <b/>
      <sz val="16"/>
      <color theme="1" tint="0.14999847407452621"/>
      <name val="Century Gothic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entury Gothic"/>
      <family val="2"/>
      <scheme val="major"/>
    </font>
    <font>
      <b/>
      <sz val="20"/>
      <color theme="4" tint="-0.24994659260841701"/>
      <name val="Century Gothic"/>
      <family val="2"/>
      <scheme val="major"/>
    </font>
    <font>
      <b/>
      <sz val="20"/>
      <color theme="2" tint="-0.749961851863155"/>
      <name val="Century Gothic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8"/>
      <color theme="1" tint="0.14999847407452621"/>
      <name val="Century Gothic"/>
      <family val="2"/>
      <scheme val="major"/>
    </font>
    <font>
      <sz val="18"/>
      <color theme="0"/>
      <name val="Century Gothic"/>
      <family val="2"/>
      <scheme val="major"/>
    </font>
    <font>
      <sz val="16"/>
      <color theme="6" tint="-0.499984740745262"/>
      <name val="Century Gothic"/>
      <family val="1"/>
    </font>
    <font>
      <b/>
      <sz val="16"/>
      <color theme="6" tint="-0.499984740745262"/>
      <name val="Century Gothic"/>
      <family val="1"/>
    </font>
    <font>
      <b/>
      <sz val="13"/>
      <color theme="6" tint="-0.499984740745262"/>
      <name val="Century Gothic"/>
      <family val="1"/>
    </font>
    <font>
      <i/>
      <sz val="11"/>
      <color theme="6" tint="0.79998168889431442"/>
      <name val="Trebuchet MS"/>
      <family val="2"/>
      <scheme val="minor"/>
    </font>
    <font>
      <b/>
      <sz val="11"/>
      <color theme="9" tint="-0.499984740745262"/>
      <name val="Century Gothic"/>
      <family val="1"/>
    </font>
    <font>
      <sz val="18"/>
      <color theme="0"/>
      <name val="Century Gothic"/>
      <family val="1"/>
      <scheme val="major"/>
    </font>
    <font>
      <sz val="12"/>
      <color rgb="FF9E2E4F"/>
      <name val="Century Gothic (Body)"/>
    </font>
    <font>
      <sz val="42"/>
      <color rgb="FF9E2E4F"/>
      <name val="Century Gothic (Body)"/>
    </font>
    <font>
      <b/>
      <sz val="12"/>
      <color rgb="FF9E2E4F"/>
      <name val="Trebuchet MS"/>
      <family val="2"/>
      <scheme val="minor"/>
    </font>
    <font>
      <sz val="11"/>
      <color rgb="FF9E2E4F"/>
      <name val="Trebuchet MS"/>
      <family val="2"/>
      <scheme val="minor"/>
    </font>
    <font>
      <sz val="11"/>
      <color rgb="FF0D7680"/>
      <name val="Trebuchet MS"/>
      <family val="2"/>
      <scheme val="minor"/>
    </font>
    <font>
      <b/>
      <sz val="11"/>
      <color rgb="FF9E2E4F"/>
      <name val="Trebuchet MS (Body)"/>
    </font>
  </fonts>
  <fills count="5">
    <fill>
      <patternFill patternType="none"/>
    </fill>
    <fill>
      <patternFill patternType="gray125"/>
    </fill>
    <fill>
      <patternFill patternType="solid">
        <fgColor rgb="FFFFF1E5"/>
        <bgColor indexed="64"/>
      </patternFill>
    </fill>
    <fill>
      <patternFill patternType="solid">
        <fgColor rgb="FF0D7680"/>
        <bgColor indexed="64"/>
      </patternFill>
    </fill>
    <fill>
      <patternFill patternType="solid">
        <fgColor rgb="FF9E2E4F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8" fillId="0" borderId="0" applyNumberFormat="0" applyFill="0" applyBorder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1">
      <alignment horizontal="left" vertical="center"/>
    </xf>
    <xf numFmtId="0" fontId="7" fillId="0" borderId="0"/>
    <xf numFmtId="3" fontId="7" fillId="0" borderId="0">
      <alignment horizontal="right"/>
    </xf>
    <xf numFmtId="3" fontId="7" fillId="0" borderId="0">
      <alignment horizontal="right"/>
    </xf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13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2" xfId="2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3" fontId="19" fillId="2" borderId="0" xfId="0" applyNumberFormat="1" applyFont="1" applyFill="1" applyAlignment="1">
      <alignment horizontal="left" indent="2"/>
    </xf>
    <xf numFmtId="3" fontId="20" fillId="2" borderId="0" xfId="0" applyNumberFormat="1" applyFont="1" applyFill="1" applyAlignment="1">
      <alignment horizontal="left" indent="1"/>
    </xf>
    <xf numFmtId="3" fontId="20" fillId="2" borderId="0" xfId="0" applyNumberFormat="1" applyFont="1" applyFill="1" applyAlignment="1">
      <alignment horizontal="center"/>
    </xf>
    <xf numFmtId="0" fontId="10" fillId="2" borderId="0" xfId="0" applyFont="1" applyFill="1"/>
    <xf numFmtId="3" fontId="21" fillId="2" borderId="0" xfId="0" applyNumberFormat="1" applyFont="1" applyFill="1" applyAlignment="1">
      <alignment horizontal="center"/>
    </xf>
    <xf numFmtId="0" fontId="9" fillId="2" borderId="0" xfId="0" applyFont="1" applyFill="1"/>
    <xf numFmtId="0" fontId="17" fillId="2" borderId="0" xfId="0" applyFont="1" applyFill="1"/>
    <xf numFmtId="0" fontId="16" fillId="2" borderId="0" xfId="0" applyFont="1" applyFill="1"/>
    <xf numFmtId="0" fontId="22" fillId="2" borderId="0" xfId="6" applyFont="1" applyFill="1" applyAlignment="1">
      <alignment vertical="top"/>
    </xf>
    <xf numFmtId="0" fontId="22" fillId="2" borderId="0" xfId="6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3" fontId="16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4" fillId="3" borderId="0" xfId="0" applyFont="1" applyFill="1" applyAlignment="1">
      <alignment horizontal="left" vertical="center" indent="1"/>
    </xf>
    <xf numFmtId="3" fontId="18" fillId="3" borderId="0" xfId="0" applyNumberFormat="1" applyFont="1" applyFill="1" applyAlignment="1">
      <alignment horizontal="left" vertical="center" indent="1"/>
    </xf>
    <xf numFmtId="0" fontId="12" fillId="3" borderId="0" xfId="0" applyFont="1" applyFill="1" applyAlignment="1">
      <alignment vertical="top"/>
    </xf>
    <xf numFmtId="3" fontId="25" fillId="2" borderId="0" xfId="0" applyNumberFormat="1" applyFont="1" applyFill="1" applyAlignment="1">
      <alignment horizontal="left" indent="2"/>
    </xf>
    <xf numFmtId="0" fontId="26" fillId="2" borderId="0" xfId="0" applyFont="1" applyFill="1" applyAlignment="1">
      <alignment vertical="center"/>
    </xf>
    <xf numFmtId="0" fontId="23" fillId="4" borderId="0" xfId="0" applyFont="1" applyFill="1"/>
    <xf numFmtId="0" fontId="23" fillId="4" borderId="0" xfId="0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right" indent="1"/>
    </xf>
    <xf numFmtId="0" fontId="16" fillId="4" borderId="0" xfId="0" applyFont="1" applyFill="1"/>
    <xf numFmtId="0" fontId="27" fillId="2" borderId="3" xfId="0" applyFont="1" applyFill="1" applyBorder="1" applyAlignment="1">
      <alignment horizontal="center"/>
    </xf>
    <xf numFmtId="0" fontId="28" fillId="2" borderId="14" xfId="0" applyFont="1" applyFill="1" applyBorder="1" applyAlignment="1">
      <alignment horizontal="center"/>
    </xf>
    <xf numFmtId="0" fontId="28" fillId="2" borderId="8" xfId="0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49" fontId="28" fillId="2" borderId="8" xfId="0" applyNumberFormat="1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4" xfId="0" applyFont="1" applyFill="1" applyBorder="1"/>
    <xf numFmtId="0" fontId="28" fillId="2" borderId="8" xfId="0" applyFont="1" applyFill="1" applyBorder="1"/>
    <xf numFmtId="0" fontId="28" fillId="2" borderId="11" xfId="0" applyFont="1" applyFill="1" applyBorder="1"/>
    <xf numFmtId="0" fontId="28" fillId="2" borderId="16" xfId="0" applyFont="1" applyFill="1" applyBorder="1"/>
    <xf numFmtId="0" fontId="29" fillId="2" borderId="12" xfId="0" applyFont="1" applyFill="1" applyBorder="1"/>
    <xf numFmtId="165" fontId="29" fillId="2" borderId="5" xfId="0" applyNumberFormat="1" applyFont="1" applyFill="1" applyBorder="1"/>
    <xf numFmtId="166" fontId="29" fillId="2" borderId="5" xfId="0" applyNumberFormat="1" applyFont="1" applyFill="1" applyBorder="1"/>
    <xf numFmtId="166" fontId="29" fillId="2" borderId="6" xfId="0" applyNumberFormat="1" applyFont="1" applyFill="1" applyBorder="1"/>
    <xf numFmtId="165" fontId="29" fillId="2" borderId="9" xfId="0" applyNumberFormat="1" applyFont="1" applyFill="1" applyBorder="1"/>
    <xf numFmtId="166" fontId="29" fillId="2" borderId="9" xfId="0" applyNumberFormat="1" applyFont="1" applyFill="1" applyBorder="1"/>
    <xf numFmtId="166" fontId="29" fillId="2" borderId="10" xfId="0" applyNumberFormat="1" applyFont="1" applyFill="1" applyBorder="1"/>
    <xf numFmtId="165" fontId="29" fillId="2" borderId="12" xfId="0" applyNumberFormat="1" applyFont="1" applyFill="1" applyBorder="1"/>
    <xf numFmtId="166" fontId="29" fillId="2" borderId="12" xfId="0" applyNumberFormat="1" applyFont="1" applyFill="1" applyBorder="1"/>
    <xf numFmtId="166" fontId="29" fillId="2" borderId="13" xfId="0" applyNumberFormat="1" applyFont="1" applyFill="1" applyBorder="1"/>
    <xf numFmtId="165" fontId="29" fillId="2" borderId="0" xfId="0" applyNumberFormat="1" applyFont="1" applyFill="1"/>
    <xf numFmtId="166" fontId="29" fillId="2" borderId="0" xfId="0" applyNumberFormat="1" applyFont="1" applyFill="1"/>
    <xf numFmtId="166" fontId="29" fillId="2" borderId="17" xfId="0" applyNumberFormat="1" applyFont="1" applyFill="1" applyBorder="1"/>
    <xf numFmtId="0" fontId="29" fillId="2" borderId="9" xfId="0" applyFont="1" applyFill="1" applyBorder="1"/>
    <xf numFmtId="0" fontId="29" fillId="2" borderId="10" xfId="0" applyFont="1" applyFill="1" applyBorder="1"/>
    <xf numFmtId="0" fontId="29" fillId="2" borderId="13" xfId="0" applyFont="1" applyFill="1" applyBorder="1"/>
    <xf numFmtId="0" fontId="29" fillId="2" borderId="7" xfId="0" applyFont="1" applyFill="1" applyBorder="1" applyAlignment="1">
      <alignment horizontal="left"/>
    </xf>
    <xf numFmtId="0" fontId="28" fillId="2" borderId="0" xfId="0" applyFont="1" applyFill="1" applyAlignment="1">
      <alignment horizontal="center"/>
    </xf>
    <xf numFmtId="164" fontId="29" fillId="2" borderId="0" xfId="0" applyNumberFormat="1" applyFont="1" applyFill="1"/>
    <xf numFmtId="0" fontId="27" fillId="2" borderId="3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49" fontId="28" fillId="2" borderId="0" xfId="0" applyNumberFormat="1" applyFont="1" applyFill="1" applyAlignment="1">
      <alignment horizontal="center"/>
    </xf>
    <xf numFmtId="5" fontId="29" fillId="2" borderId="0" xfId="11" applyNumberFormat="1" applyFont="1" applyFill="1" applyBorder="1"/>
    <xf numFmtId="0" fontId="29" fillId="2" borderId="0" xfId="0" applyFont="1" applyFill="1"/>
    <xf numFmtId="5" fontId="29" fillId="2" borderId="0" xfId="0" applyNumberFormat="1" applyFont="1" applyFill="1"/>
    <xf numFmtId="167" fontId="29" fillId="2" borderId="0" xfId="12" applyNumberFormat="1" applyFont="1" applyFill="1" applyBorder="1"/>
    <xf numFmtId="0" fontId="29" fillId="2" borderId="15" xfId="0" applyFont="1" applyFill="1" applyBorder="1" applyAlignment="1">
      <alignment horizontal="left"/>
    </xf>
    <xf numFmtId="0" fontId="29" fillId="2" borderId="14" xfId="0" applyFont="1" applyFill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9" fillId="2" borderId="0" xfId="0" applyFont="1" applyFill="1" applyAlignment="1">
      <alignment horizontal="left"/>
    </xf>
    <xf numFmtId="3" fontId="30" fillId="2" borderId="0" xfId="0" applyNumberFormat="1" applyFont="1" applyFill="1" applyAlignment="1">
      <alignment horizontal="center" vertical="center"/>
    </xf>
    <xf numFmtId="0" fontId="28" fillId="2" borderId="0" xfId="0" applyFont="1" applyFill="1"/>
    <xf numFmtId="164" fontId="28" fillId="2" borderId="0" xfId="0" applyNumberFormat="1" applyFont="1" applyFill="1"/>
    <xf numFmtId="167" fontId="29" fillId="2" borderId="0" xfId="12" applyNumberFormat="1" applyFont="1" applyFill="1"/>
    <xf numFmtId="167" fontId="29" fillId="2" borderId="0" xfId="0" applyNumberFormat="1" applyFont="1" applyFill="1"/>
    <xf numFmtId="5" fontId="29" fillId="2" borderId="11" xfId="11" applyNumberFormat="1" applyFont="1" applyFill="1" applyBorder="1" applyAlignment="1">
      <alignment horizontal="center"/>
    </xf>
    <xf numFmtId="5" fontId="29" fillId="2" borderId="12" xfId="11" applyNumberFormat="1" applyFont="1" applyFill="1" applyBorder="1" applyAlignment="1">
      <alignment horizontal="center"/>
    </xf>
    <xf numFmtId="0" fontId="29" fillId="2" borderId="12" xfId="0" applyFont="1" applyFill="1" applyBorder="1" applyAlignment="1">
      <alignment horizontal="center"/>
    </xf>
    <xf numFmtId="164" fontId="29" fillId="2" borderId="13" xfId="11" applyNumberFormat="1" applyFont="1" applyFill="1" applyBorder="1" applyAlignment="1">
      <alignment horizontal="center"/>
    </xf>
    <xf numFmtId="164" fontId="29" fillId="2" borderId="11" xfId="0" applyNumberFormat="1" applyFont="1" applyFill="1" applyBorder="1" applyAlignment="1">
      <alignment horizontal="center"/>
    </xf>
    <xf numFmtId="5" fontId="29" fillId="2" borderId="13" xfId="11" applyNumberFormat="1" applyFont="1" applyFill="1" applyBorder="1" applyAlignment="1">
      <alignment horizontal="center"/>
    </xf>
    <xf numFmtId="5" fontId="29" fillId="2" borderId="11" xfId="0" applyNumberFormat="1" applyFont="1" applyFill="1" applyBorder="1" applyAlignment="1">
      <alignment horizontal="center"/>
    </xf>
    <xf numFmtId="164" fontId="29" fillId="2" borderId="12" xfId="0" applyNumberFormat="1" applyFont="1" applyFill="1" applyBorder="1" applyAlignment="1">
      <alignment horizontal="center"/>
    </xf>
    <xf numFmtId="167" fontId="29" fillId="2" borderId="13" xfId="12" applyNumberFormat="1" applyFont="1" applyFill="1" applyBorder="1" applyAlignment="1">
      <alignment horizontal="center"/>
    </xf>
    <xf numFmtId="5" fontId="29" fillId="2" borderId="12" xfId="0" applyNumberFormat="1" applyFont="1" applyFill="1" applyBorder="1" applyAlignment="1">
      <alignment horizontal="center"/>
    </xf>
    <xf numFmtId="164" fontId="29" fillId="2" borderId="16" xfId="0" applyNumberFormat="1" applyFont="1" applyFill="1" applyBorder="1" applyAlignment="1">
      <alignment horizontal="center"/>
    </xf>
    <xf numFmtId="167" fontId="29" fillId="2" borderId="17" xfId="12" applyNumberFormat="1" applyFont="1" applyFill="1" applyBorder="1" applyAlignment="1">
      <alignment horizontal="center"/>
    </xf>
    <xf numFmtId="2" fontId="29" fillId="2" borderId="13" xfId="12" applyNumberFormat="1" applyFont="1" applyFill="1" applyBorder="1" applyAlignment="1">
      <alignment horizontal="center"/>
    </xf>
    <xf numFmtId="168" fontId="16" fillId="2" borderId="0" xfId="12" applyNumberFormat="1" applyFont="1" applyFill="1"/>
    <xf numFmtId="167" fontId="29" fillId="2" borderId="12" xfId="12" applyNumberFormat="1" applyFont="1" applyFill="1" applyBorder="1" applyAlignment="1">
      <alignment horizontal="center"/>
    </xf>
    <xf numFmtId="6" fontId="29" fillId="2" borderId="9" xfId="0" applyNumberFormat="1" applyFont="1" applyFill="1" applyBorder="1"/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49" fontId="27" fillId="2" borderId="4" xfId="0" applyNumberFormat="1" applyFont="1" applyFill="1" applyBorder="1" applyAlignment="1">
      <alignment horizontal="center" vertical="center"/>
    </xf>
    <xf numFmtId="49" fontId="27" fillId="2" borderId="6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</cellXfs>
  <cellStyles count="13">
    <cellStyle name="Amounts" xfId="9" xr:uid="{00000000-0005-0000-0000-000000000000}"/>
    <cellStyle name="Currency" xfId="11" builtinId="4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12" builtinId="5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27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8" defaultTableStyle="Family budget cash flow" defaultPivotStyle="PivotStyleLight16">
    <tableStyle name="Family budget cash flow" pivot="0" count="3" xr9:uid="{00000000-0011-0000-FFFF-FFFF00000000}">
      <tableStyleElement type="wholeTable" dxfId="26"/>
      <tableStyleElement type="headerRow" dxfId="25"/>
      <tableStyleElement type="totalRow" dxfId="24"/>
    </tableStyle>
    <tableStyle name="Family budget monthly expense" pivot="0" count="3" xr9:uid="{00000000-0011-0000-FFFF-FFFF01000000}">
      <tableStyleElement type="wholeTable" dxfId="23"/>
      <tableStyleElement type="headerRow" dxfId="22"/>
      <tableStyleElement type="totalRow" dxfId="21"/>
    </tableStyle>
    <tableStyle name="Family budget monthly income" pivot="0" count="3" xr9:uid="{00000000-0011-0000-FFFF-FFFF02000000}">
      <tableStyleElement type="wholeTable" dxfId="20"/>
      <tableStyleElement type="headerRow" dxfId="19"/>
      <tableStyleElement type="totalRow" dxfId="18"/>
    </tableStyle>
    <tableStyle name="Table Style 1" pivot="0" count="2" xr9:uid="{B5DE5009-E770-BA43-B0DE-61262AD481DC}">
      <tableStyleElement type="wholeTable" dxfId="17"/>
      <tableStyleElement type="headerRow" dxfId="16"/>
    </tableStyle>
    <tableStyle name="Table Style 2" pivot="0" count="3" xr9:uid="{3D81C508-3650-5046-81FC-FB4FC97F2EE1}">
      <tableStyleElement type="wholeTable" dxfId="15"/>
      <tableStyleElement type="headerRow" dxfId="14"/>
      <tableStyleElement type="totalRow" dxfId="13"/>
    </tableStyle>
    <tableStyle name="Table Style 3" pivot="0" count="3" xr9:uid="{2FC9B26F-7C11-E245-81E1-6E5877165283}">
      <tableStyleElement type="wholeTable" dxfId="12"/>
      <tableStyleElement type="headerRow" dxfId="11"/>
      <tableStyleElement type="totalRow" dxfId="10"/>
    </tableStyle>
    <tableStyle name="Table Style 4" pivot="0" count="3" xr9:uid="{571116A8-D3CA-8846-8B78-97327FD63432}">
      <tableStyleElement type="wholeTable" dxfId="9"/>
      <tableStyleElement type="headerRow" dxfId="8"/>
      <tableStyleElement type="totalRow" dxfId="7"/>
    </tableStyle>
    <tableStyle name="TableStyleLight7 2" pivot="0" count="7" xr9:uid="{00000000-0011-0000-FFFF-FFFF03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D7680"/>
      <color rgb="FF9E2E4F"/>
      <color rgb="FFFFF1E5"/>
      <color rgb="FFFDEFE7"/>
      <color rgb="FFBB5659"/>
      <color rgb="FF982013"/>
      <color rgb="FFF3AEA7"/>
      <color rgb="FFFBE3E2"/>
      <color rgb="FFC9B6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0</xdr:row>
      <xdr:rowOff>38100</xdr:rowOff>
    </xdr:from>
    <xdr:to>
      <xdr:col>11</xdr:col>
      <xdr:colOff>406400</xdr:colOff>
      <xdr:row>2</xdr:row>
      <xdr:rowOff>861675</xdr:rowOff>
    </xdr:to>
    <xdr:pic>
      <xdr:nvPicPr>
        <xdr:cNvPr id="2" name="Graphic 1" descr="Illustration of a house with two trees">
          <a:extLst>
            <a:ext uri="{FF2B5EF4-FFF2-40B4-BE49-F238E27FC236}">
              <a16:creationId xmlns:a16="http://schemas.microsoft.com/office/drawing/2014/main" id="{A1456F7D-1376-6B74-F456-F5FCD659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38100"/>
          <a:ext cx="1841500" cy="1395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50800</xdr:rowOff>
    </xdr:from>
    <xdr:to>
      <xdr:col>11</xdr:col>
      <xdr:colOff>381000</xdr:colOff>
      <xdr:row>2</xdr:row>
      <xdr:rowOff>848975</xdr:rowOff>
    </xdr:to>
    <xdr:pic>
      <xdr:nvPicPr>
        <xdr:cNvPr id="3" name="Graphic 2" descr="Illustration of a house with two trees">
          <a:extLst>
            <a:ext uri="{FF2B5EF4-FFF2-40B4-BE49-F238E27FC236}">
              <a16:creationId xmlns:a16="http://schemas.microsoft.com/office/drawing/2014/main" id="{5EFCFDBE-4AC4-6748-842D-77A7C0910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53500" y="50800"/>
          <a:ext cx="1841500" cy="139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mily Templates Theme">
  <a:themeElements>
    <a:clrScheme name="Anaysis Chart">
      <a:dk1>
        <a:srgbClr val="000000"/>
      </a:dk1>
      <a:lt1>
        <a:srgbClr val="FFFFFF"/>
      </a:lt1>
      <a:dk2>
        <a:srgbClr val="F5F7FA"/>
      </a:dk2>
      <a:lt2>
        <a:srgbClr val="E7E6E6"/>
      </a:lt2>
      <a:accent1>
        <a:srgbClr val="8EC8D4"/>
      </a:accent1>
      <a:accent2>
        <a:srgbClr val="A2BDE3"/>
      </a:accent2>
      <a:accent3>
        <a:srgbClr val="EC796C"/>
      </a:accent3>
      <a:accent4>
        <a:srgbClr val="FFC000"/>
      </a:accent4>
      <a:accent5>
        <a:srgbClr val="0F137C"/>
      </a:accent5>
      <a:accent6>
        <a:srgbClr val="6484CA"/>
      </a:accent6>
      <a:hlink>
        <a:srgbClr val="0563C1"/>
      </a:hlink>
      <a:folHlink>
        <a:srgbClr val="954F72"/>
      </a:folHlink>
    </a:clrScheme>
    <a:fontScheme name="Custom 59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4C896F3-9740-E74D-8DDD-94927112E411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80D6B8D6-AC67-F64D-A65F-A8E6AD7141A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</sheetPr>
  <dimension ref="A1:S24"/>
  <sheetViews>
    <sheetView showGridLines="0" tabSelected="1" zoomScale="120" zoomScaleNormal="120" workbookViewId="0">
      <selection activeCell="J22" sqref="J22"/>
    </sheetView>
  </sheetViews>
  <sheetFormatPr baseColWidth="10" defaultColWidth="9" defaultRowHeight="17.25" customHeight="1" x14ac:dyDescent="0.15"/>
  <cols>
    <col min="1" max="1" width="5.5" style="15" customWidth="1"/>
    <col min="2" max="2" width="19.1640625" style="15" customWidth="1"/>
    <col min="3" max="3" width="11.83203125" style="18" customWidth="1"/>
    <col min="4" max="4" width="13.5" style="19" customWidth="1"/>
    <col min="5" max="5" width="12.33203125" style="19" customWidth="1"/>
    <col min="6" max="6" width="12.1640625" style="15" customWidth="1"/>
    <col min="7" max="7" width="15.83203125" style="15" customWidth="1"/>
    <col min="8" max="8" width="9" style="15" customWidth="1"/>
    <col min="9" max="9" width="9.6640625" style="15" customWidth="1"/>
    <col min="10" max="10" width="11" style="15" customWidth="1"/>
    <col min="11" max="11" width="16.33203125" style="15" customWidth="1"/>
    <col min="12" max="13" width="13.6640625" style="15" customWidth="1"/>
    <col min="14" max="14" width="11" style="15" customWidth="1"/>
    <col min="15" max="15" width="10.6640625" style="15" customWidth="1"/>
    <col min="16" max="17" width="9" style="15"/>
    <col min="18" max="18" width="22" style="15" customWidth="1"/>
    <col min="19" max="16384" width="9" style="15"/>
  </cols>
  <sheetData>
    <row r="1" spans="1:19" s="11" customFormat="1" ht="15" customHeight="1" x14ac:dyDescent="0.25">
      <c r="B1" s="8"/>
      <c r="C1" s="9"/>
      <c r="D1" s="9"/>
      <c r="E1" s="10"/>
    </row>
    <row r="2" spans="1:19" s="13" customFormat="1" ht="30" customHeight="1" x14ac:dyDescent="0.2">
      <c r="B2" s="27" t="s">
        <v>7</v>
      </c>
      <c r="C2" s="28"/>
      <c r="D2" s="28"/>
      <c r="E2" s="12"/>
    </row>
    <row r="3" spans="1:19" s="14" customFormat="1" ht="70" customHeight="1" x14ac:dyDescent="0.25">
      <c r="A3" s="104" t="s">
        <v>43</v>
      </c>
      <c r="B3" s="104"/>
      <c r="C3" s="104"/>
      <c r="D3" s="104"/>
      <c r="E3" s="104"/>
      <c r="F3" s="104"/>
      <c r="G3" s="104"/>
    </row>
    <row r="4" spans="1:19" s="33" customFormat="1" ht="6" customHeight="1" x14ac:dyDescent="0.15">
      <c r="B4" s="29"/>
      <c r="C4" s="30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s="26" customFormat="1" ht="45" customHeight="1" x14ac:dyDescent="0.1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t="15" customHeight="1" x14ac:dyDescent="0.15">
      <c r="B6" s="16"/>
      <c r="C6" s="17"/>
      <c r="D6" s="17"/>
      <c r="E6" s="17"/>
    </row>
    <row r="7" spans="1:19" ht="17.25" customHeight="1" x14ac:dyDescent="0.15">
      <c r="B7" s="20"/>
      <c r="C7" s="21"/>
      <c r="D7" s="21"/>
      <c r="E7" s="21"/>
      <c r="F7" s="21"/>
      <c r="G7" s="21"/>
      <c r="H7" s="21"/>
      <c r="I7" s="21"/>
      <c r="J7" s="21"/>
      <c r="K7" s="21"/>
    </row>
    <row r="8" spans="1:19" ht="17.25" customHeight="1" x14ac:dyDescent="0.2">
      <c r="B8" s="66" t="s">
        <v>8</v>
      </c>
      <c r="C8" s="98" t="s">
        <v>9</v>
      </c>
      <c r="D8" s="99"/>
      <c r="E8" s="99"/>
      <c r="F8" s="99"/>
      <c r="G8" s="100"/>
      <c r="H8" s="101" t="s">
        <v>10</v>
      </c>
      <c r="I8" s="102"/>
      <c r="J8" s="101" t="s">
        <v>11</v>
      </c>
      <c r="K8" s="102"/>
      <c r="L8" s="103"/>
      <c r="M8" s="103"/>
      <c r="N8" s="103"/>
      <c r="O8" s="103"/>
      <c r="P8" s="103"/>
      <c r="R8" s="75"/>
    </row>
    <row r="9" spans="1:19" ht="17.25" customHeight="1" x14ac:dyDescent="0.15">
      <c r="B9" s="22"/>
      <c r="C9" s="36" t="s">
        <v>14</v>
      </c>
      <c r="D9" s="37" t="s">
        <v>15</v>
      </c>
      <c r="E9" s="37" t="s">
        <v>16</v>
      </c>
      <c r="F9" s="37" t="s">
        <v>17</v>
      </c>
      <c r="G9" s="38" t="s">
        <v>18</v>
      </c>
      <c r="H9" s="39" t="s">
        <v>19</v>
      </c>
      <c r="I9" s="37" t="s">
        <v>2</v>
      </c>
      <c r="J9" s="36" t="s">
        <v>2</v>
      </c>
      <c r="K9" s="38"/>
      <c r="L9" s="64"/>
      <c r="M9" s="64"/>
      <c r="N9" s="64"/>
      <c r="O9" s="64"/>
      <c r="P9" s="64"/>
      <c r="R9" s="76"/>
    </row>
    <row r="10" spans="1:19" ht="17.25" customHeight="1" x14ac:dyDescent="0.15">
      <c r="B10" s="35" t="s">
        <v>26</v>
      </c>
      <c r="C10" s="82">
        <v>450000</v>
      </c>
      <c r="D10" s="83">
        <v>150000</v>
      </c>
      <c r="E10" s="84">
        <v>27</v>
      </c>
      <c r="F10" s="96">
        <v>0.05</v>
      </c>
      <c r="G10" s="85">
        <f>PMT(F10/12,E10*12,-(C10-D10))</f>
        <v>1689.117003339067</v>
      </c>
      <c r="H10" s="86">
        <v>600</v>
      </c>
      <c r="I10" s="89">
        <f>G10+H10</f>
        <v>2289.1170033390672</v>
      </c>
      <c r="J10" s="92">
        <f>_xlfn.XLOOKUP(TRIM(_xlfn.TEXTBEFORE(B10,"-")),edit!$D$11:$D$18,edit!$E$11:$E$18) +I10</f>
        <v>2565.1170033390672</v>
      </c>
      <c r="K10" s="93"/>
      <c r="L10" s="79"/>
      <c r="M10" s="80"/>
      <c r="N10" s="58"/>
      <c r="O10" s="58"/>
      <c r="P10" s="58"/>
      <c r="R10" s="70"/>
    </row>
    <row r="11" spans="1:19" ht="17.25" customHeight="1" x14ac:dyDescent="0.15">
      <c r="B11" s="22"/>
      <c r="C11" s="36" t="s">
        <v>14</v>
      </c>
      <c r="D11" s="37" t="s">
        <v>15</v>
      </c>
      <c r="E11" s="37" t="s">
        <v>16</v>
      </c>
      <c r="F11" s="37" t="s">
        <v>17</v>
      </c>
      <c r="G11" s="38" t="s">
        <v>18</v>
      </c>
      <c r="H11" s="39" t="s">
        <v>19</v>
      </c>
      <c r="I11" s="37" t="s">
        <v>2</v>
      </c>
      <c r="J11" s="36" t="s">
        <v>2</v>
      </c>
      <c r="K11" s="38" t="s">
        <v>44</v>
      </c>
      <c r="L11" s="78"/>
      <c r="M11" s="57"/>
      <c r="N11" s="58"/>
      <c r="O11" s="58"/>
      <c r="P11" s="58"/>
      <c r="R11" s="70"/>
    </row>
    <row r="12" spans="1:19" ht="17.25" customHeight="1" x14ac:dyDescent="0.15">
      <c r="B12" s="35" t="s">
        <v>30</v>
      </c>
      <c r="C12" s="82">
        <v>380000</v>
      </c>
      <c r="D12" s="83">
        <v>150000</v>
      </c>
      <c r="E12" s="84">
        <v>27</v>
      </c>
      <c r="F12" s="96">
        <v>0.05</v>
      </c>
      <c r="G12" s="87">
        <f t="shared" ref="G12:G16" si="0">PMT(F12/12,E12*12,-(C12-D12))</f>
        <v>1294.9897025599512</v>
      </c>
      <c r="H12" s="88">
        <v>600</v>
      </c>
      <c r="I12" s="91">
        <f>G12+H12</f>
        <v>1894.9897025599512</v>
      </c>
      <c r="J12" s="86">
        <f>_xlfn.XLOOKUP(TRIM(_xlfn.TEXTBEFORE(B12,"-")),edit!$D$11:$D$18,edit!$E$11:$E$18) +I12</f>
        <v>2170.9897025599512</v>
      </c>
      <c r="K12" s="94" t="str">
        <f>"£" &amp;ROUND(J12-J10,0) &amp; "  |  "  &amp;   ROUND( J12/J10-1,3)*100   &amp;  "%"</f>
        <v>£-394  |  -15.4%</v>
      </c>
      <c r="L12" s="78"/>
      <c r="M12" s="81"/>
      <c r="N12" s="81"/>
      <c r="O12" s="58"/>
      <c r="P12" s="58"/>
      <c r="R12" s="70"/>
    </row>
    <row r="13" spans="1:19" ht="17.25" customHeight="1" x14ac:dyDescent="0.15">
      <c r="B13" s="22"/>
      <c r="C13" s="36" t="s">
        <v>14</v>
      </c>
      <c r="D13" s="37" t="s">
        <v>15</v>
      </c>
      <c r="E13" s="37" t="s">
        <v>16</v>
      </c>
      <c r="F13" s="37" t="s">
        <v>17</v>
      </c>
      <c r="G13" s="38" t="s">
        <v>18</v>
      </c>
      <c r="H13" s="39" t="s">
        <v>19</v>
      </c>
      <c r="I13" s="37" t="s">
        <v>2</v>
      </c>
      <c r="J13" s="36" t="s">
        <v>2</v>
      </c>
      <c r="K13" s="38" t="s">
        <v>44</v>
      </c>
      <c r="L13" s="78"/>
      <c r="M13" s="57"/>
      <c r="N13" s="58"/>
      <c r="O13" s="58"/>
      <c r="P13" s="58"/>
      <c r="R13" s="70"/>
    </row>
    <row r="14" spans="1:19" ht="17.25" customHeight="1" x14ac:dyDescent="0.15">
      <c r="B14" s="35" t="s">
        <v>33</v>
      </c>
      <c r="C14" s="82">
        <v>400000</v>
      </c>
      <c r="D14" s="83">
        <v>150000</v>
      </c>
      <c r="E14" s="84">
        <v>27</v>
      </c>
      <c r="F14" s="96">
        <v>0.05</v>
      </c>
      <c r="G14" s="87">
        <f t="shared" si="0"/>
        <v>1407.5975027825557</v>
      </c>
      <c r="H14" s="88">
        <v>600</v>
      </c>
      <c r="I14" s="91">
        <f>G14+H14</f>
        <v>2007.5975027825557</v>
      </c>
      <c r="J14" s="86">
        <f>_xlfn.XLOOKUP(TRIM(_xlfn.TEXTBEFORE(B14,"-")),edit!$D$11:$D$18,edit!$E$11:$E$18) +I14</f>
        <v>2375.5975027825557</v>
      </c>
      <c r="K14" s="90" t="str">
        <f>"£" &amp;ROUND(J14-J10,0) &amp; "  |  "  &amp;   ROUND( J14/J10-1,3)*100   &amp;  "%"</f>
        <v>£-190  |  -7.4%</v>
      </c>
      <c r="L14" s="78"/>
      <c r="M14" s="57"/>
      <c r="N14" s="58"/>
      <c r="O14" s="80"/>
      <c r="P14" s="58"/>
      <c r="R14" s="70"/>
    </row>
    <row r="15" spans="1:19" ht="17.25" customHeight="1" x14ac:dyDescent="0.15">
      <c r="B15" s="23"/>
      <c r="C15" s="36" t="s">
        <v>14</v>
      </c>
      <c r="D15" s="37" t="s">
        <v>15</v>
      </c>
      <c r="E15" s="37" t="s">
        <v>16</v>
      </c>
      <c r="F15" s="37" t="s">
        <v>17</v>
      </c>
      <c r="G15" s="38" t="s">
        <v>18</v>
      </c>
      <c r="H15" s="39" t="s">
        <v>19</v>
      </c>
      <c r="I15" s="37" t="s">
        <v>2</v>
      </c>
      <c r="J15" s="36" t="s">
        <v>2</v>
      </c>
      <c r="K15" s="38" t="s">
        <v>44</v>
      </c>
      <c r="L15" s="78"/>
      <c r="M15" s="57"/>
      <c r="N15" s="58"/>
      <c r="O15" s="58"/>
      <c r="P15" s="58"/>
      <c r="R15" s="70"/>
    </row>
    <row r="16" spans="1:19" ht="17.25" customHeight="1" x14ac:dyDescent="0.15">
      <c r="B16" s="35" t="s">
        <v>35</v>
      </c>
      <c r="C16" s="82">
        <v>400000</v>
      </c>
      <c r="D16" s="83">
        <v>150000</v>
      </c>
      <c r="E16" s="84">
        <v>27</v>
      </c>
      <c r="F16" s="96">
        <v>0.05</v>
      </c>
      <c r="G16" s="87">
        <f t="shared" si="0"/>
        <v>1407.5975027825557</v>
      </c>
      <c r="H16" s="88">
        <v>600</v>
      </c>
      <c r="I16" s="91">
        <f>G16+H16</f>
        <v>2007.5975027825557</v>
      </c>
      <c r="J16" s="86">
        <f>_xlfn.XLOOKUP(TRIM(_xlfn.TEXTBEFORE(B16,"-")),edit!$D$11:$D$18,edit!$E$11:$E$18) +I16</f>
        <v>2375.5975027825557</v>
      </c>
      <c r="K16" s="90" t="str">
        <f>"£" &amp;ROUND(J16-J10,0) &amp; "  |  "  &amp;   ROUND( J16/J10-1,3)*100   &amp;  "%"</f>
        <v>£-190  |  -7.4%</v>
      </c>
      <c r="L16" s="78"/>
      <c r="M16" s="70"/>
      <c r="N16" s="70"/>
      <c r="O16" s="70"/>
      <c r="P16" s="70"/>
      <c r="R16" s="70"/>
    </row>
    <row r="17" spans="2:18" ht="17.25" customHeight="1" x14ac:dyDescent="0.15">
      <c r="B17" s="23"/>
      <c r="C17" s="36" t="s">
        <v>14</v>
      </c>
      <c r="D17" s="37" t="s">
        <v>15</v>
      </c>
      <c r="E17" s="37" t="s">
        <v>16</v>
      </c>
      <c r="F17" s="37" t="s">
        <v>17</v>
      </c>
      <c r="G17" s="38" t="s">
        <v>18</v>
      </c>
      <c r="H17" s="39" t="s">
        <v>19</v>
      </c>
      <c r="I17" s="37" t="s">
        <v>2</v>
      </c>
      <c r="J17" s="36" t="s">
        <v>2</v>
      </c>
      <c r="K17" s="38" t="s">
        <v>44</v>
      </c>
      <c r="L17" s="78"/>
      <c r="M17" s="70"/>
      <c r="N17" s="70"/>
      <c r="O17" s="70"/>
      <c r="P17" s="70"/>
      <c r="R17" s="70"/>
    </row>
    <row r="18" spans="2:18" ht="17.25" customHeight="1" x14ac:dyDescent="0.15">
      <c r="B18" s="35" t="s">
        <v>39</v>
      </c>
      <c r="C18" s="82">
        <v>400000</v>
      </c>
      <c r="D18" s="83">
        <v>150000</v>
      </c>
      <c r="E18" s="84">
        <v>27</v>
      </c>
      <c r="F18" s="96">
        <v>0.05</v>
      </c>
      <c r="G18" s="87">
        <f t="shared" ref="G18" si="1">PMT(F18/12,E18*12,-(C18-D18))</f>
        <v>1407.5975027825557</v>
      </c>
      <c r="H18" s="88">
        <v>600</v>
      </c>
      <c r="I18" s="91">
        <f>G18+H18</f>
        <v>2007.5975027825557</v>
      </c>
      <c r="J18" s="86">
        <f>_xlfn.XLOOKUP(TRIM(_xlfn.TEXTBEFORE(B18,"-")),edit!$D$11:$D$18,edit!$E$11:$E$18) +I18</f>
        <v>2475.5975027825557</v>
      </c>
      <c r="K18" s="90" t="str">
        <f>"£" &amp;ROUND(J18-J10,0) &amp; "  |  "  &amp;   ROUND( J18/J10-1,3)*100   &amp;  "%"</f>
        <v>£-90  |  -3.5%</v>
      </c>
      <c r="R18" s="70"/>
    </row>
    <row r="19" spans="2:18" ht="17.25" customHeight="1" x14ac:dyDescent="0.15">
      <c r="B19" s="23"/>
      <c r="C19" s="36" t="s">
        <v>14</v>
      </c>
      <c r="D19" s="37" t="s">
        <v>15</v>
      </c>
      <c r="E19" s="37" t="s">
        <v>16</v>
      </c>
      <c r="F19" s="37" t="s">
        <v>17</v>
      </c>
      <c r="G19" s="38" t="s">
        <v>18</v>
      </c>
      <c r="H19" s="39" t="s">
        <v>19</v>
      </c>
      <c r="I19" s="37" t="s">
        <v>2</v>
      </c>
      <c r="J19" s="36" t="s">
        <v>2</v>
      </c>
      <c r="K19" s="38" t="s">
        <v>44</v>
      </c>
      <c r="R19" s="70"/>
    </row>
    <row r="20" spans="2:18" ht="17.25" customHeight="1" x14ac:dyDescent="0.15">
      <c r="B20" s="35" t="s">
        <v>40</v>
      </c>
      <c r="C20" s="82">
        <v>300000</v>
      </c>
      <c r="D20" s="83">
        <v>150000</v>
      </c>
      <c r="E20" s="84">
        <v>27</v>
      </c>
      <c r="F20" s="96">
        <v>0.05</v>
      </c>
      <c r="G20" s="87">
        <f t="shared" ref="G20" si="2">PMT(F20/12,E20*12,-(C20-D20))</f>
        <v>844.55850166953348</v>
      </c>
      <c r="H20" s="88">
        <v>600</v>
      </c>
      <c r="I20" s="91">
        <f>G20+H20</f>
        <v>1444.5585016695336</v>
      </c>
      <c r="J20" s="86">
        <f>_xlfn.XLOOKUP(TRIM(_xlfn.TEXTBEFORE(B20,"-")),edit!$D$11:$D$18,edit!$E$11:$E$18) +I20</f>
        <v>1912.5585016695336</v>
      </c>
      <c r="K20" s="90" t="str">
        <f>"£" &amp;ROUND(J20-J10,0) &amp; "  |  "  &amp;   ROUND( J20/J10-1,3)*100   &amp;  "%"</f>
        <v>£-653  |  -25.4%</v>
      </c>
      <c r="M20" s="95"/>
      <c r="R20" s="70"/>
    </row>
    <row r="21" spans="2:18" ht="17.25" customHeight="1" x14ac:dyDescent="0.15">
      <c r="B21" s="23"/>
      <c r="C21" s="36" t="s">
        <v>14</v>
      </c>
      <c r="D21" s="37" t="s">
        <v>15</v>
      </c>
      <c r="E21" s="37" t="s">
        <v>16</v>
      </c>
      <c r="F21" s="37" t="s">
        <v>17</v>
      </c>
      <c r="G21" s="38" t="s">
        <v>18</v>
      </c>
      <c r="H21" s="39" t="s">
        <v>19</v>
      </c>
      <c r="I21" s="37" t="s">
        <v>2</v>
      </c>
      <c r="J21" s="36" t="s">
        <v>2</v>
      </c>
      <c r="K21" s="38" t="s">
        <v>44</v>
      </c>
      <c r="R21" s="70"/>
    </row>
    <row r="22" spans="2:18" ht="17.25" customHeight="1" x14ac:dyDescent="0.15">
      <c r="B22" s="35" t="s">
        <v>45</v>
      </c>
      <c r="C22" s="82">
        <v>350000</v>
      </c>
      <c r="D22" s="83">
        <v>150000</v>
      </c>
      <c r="E22" s="84">
        <v>27</v>
      </c>
      <c r="F22" s="96">
        <v>0.05</v>
      </c>
      <c r="G22" s="87">
        <f t="shared" ref="G22" si="3">PMT(F22/12,E22*12,-(C22-D22))</f>
        <v>1126.0780022260446</v>
      </c>
      <c r="H22" s="88">
        <v>600</v>
      </c>
      <c r="I22" s="91">
        <f>G22+H22</f>
        <v>1726.0780022260446</v>
      </c>
      <c r="J22" s="86">
        <f>_xlfn.XLOOKUP(TRIM(_xlfn.TEXTBEFORE(B22,"-")),edit!$D$11:$D$18,edit!$E$11:$E$18) +I22</f>
        <v>2146.0780022260446</v>
      </c>
      <c r="K22" s="90" t="str">
        <f>"£" &amp;ROUND(J22-J10,0) &amp; "  |  "  &amp;   ROUND( J22/J10-1,3)*100   &amp;  "%"</f>
        <v>£-419  |  -16.3%</v>
      </c>
      <c r="R22" s="70"/>
    </row>
    <row r="23" spans="2:18" ht="17.25" customHeight="1" x14ac:dyDescent="0.15">
      <c r="R23" s="70"/>
    </row>
    <row r="24" spans="2:18" ht="17.25" customHeight="1" x14ac:dyDescent="0.15">
      <c r="R24" s="70"/>
    </row>
  </sheetData>
  <mergeCells count="5">
    <mergeCell ref="C8:G8"/>
    <mergeCell ref="H8:I8"/>
    <mergeCell ref="L8:P8"/>
    <mergeCell ref="A3:G3"/>
    <mergeCell ref="J8:K8"/>
  </mergeCells>
  <printOptions horizontalCentered="1"/>
  <pageMargins left="0.75" right="0.75" top="0.75" bottom="0.75" header="0.25" footer="0.25"/>
  <pageSetup fitToHeight="0" orientation="landscape" r:id="rId1"/>
  <headerFooter differentFirst="1">
    <oddFooter>&amp;CPage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01DDA-C43A-1844-B4E2-F51331967884}">
          <x14:formula1>
            <xm:f>edit!$B$9:$B$24</xm:f>
          </x14:formula1>
          <xm:sqref>B22 B20 B18 B16 B14 B12 B10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80D6B8D6-AC67-F64D-A65F-A8E6AD7141A1}">
          <xm:f>cost!1:1048576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5594-3EEB-FC45-9C36-512AA4F95346}">
  <dimension ref="A1:S26"/>
  <sheetViews>
    <sheetView workbookViewId="0">
      <selection activeCell="E17" sqref="E17"/>
    </sheetView>
  </sheetViews>
  <sheetFormatPr baseColWidth="10" defaultColWidth="9" defaultRowHeight="17.25" customHeight="1" x14ac:dyDescent="0.15"/>
  <cols>
    <col min="1" max="1" width="5.33203125" style="15" customWidth="1"/>
    <col min="2" max="2" width="20.5" style="15" customWidth="1"/>
    <col min="3" max="3" width="11.83203125" style="18" customWidth="1"/>
    <col min="4" max="4" width="15.5" style="19" customWidth="1"/>
    <col min="5" max="5" width="13.5" style="19" customWidth="1"/>
    <col min="6" max="6" width="12.33203125" style="19" customWidth="1"/>
    <col min="7" max="7" width="9" style="15"/>
    <col min="8" max="8" width="11" style="15" customWidth="1"/>
    <col min="9" max="10" width="14.33203125" style="15" customWidth="1"/>
    <col min="11" max="11" width="9" style="15"/>
    <col min="12" max="13" width="13.6640625" style="15" customWidth="1"/>
    <col min="14" max="14" width="11" style="15" customWidth="1"/>
    <col min="15" max="15" width="10.6640625" style="15" customWidth="1"/>
    <col min="16" max="17" width="9" style="15"/>
    <col min="18" max="18" width="22" style="15" customWidth="1"/>
    <col min="19" max="16384" width="9" style="15"/>
  </cols>
  <sheetData>
    <row r="1" spans="1:19" s="11" customFormat="1" ht="17" customHeight="1" x14ac:dyDescent="0.25">
      <c r="B1" s="8"/>
      <c r="C1" s="9"/>
      <c r="D1" s="9"/>
      <c r="E1" s="9"/>
      <c r="F1" s="10"/>
    </row>
    <row r="2" spans="1:19" s="13" customFormat="1" ht="30" customHeight="1" x14ac:dyDescent="0.2">
      <c r="B2" s="27" t="s">
        <v>7</v>
      </c>
      <c r="C2" s="28"/>
      <c r="D2" s="28"/>
      <c r="E2" s="28"/>
      <c r="F2" s="12"/>
    </row>
    <row r="3" spans="1:19" s="14" customFormat="1" ht="70" customHeight="1" x14ac:dyDescent="0.25">
      <c r="A3" s="104" t="s">
        <v>43</v>
      </c>
      <c r="B3" s="104"/>
      <c r="C3" s="104"/>
      <c r="D3" s="104"/>
      <c r="E3" s="104"/>
      <c r="F3" s="104"/>
      <c r="G3" s="104"/>
    </row>
    <row r="4" spans="1:19" s="33" customFormat="1" ht="6" customHeight="1" x14ac:dyDescent="0.15">
      <c r="B4" s="29"/>
      <c r="C4" s="30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s="26" customFormat="1" ht="45" customHeight="1" x14ac:dyDescent="0.1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t="15" customHeight="1" x14ac:dyDescent="0.15">
      <c r="B6" s="16"/>
      <c r="C6" s="17"/>
      <c r="D6" s="17"/>
      <c r="E6" s="17"/>
      <c r="F6" s="17"/>
    </row>
    <row r="7" spans="1:19" ht="15" customHeight="1" x14ac:dyDescent="0.15">
      <c r="B7" s="16"/>
      <c r="C7" s="17"/>
      <c r="D7" s="17"/>
      <c r="E7" s="17"/>
      <c r="F7" s="17"/>
    </row>
    <row r="8" spans="1:19" ht="17.25" customHeight="1" x14ac:dyDescent="0.2">
      <c r="B8" s="34" t="s">
        <v>13</v>
      </c>
      <c r="D8" s="77"/>
      <c r="E8" s="77"/>
    </row>
    <row r="9" spans="1:19" ht="17.25" customHeight="1" x14ac:dyDescent="0.15">
      <c r="B9" s="63" t="s">
        <v>25</v>
      </c>
      <c r="C9" s="21"/>
      <c r="D9" s="105" t="s">
        <v>12</v>
      </c>
      <c r="E9" s="106"/>
      <c r="F9" s="106"/>
      <c r="G9" s="106"/>
      <c r="H9" s="107"/>
    </row>
    <row r="10" spans="1:19" ht="17.25" customHeight="1" x14ac:dyDescent="0.2">
      <c r="B10" s="73" t="s">
        <v>28</v>
      </c>
      <c r="C10" s="67"/>
      <c r="D10" s="40" t="s">
        <v>20</v>
      </c>
      <c r="E10" s="41" t="s">
        <v>21</v>
      </c>
      <c r="F10" s="41" t="s">
        <v>22</v>
      </c>
      <c r="G10" s="41" t="s">
        <v>23</v>
      </c>
      <c r="H10" s="42" t="s">
        <v>24</v>
      </c>
      <c r="R10" s="75"/>
    </row>
    <row r="11" spans="1:19" ht="17.25" customHeight="1" x14ac:dyDescent="0.15">
      <c r="B11" s="73" t="s">
        <v>26</v>
      </c>
      <c r="C11" s="64"/>
      <c r="D11" s="43" t="s">
        <v>27</v>
      </c>
      <c r="E11" s="48">
        <v>195</v>
      </c>
      <c r="F11" s="49">
        <v>3.4</v>
      </c>
      <c r="G11" s="49">
        <v>6.8</v>
      </c>
      <c r="H11" s="50">
        <v>2.8</v>
      </c>
      <c r="R11" s="76"/>
    </row>
    <row r="12" spans="1:19" ht="17.25" customHeight="1" x14ac:dyDescent="0.15">
      <c r="B12" s="73" t="s">
        <v>30</v>
      </c>
      <c r="C12" s="69"/>
      <c r="D12" s="44" t="s">
        <v>29</v>
      </c>
      <c r="E12" s="51">
        <v>276</v>
      </c>
      <c r="F12" s="52">
        <v>8.3000000000000007</v>
      </c>
      <c r="G12" s="52">
        <v>16.399999999999999</v>
      </c>
      <c r="H12" s="53">
        <v>5.5</v>
      </c>
      <c r="R12" s="70"/>
    </row>
    <row r="13" spans="1:19" ht="17.25" customHeight="1" x14ac:dyDescent="0.15">
      <c r="B13" s="73" t="s">
        <v>33</v>
      </c>
      <c r="C13" s="64"/>
      <c r="D13" s="45" t="s">
        <v>31</v>
      </c>
      <c r="E13" s="54">
        <v>368</v>
      </c>
      <c r="F13" s="55">
        <v>9.6</v>
      </c>
      <c r="G13" s="55">
        <v>19.2</v>
      </c>
      <c r="H13" s="56">
        <v>7.1</v>
      </c>
      <c r="R13" s="70"/>
    </row>
    <row r="14" spans="1:19" ht="17.25" customHeight="1" x14ac:dyDescent="0.15">
      <c r="B14" s="73" t="s">
        <v>35</v>
      </c>
      <c r="C14" s="69"/>
      <c r="D14" s="44" t="s">
        <v>32</v>
      </c>
      <c r="E14" s="51">
        <v>468</v>
      </c>
      <c r="F14" s="52"/>
      <c r="G14" s="52">
        <v>16.2</v>
      </c>
      <c r="H14" s="53"/>
      <c r="R14" s="70"/>
    </row>
    <row r="15" spans="1:19" ht="17.25" customHeight="1" x14ac:dyDescent="0.15">
      <c r="B15" s="73" t="s">
        <v>37</v>
      </c>
      <c r="C15" s="64"/>
      <c r="D15" s="46" t="s">
        <v>34</v>
      </c>
      <c r="E15" s="57">
        <v>468</v>
      </c>
      <c r="F15" s="58"/>
      <c r="G15" s="58">
        <v>16.2</v>
      </c>
      <c r="H15" s="59"/>
      <c r="R15" s="70"/>
    </row>
    <row r="16" spans="1:19" ht="17.25" customHeight="1" x14ac:dyDescent="0.15">
      <c r="B16" s="73" t="s">
        <v>38</v>
      </c>
      <c r="C16" s="69"/>
      <c r="D16" s="45" t="s">
        <v>36</v>
      </c>
      <c r="E16" s="54">
        <v>505</v>
      </c>
      <c r="F16" s="55"/>
      <c r="G16" s="55">
        <v>16.7</v>
      </c>
      <c r="H16" s="56"/>
      <c r="R16" s="70"/>
    </row>
    <row r="17" spans="2:18" ht="17.25" customHeight="1" x14ac:dyDescent="0.15">
      <c r="B17" s="73" t="s">
        <v>39</v>
      </c>
      <c r="C17" s="64"/>
      <c r="D17" s="44" t="s">
        <v>46</v>
      </c>
      <c r="E17" s="97">
        <v>420</v>
      </c>
      <c r="F17" s="60"/>
      <c r="G17" s="52">
        <v>28.1</v>
      </c>
      <c r="H17" s="61"/>
      <c r="R17" s="70"/>
    </row>
    <row r="18" spans="2:18" ht="17.25" customHeight="1" x14ac:dyDescent="0.15">
      <c r="B18" s="73" t="s">
        <v>40</v>
      </c>
      <c r="C18" s="69"/>
      <c r="D18" s="45"/>
      <c r="E18" s="47"/>
      <c r="F18" s="47"/>
      <c r="G18" s="55"/>
      <c r="H18" s="62"/>
      <c r="R18" s="70"/>
    </row>
    <row r="19" spans="2:18" ht="17.25" customHeight="1" x14ac:dyDescent="0.15">
      <c r="B19" s="73" t="s">
        <v>41</v>
      </c>
      <c r="C19" s="64"/>
      <c r="D19" s="71"/>
      <c r="E19" s="71"/>
      <c r="F19" s="65"/>
      <c r="G19" s="72"/>
      <c r="I19" s="64"/>
      <c r="J19" s="64"/>
      <c r="R19" s="70"/>
    </row>
    <row r="20" spans="2:18" ht="17.25" customHeight="1" x14ac:dyDescent="0.15">
      <c r="B20" s="73" t="s">
        <v>42</v>
      </c>
      <c r="C20" s="69"/>
      <c r="D20" s="69"/>
      <c r="E20" s="69"/>
      <c r="F20" s="70"/>
      <c r="G20" s="71"/>
      <c r="H20" s="71"/>
      <c r="I20" s="65"/>
      <c r="J20" s="65"/>
      <c r="R20" s="70"/>
    </row>
    <row r="21" spans="2:18" ht="17.25" customHeight="1" x14ac:dyDescent="0.15">
      <c r="B21" s="73" t="s">
        <v>45</v>
      </c>
      <c r="C21" s="64"/>
      <c r="D21" s="64"/>
      <c r="E21" s="64"/>
      <c r="F21" s="64"/>
      <c r="G21" s="68"/>
      <c r="H21" s="64"/>
      <c r="I21" s="64"/>
      <c r="J21" s="64"/>
      <c r="R21" s="70"/>
    </row>
    <row r="22" spans="2:18" ht="17.25" customHeight="1" x14ac:dyDescent="0.15">
      <c r="B22" s="73"/>
      <c r="C22" s="69"/>
      <c r="D22" s="69"/>
      <c r="E22" s="69"/>
      <c r="F22" s="70"/>
      <c r="G22" s="71"/>
      <c r="H22" s="71"/>
      <c r="I22" s="65"/>
      <c r="J22" s="65"/>
      <c r="R22" s="70"/>
    </row>
    <row r="23" spans="2:18" ht="17.25" customHeight="1" x14ac:dyDescent="0.15">
      <c r="B23" s="73"/>
      <c r="C23" s="64"/>
      <c r="D23" s="64"/>
      <c r="E23" s="64"/>
      <c r="F23" s="64"/>
      <c r="G23" s="68"/>
      <c r="H23" s="64"/>
      <c r="I23" s="64"/>
      <c r="J23" s="64"/>
      <c r="R23" s="70"/>
    </row>
    <row r="24" spans="2:18" ht="17.25" customHeight="1" x14ac:dyDescent="0.15">
      <c r="B24" s="74"/>
      <c r="C24" s="69"/>
      <c r="D24" s="69"/>
      <c r="E24" s="69"/>
      <c r="F24" s="70"/>
      <c r="G24" s="71"/>
      <c r="H24" s="71"/>
      <c r="I24" s="65"/>
      <c r="J24" s="65"/>
      <c r="R24" s="70"/>
    </row>
    <row r="25" spans="2:18" ht="17.25" customHeight="1" x14ac:dyDescent="0.15">
      <c r="R25" s="70"/>
    </row>
    <row r="26" spans="2:18" ht="17.25" customHeight="1" x14ac:dyDescent="0.15">
      <c r="R26" s="70"/>
    </row>
  </sheetData>
  <mergeCells count="2">
    <mergeCell ref="D9:H9"/>
    <mergeCell ref="A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workbookViewId="0">
      <selection activeCell="B2" sqref="B2"/>
    </sheetView>
  </sheetViews>
  <sheetFormatPr baseColWidth="10" defaultColWidth="9" defaultRowHeight="21" customHeight="1" x14ac:dyDescent="0.15"/>
  <cols>
    <col min="1" max="1" width="1.6640625" style="5" customWidth="1"/>
    <col min="2" max="2" width="21.33203125" style="5" customWidth="1"/>
    <col min="3" max="4" width="12.33203125" style="5" customWidth="1"/>
    <col min="5" max="5" width="1.6640625" style="5" customWidth="1"/>
    <col min="6" max="16384" width="9" style="5"/>
  </cols>
  <sheetData>
    <row r="1" spans="2:4" s="2" customFormat="1" ht="9" customHeight="1" x14ac:dyDescent="0.15"/>
    <row r="2" spans="2:4" s="4" customFormat="1" ht="36.75" customHeight="1" x14ac:dyDescent="0.15">
      <c r="B2" s="3" t="s">
        <v>6</v>
      </c>
      <c r="C2" s="1"/>
      <c r="D2" s="1"/>
    </row>
    <row r="4" spans="2:4" ht="21" customHeight="1" x14ac:dyDescent="0.15">
      <c r="B4" s="7"/>
      <c r="C4" s="6" t="s">
        <v>0</v>
      </c>
      <c r="D4" s="6" t="s">
        <v>1</v>
      </c>
    </row>
    <row r="5" spans="2:4" ht="21" customHeight="1" x14ac:dyDescent="0.15">
      <c r="B5" s="7" t="s">
        <v>3</v>
      </c>
      <c r="C5" s="6" t="e">
        <f>#REF!</f>
        <v>#REF!</v>
      </c>
      <c r="D5" s="6" t="e">
        <f>#REF!</f>
        <v>#REF!</v>
      </c>
    </row>
    <row r="6" spans="2:4" ht="21" customHeight="1" x14ac:dyDescent="0.15">
      <c r="B6" s="7" t="s">
        <v>4</v>
      </c>
      <c r="C6" s="6" t="e">
        <f>#REF!</f>
        <v>#REF!</v>
      </c>
      <c r="D6" s="6" t="e">
        <f>#REF!</f>
        <v>#REF!</v>
      </c>
    </row>
    <row r="7" spans="2:4" ht="21" customHeight="1" x14ac:dyDescent="0.15">
      <c r="B7" s="7" t="s">
        <v>5</v>
      </c>
      <c r="C7" s="6" t="e">
        <f>#REF!</f>
        <v>#REF!</v>
      </c>
      <c r="D7" s="6" t="e">
        <f>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CAABBD-EE0A-4813-89B2-1CC3AC72289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FCECD525-EB45-434D-AA10-28A0CF4306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EA200A-6ACD-43A1-9EF0-C8638DC14CB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TM02930056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cost</vt:lpstr>
      <vt:lpstr>edit</vt:lpstr>
      <vt:lpstr>Chart data</vt:lpstr>
      <vt:lpstr>BudgetTitle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2023-02-23T17:09:32Z</dcterms:created>
  <dcterms:modified xsi:type="dcterms:W3CDTF">2024-02-25T18:17:34Z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