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15" windowWidth="18915" windowHeight="8205"/>
  </bookViews>
  <sheets>
    <sheet name="char kinetic data" sheetId="1" r:id="rId1"/>
  </sheets>
  <calcPr calcId="125725"/>
</workbook>
</file>

<file path=xl/calcChain.xml><?xml version="1.0" encoding="utf-8"?>
<calcChain xmlns="http://schemas.openxmlformats.org/spreadsheetml/2006/main">
  <c r="I27" i="1"/>
  <c r="K29" l="1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9"/>
  <c r="K40"/>
  <c r="K41"/>
  <c r="K42"/>
  <c r="K43"/>
  <c r="K44"/>
  <c r="K45"/>
  <c r="K30"/>
  <c r="K31"/>
  <c r="K32"/>
  <c r="K33"/>
  <c r="K34"/>
  <c r="K35"/>
  <c r="K36"/>
  <c r="K37"/>
  <c r="K38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27" s="1"/>
  <c r="H27" s="1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29"/>
  <c r="H59" l="1"/>
  <c r="I59" s="1"/>
  <c r="H106"/>
  <c r="I106" s="1"/>
  <c r="H102"/>
  <c r="I102" s="1"/>
  <c r="H98"/>
  <c r="I98" s="1"/>
  <c r="H94"/>
  <c r="I94" s="1"/>
  <c r="H90"/>
  <c r="I90" s="1"/>
  <c r="H86"/>
  <c r="I86" s="1"/>
  <c r="H82"/>
  <c r="I82" s="1"/>
  <c r="H78"/>
  <c r="I78" s="1"/>
  <c r="H74"/>
  <c r="I74" s="1"/>
  <c r="H70"/>
  <c r="I70" s="1"/>
  <c r="H66"/>
  <c r="I66" s="1"/>
  <c r="H62"/>
  <c r="I62" s="1"/>
  <c r="H58"/>
  <c r="I58" s="1"/>
  <c r="H54"/>
  <c r="I54" s="1"/>
  <c r="H50"/>
  <c r="I50" s="1"/>
  <c r="H365"/>
  <c r="I365" s="1"/>
  <c r="H363"/>
  <c r="I363" s="1"/>
  <c r="H361"/>
  <c r="I361" s="1"/>
  <c r="H359"/>
  <c r="I359" s="1"/>
  <c r="H357"/>
  <c r="I357" s="1"/>
  <c r="H355"/>
  <c r="I355" s="1"/>
  <c r="H353"/>
  <c r="I353" s="1"/>
  <c r="H351"/>
  <c r="I351" s="1"/>
  <c r="H349"/>
  <c r="I349" s="1"/>
  <c r="H347"/>
  <c r="I347" s="1"/>
  <c r="H345"/>
  <c r="I345" s="1"/>
  <c r="H343"/>
  <c r="I343" s="1"/>
  <c r="H341"/>
  <c r="I341" s="1"/>
  <c r="H339"/>
  <c r="I339" s="1"/>
  <c r="H337"/>
  <c r="I337" s="1"/>
  <c r="H335"/>
  <c r="I335" s="1"/>
  <c r="H333"/>
  <c r="I333" s="1"/>
  <c r="H331"/>
  <c r="I331" s="1"/>
  <c r="H329"/>
  <c r="I329" s="1"/>
  <c r="H327"/>
  <c r="I327" s="1"/>
  <c r="H325"/>
  <c r="I325" s="1"/>
  <c r="H323"/>
  <c r="I323" s="1"/>
  <c r="H321"/>
  <c r="I321" s="1"/>
  <c r="H319"/>
  <c r="I319" s="1"/>
  <c r="H317"/>
  <c r="I317" s="1"/>
  <c r="H315"/>
  <c r="I315" s="1"/>
  <c r="H313"/>
  <c r="I313" s="1"/>
  <c r="H311"/>
  <c r="I311" s="1"/>
  <c r="H309"/>
  <c r="I309" s="1"/>
  <c r="H307"/>
  <c r="I307" s="1"/>
  <c r="H305"/>
  <c r="I305" s="1"/>
  <c r="H303"/>
  <c r="I303" s="1"/>
  <c r="H301"/>
  <c r="I301" s="1"/>
  <c r="H299"/>
  <c r="I299" s="1"/>
  <c r="H297"/>
  <c r="I297" s="1"/>
  <c r="H295"/>
  <c r="I295" s="1"/>
  <c r="H293"/>
  <c r="I293" s="1"/>
  <c r="H291"/>
  <c r="I291" s="1"/>
  <c r="H289"/>
  <c r="I289" s="1"/>
  <c r="H287"/>
  <c r="I287" s="1"/>
  <c r="H285"/>
  <c r="I285" s="1"/>
  <c r="H283"/>
  <c r="I283" s="1"/>
  <c r="H281"/>
  <c r="I281" s="1"/>
  <c r="H279"/>
  <c r="I279" s="1"/>
  <c r="H277"/>
  <c r="I277" s="1"/>
  <c r="H275"/>
  <c r="I275" s="1"/>
  <c r="H273"/>
  <c r="I273" s="1"/>
  <c r="H271"/>
  <c r="I271" s="1"/>
  <c r="H269"/>
  <c r="I269" s="1"/>
  <c r="H267"/>
  <c r="I267" s="1"/>
  <c r="H265"/>
  <c r="I265" s="1"/>
  <c r="H263"/>
  <c r="I263" s="1"/>
  <c r="H261"/>
  <c r="I261" s="1"/>
  <c r="H259"/>
  <c r="I259" s="1"/>
  <c r="H257"/>
  <c r="I257" s="1"/>
  <c r="H255"/>
  <c r="I255" s="1"/>
  <c r="H253"/>
  <c r="I253" s="1"/>
  <c r="H251"/>
  <c r="I251" s="1"/>
  <c r="H249"/>
  <c r="I249" s="1"/>
  <c r="H247"/>
  <c r="I247" s="1"/>
  <c r="H245"/>
  <c r="I245" s="1"/>
  <c r="H243"/>
  <c r="I243" s="1"/>
  <c r="H241"/>
  <c r="I241" s="1"/>
  <c r="H239"/>
  <c r="I239" s="1"/>
  <c r="H237"/>
  <c r="I237" s="1"/>
  <c r="H235"/>
  <c r="I235" s="1"/>
  <c r="H233"/>
  <c r="I233" s="1"/>
  <c r="H231"/>
  <c r="I231" s="1"/>
  <c r="H229"/>
  <c r="I229" s="1"/>
  <c r="H227"/>
  <c r="I227" s="1"/>
  <c r="H225"/>
  <c r="I225" s="1"/>
  <c r="H223"/>
  <c r="I223" s="1"/>
  <c r="H221"/>
  <c r="I221" s="1"/>
  <c r="H219"/>
  <c r="I219" s="1"/>
  <c r="H217"/>
  <c r="I217" s="1"/>
  <c r="H215"/>
  <c r="I215" s="1"/>
  <c r="H213"/>
  <c r="I213" s="1"/>
  <c r="H211"/>
  <c r="I211" s="1"/>
  <c r="H209"/>
  <c r="I209" s="1"/>
  <c r="H207"/>
  <c r="I207" s="1"/>
  <c r="H205"/>
  <c r="I205" s="1"/>
  <c r="H203"/>
  <c r="I203" s="1"/>
  <c r="H201"/>
  <c r="I201" s="1"/>
  <c r="H199"/>
  <c r="I199" s="1"/>
  <c r="H197"/>
  <c r="I197" s="1"/>
  <c r="H195"/>
  <c r="I195" s="1"/>
  <c r="H193"/>
  <c r="I193" s="1"/>
  <c r="H191"/>
  <c r="I191" s="1"/>
  <c r="H189"/>
  <c r="I189" s="1"/>
  <c r="H187"/>
  <c r="I187" s="1"/>
  <c r="H185"/>
  <c r="I185" s="1"/>
  <c r="H183"/>
  <c r="I183" s="1"/>
  <c r="H181"/>
  <c r="I181" s="1"/>
  <c r="H179"/>
  <c r="I179" s="1"/>
  <c r="H177"/>
  <c r="I177" s="1"/>
  <c r="H175"/>
  <c r="I175" s="1"/>
  <c r="H173"/>
  <c r="I173" s="1"/>
  <c r="H171"/>
  <c r="I171" s="1"/>
  <c r="H169"/>
  <c r="I169" s="1"/>
  <c r="H167"/>
  <c r="I167" s="1"/>
  <c r="H165"/>
  <c r="I165" s="1"/>
  <c r="H163"/>
  <c r="I163" s="1"/>
  <c r="H161"/>
  <c r="I161" s="1"/>
  <c r="H159"/>
  <c r="I159" s="1"/>
  <c r="H157"/>
  <c r="I157" s="1"/>
  <c r="H155"/>
  <c r="I155" s="1"/>
  <c r="H153"/>
  <c r="I153" s="1"/>
  <c r="H151"/>
  <c r="I151" s="1"/>
  <c r="H149"/>
  <c r="I149" s="1"/>
  <c r="H147"/>
  <c r="I147" s="1"/>
  <c r="H145"/>
  <c r="I145" s="1"/>
  <c r="H143"/>
  <c r="I143" s="1"/>
  <c r="H141"/>
  <c r="I141" s="1"/>
  <c r="H139"/>
  <c r="I139" s="1"/>
  <c r="H137"/>
  <c r="I137" s="1"/>
  <c r="H135"/>
  <c r="I135" s="1"/>
  <c r="H133"/>
  <c r="I133" s="1"/>
  <c r="H131"/>
  <c r="I131" s="1"/>
  <c r="H129"/>
  <c r="I129" s="1"/>
  <c r="H127"/>
  <c r="I127" s="1"/>
  <c r="H125"/>
  <c r="I125" s="1"/>
  <c r="H123"/>
  <c r="I123" s="1"/>
  <c r="H121"/>
  <c r="I121" s="1"/>
  <c r="H119"/>
  <c r="I119" s="1"/>
  <c r="H117"/>
  <c r="I117" s="1"/>
  <c r="H115"/>
  <c r="I115" s="1"/>
  <c r="H113"/>
  <c r="I113" s="1"/>
  <c r="H111"/>
  <c r="I111" s="1"/>
  <c r="H109"/>
  <c r="I109" s="1"/>
  <c r="H107"/>
  <c r="I107" s="1"/>
  <c r="H366"/>
  <c r="I366" s="1"/>
  <c r="H364"/>
  <c r="I364" s="1"/>
  <c r="H362"/>
  <c r="I362" s="1"/>
  <c r="H360"/>
  <c r="I360" s="1"/>
  <c r="H358"/>
  <c r="I358" s="1"/>
  <c r="H356"/>
  <c r="I356" s="1"/>
  <c r="H354"/>
  <c r="I354" s="1"/>
  <c r="H352"/>
  <c r="I352" s="1"/>
  <c r="H350"/>
  <c r="I350" s="1"/>
  <c r="H348"/>
  <c r="I348" s="1"/>
  <c r="H346"/>
  <c r="I346" s="1"/>
  <c r="H344"/>
  <c r="I344" s="1"/>
  <c r="H342"/>
  <c r="I342" s="1"/>
  <c r="H340"/>
  <c r="I340" s="1"/>
  <c r="H338"/>
  <c r="I338" s="1"/>
  <c r="H336"/>
  <c r="I336" s="1"/>
  <c r="H334"/>
  <c r="I334" s="1"/>
  <c r="H332"/>
  <c r="I332" s="1"/>
  <c r="H330"/>
  <c r="I330" s="1"/>
  <c r="H328"/>
  <c r="I328" s="1"/>
  <c r="H326"/>
  <c r="I326" s="1"/>
  <c r="H324"/>
  <c r="I324" s="1"/>
  <c r="H322"/>
  <c r="I322" s="1"/>
  <c r="H320"/>
  <c r="I320" s="1"/>
  <c r="H318"/>
  <c r="I318" s="1"/>
  <c r="H316"/>
  <c r="I316" s="1"/>
  <c r="H314"/>
  <c r="I314" s="1"/>
  <c r="H312"/>
  <c r="I312" s="1"/>
  <c r="H310"/>
  <c r="I310" s="1"/>
  <c r="H308"/>
  <c r="I308" s="1"/>
  <c r="H306"/>
  <c r="I306" s="1"/>
  <c r="H304"/>
  <c r="I304" s="1"/>
  <c r="H302"/>
  <c r="I302" s="1"/>
  <c r="H300"/>
  <c r="H298"/>
  <c r="I298" s="1"/>
  <c r="H296"/>
  <c r="H294"/>
  <c r="I294" s="1"/>
  <c r="H292"/>
  <c r="H290"/>
  <c r="I290" s="1"/>
  <c r="H288"/>
  <c r="H286"/>
  <c r="I286" s="1"/>
  <c r="H284"/>
  <c r="I284" s="1"/>
  <c r="H282"/>
  <c r="I282" s="1"/>
  <c r="H280"/>
  <c r="I280" s="1"/>
  <c r="H278"/>
  <c r="I278" s="1"/>
  <c r="H276"/>
  <c r="I276" s="1"/>
  <c r="H274"/>
  <c r="I274" s="1"/>
  <c r="H272"/>
  <c r="I272" s="1"/>
  <c r="H270"/>
  <c r="I270" s="1"/>
  <c r="H268"/>
  <c r="I268" s="1"/>
  <c r="H266"/>
  <c r="I266" s="1"/>
  <c r="H264"/>
  <c r="I264" s="1"/>
  <c r="H262"/>
  <c r="I262" s="1"/>
  <c r="H260"/>
  <c r="I260" s="1"/>
  <c r="H258"/>
  <c r="I258" s="1"/>
  <c r="H256"/>
  <c r="I256" s="1"/>
  <c r="H254"/>
  <c r="I254" s="1"/>
  <c r="H252"/>
  <c r="I252" s="1"/>
  <c r="H250"/>
  <c r="I250" s="1"/>
  <c r="H248"/>
  <c r="I248" s="1"/>
  <c r="H246"/>
  <c r="I246" s="1"/>
  <c r="H244"/>
  <c r="I244" s="1"/>
  <c r="H242"/>
  <c r="I242" s="1"/>
  <c r="H240"/>
  <c r="I240" s="1"/>
  <c r="H238"/>
  <c r="I238" s="1"/>
  <c r="H236"/>
  <c r="I236" s="1"/>
  <c r="H234"/>
  <c r="I234" s="1"/>
  <c r="H232"/>
  <c r="I232" s="1"/>
  <c r="H230"/>
  <c r="I230" s="1"/>
  <c r="H228"/>
  <c r="I228" s="1"/>
  <c r="H226"/>
  <c r="I226" s="1"/>
  <c r="H224"/>
  <c r="I224" s="1"/>
  <c r="H222"/>
  <c r="I222" s="1"/>
  <c r="H220"/>
  <c r="I220" s="1"/>
  <c r="H218"/>
  <c r="I218" s="1"/>
  <c r="H216"/>
  <c r="I216" s="1"/>
  <c r="H214"/>
  <c r="I214" s="1"/>
  <c r="H212"/>
  <c r="I212" s="1"/>
  <c r="H210"/>
  <c r="I210" s="1"/>
  <c r="H208"/>
  <c r="I208" s="1"/>
  <c r="H206"/>
  <c r="I206" s="1"/>
  <c r="H204"/>
  <c r="I204" s="1"/>
  <c r="H202"/>
  <c r="I202" s="1"/>
  <c r="H200"/>
  <c r="I200" s="1"/>
  <c r="H198"/>
  <c r="I198" s="1"/>
  <c r="H196"/>
  <c r="I196" s="1"/>
  <c r="H194"/>
  <c r="I194" s="1"/>
  <c r="H192"/>
  <c r="I192" s="1"/>
  <c r="H190"/>
  <c r="I190" s="1"/>
  <c r="H188"/>
  <c r="I188" s="1"/>
  <c r="H186"/>
  <c r="I186" s="1"/>
  <c r="H184"/>
  <c r="I184" s="1"/>
  <c r="H182"/>
  <c r="I182" s="1"/>
  <c r="H180"/>
  <c r="I180" s="1"/>
  <c r="H178"/>
  <c r="I178" s="1"/>
  <c r="H176"/>
  <c r="I176" s="1"/>
  <c r="H174"/>
  <c r="I174" s="1"/>
  <c r="H172"/>
  <c r="I172" s="1"/>
  <c r="H170"/>
  <c r="I170" s="1"/>
  <c r="H168"/>
  <c r="I168" s="1"/>
  <c r="H166"/>
  <c r="I166" s="1"/>
  <c r="H164"/>
  <c r="I164" s="1"/>
  <c r="H162"/>
  <c r="I162" s="1"/>
  <c r="H160"/>
  <c r="I160" s="1"/>
  <c r="H158"/>
  <c r="I158" s="1"/>
  <c r="H156"/>
  <c r="I156" s="1"/>
  <c r="H154"/>
  <c r="I154" s="1"/>
  <c r="H152"/>
  <c r="I152" s="1"/>
  <c r="H150"/>
  <c r="I150" s="1"/>
  <c r="H148"/>
  <c r="I148" s="1"/>
  <c r="H146"/>
  <c r="I146" s="1"/>
  <c r="H144"/>
  <c r="I144" s="1"/>
  <c r="H142"/>
  <c r="I142" s="1"/>
  <c r="H140"/>
  <c r="I140" s="1"/>
  <c r="H138"/>
  <c r="I138" s="1"/>
  <c r="H136"/>
  <c r="I136" s="1"/>
  <c r="H134"/>
  <c r="I134" s="1"/>
  <c r="H132"/>
  <c r="I132" s="1"/>
  <c r="H130"/>
  <c r="I130" s="1"/>
  <c r="H128"/>
  <c r="I128" s="1"/>
  <c r="H126"/>
  <c r="I126" s="1"/>
  <c r="H124"/>
  <c r="H122"/>
  <c r="I122" s="1"/>
  <c r="H120"/>
  <c r="H118"/>
  <c r="I118" s="1"/>
  <c r="H116"/>
  <c r="I116" s="1"/>
  <c r="H114"/>
  <c r="I114" s="1"/>
  <c r="H112"/>
  <c r="I112" s="1"/>
  <c r="H110"/>
  <c r="I110" s="1"/>
  <c r="H108"/>
  <c r="I108" s="1"/>
  <c r="H43" l="1"/>
  <c r="I43" s="1"/>
  <c r="H91"/>
  <c r="I91" s="1"/>
  <c r="H35"/>
  <c r="I35" s="1"/>
  <c r="H51"/>
  <c r="I51" s="1"/>
  <c r="H75"/>
  <c r="I75" s="1"/>
  <c r="H29"/>
  <c r="I29" s="1"/>
  <c r="H31"/>
  <c r="I31" s="1"/>
  <c r="H39"/>
  <c r="I39" s="1"/>
  <c r="H47"/>
  <c r="I47" s="1"/>
  <c r="H55"/>
  <c r="I55" s="1"/>
  <c r="H67"/>
  <c r="I67" s="1"/>
  <c r="H83"/>
  <c r="I83" s="1"/>
  <c r="H99"/>
  <c r="I99" s="1"/>
  <c r="H63"/>
  <c r="I63" s="1"/>
  <c r="H71"/>
  <c r="I71" s="1"/>
  <c r="H79"/>
  <c r="I79" s="1"/>
  <c r="H87"/>
  <c r="I87" s="1"/>
  <c r="H95"/>
  <c r="I95" s="1"/>
  <c r="H103"/>
  <c r="I103" s="1"/>
  <c r="H36"/>
  <c r="I36" s="1"/>
  <c r="H44"/>
  <c r="I44" s="1"/>
  <c r="H32"/>
  <c r="I32" s="1"/>
  <c r="H40"/>
  <c r="I40" s="1"/>
  <c r="H46"/>
  <c r="I46" s="1"/>
  <c r="J128"/>
  <c r="L128" s="1"/>
  <c r="I120"/>
  <c r="J132"/>
  <c r="L132" s="1"/>
  <c r="I124"/>
  <c r="J296"/>
  <c r="L296" s="1"/>
  <c r="I288"/>
  <c r="J300"/>
  <c r="L300" s="1"/>
  <c r="I292"/>
  <c r="J304"/>
  <c r="I296"/>
  <c r="J308"/>
  <c r="L308" s="1"/>
  <c r="I300"/>
  <c r="H48"/>
  <c r="I48" s="1"/>
  <c r="H52"/>
  <c r="I52" s="1"/>
  <c r="H56"/>
  <c r="I56" s="1"/>
  <c r="H60"/>
  <c r="I60" s="1"/>
  <c r="H64"/>
  <c r="I64" s="1"/>
  <c r="H68"/>
  <c r="I68" s="1"/>
  <c r="H72"/>
  <c r="I72" s="1"/>
  <c r="H76"/>
  <c r="I76" s="1"/>
  <c r="H80"/>
  <c r="I80" s="1"/>
  <c r="H84"/>
  <c r="I84" s="1"/>
  <c r="H88"/>
  <c r="I88" s="1"/>
  <c r="H92"/>
  <c r="I92" s="1"/>
  <c r="H96"/>
  <c r="I96" s="1"/>
  <c r="H100"/>
  <c r="I100" s="1"/>
  <c r="H104"/>
  <c r="I104" s="1"/>
  <c r="H33"/>
  <c r="I33" s="1"/>
  <c r="H37"/>
  <c r="I37" s="1"/>
  <c r="H41"/>
  <c r="I41" s="1"/>
  <c r="H45"/>
  <c r="I45" s="1"/>
  <c r="H49"/>
  <c r="I49" s="1"/>
  <c r="H53"/>
  <c r="I53" s="1"/>
  <c r="H57"/>
  <c r="I57" s="1"/>
  <c r="H61"/>
  <c r="I61" s="1"/>
  <c r="H65"/>
  <c r="I65" s="1"/>
  <c r="H69"/>
  <c r="I69" s="1"/>
  <c r="H73"/>
  <c r="I73" s="1"/>
  <c r="H77"/>
  <c r="I77" s="1"/>
  <c r="H81"/>
  <c r="I81" s="1"/>
  <c r="H85"/>
  <c r="I85" s="1"/>
  <c r="H89"/>
  <c r="I89" s="1"/>
  <c r="H93"/>
  <c r="I93" s="1"/>
  <c r="H97"/>
  <c r="I97" s="1"/>
  <c r="H101"/>
  <c r="I101" s="1"/>
  <c r="H105"/>
  <c r="I105" s="1"/>
  <c r="H30"/>
  <c r="I30" s="1"/>
  <c r="H34"/>
  <c r="I34" s="1"/>
  <c r="H38"/>
  <c r="I38" s="1"/>
  <c r="H42"/>
  <c r="I42" s="1"/>
  <c r="J120"/>
  <c r="L120" s="1"/>
  <c r="J136"/>
  <c r="L136" s="1"/>
  <c r="J144"/>
  <c r="L144" s="1"/>
  <c r="J152"/>
  <c r="L152" s="1"/>
  <c r="J160"/>
  <c r="L160" s="1"/>
  <c r="J164"/>
  <c r="L164" s="1"/>
  <c r="J172"/>
  <c r="L172" s="1"/>
  <c r="J180"/>
  <c r="L180" s="1"/>
  <c r="J192"/>
  <c r="L192" s="1"/>
  <c r="J196"/>
  <c r="L196" s="1"/>
  <c r="J208"/>
  <c r="L208" s="1"/>
  <c r="J216"/>
  <c r="L216" s="1"/>
  <c r="J224"/>
  <c r="L224" s="1"/>
  <c r="J236"/>
  <c r="L236" s="1"/>
  <c r="J244"/>
  <c r="L244" s="1"/>
  <c r="J248"/>
  <c r="L248" s="1"/>
  <c r="J256"/>
  <c r="L256" s="1"/>
  <c r="J268"/>
  <c r="L268" s="1"/>
  <c r="J272"/>
  <c r="L272" s="1"/>
  <c r="J280"/>
  <c r="L280" s="1"/>
  <c r="J284"/>
  <c r="L284" s="1"/>
  <c r="J292"/>
  <c r="L292" s="1"/>
  <c r="L304"/>
  <c r="J312"/>
  <c r="L312" s="1"/>
  <c r="J320"/>
  <c r="L320" s="1"/>
  <c r="J328"/>
  <c r="L328" s="1"/>
  <c r="J340"/>
  <c r="L340" s="1"/>
  <c r="J348"/>
  <c r="L348" s="1"/>
  <c r="J360"/>
  <c r="L360" s="1"/>
  <c r="J116"/>
  <c r="L116" s="1"/>
  <c r="J124"/>
  <c r="L124" s="1"/>
  <c r="J140"/>
  <c r="L140" s="1"/>
  <c r="J148"/>
  <c r="L148" s="1"/>
  <c r="J156"/>
  <c r="L156" s="1"/>
  <c r="J168"/>
  <c r="L168" s="1"/>
  <c r="J176"/>
  <c r="L176" s="1"/>
  <c r="J184"/>
  <c r="L184" s="1"/>
  <c r="J188"/>
  <c r="L188" s="1"/>
  <c r="J200"/>
  <c r="L200" s="1"/>
  <c r="J204"/>
  <c r="L204" s="1"/>
  <c r="J212"/>
  <c r="L212" s="1"/>
  <c r="J220"/>
  <c r="L220" s="1"/>
  <c r="J228"/>
  <c r="L228" s="1"/>
  <c r="J232"/>
  <c r="L232" s="1"/>
  <c r="J240"/>
  <c r="L240" s="1"/>
  <c r="J252"/>
  <c r="L252" s="1"/>
  <c r="J260"/>
  <c r="L260" s="1"/>
  <c r="J264"/>
  <c r="L264" s="1"/>
  <c r="J276"/>
  <c r="L276" s="1"/>
  <c r="J288"/>
  <c r="L288" s="1"/>
  <c r="J316"/>
  <c r="L316" s="1"/>
  <c r="J324"/>
  <c r="L324" s="1"/>
  <c r="J332"/>
  <c r="L332" s="1"/>
  <c r="J336"/>
  <c r="L336" s="1"/>
  <c r="J344"/>
  <c r="L344" s="1"/>
  <c r="J352"/>
  <c r="L352" s="1"/>
  <c r="J356"/>
  <c r="L356" s="1"/>
  <c r="J364"/>
  <c r="L364" s="1"/>
  <c r="J125"/>
  <c r="L125" s="1"/>
  <c r="J129"/>
  <c r="L129" s="1"/>
  <c r="J133"/>
  <c r="L133" s="1"/>
  <c r="J118"/>
  <c r="L118" s="1"/>
  <c r="J122"/>
  <c r="J134"/>
  <c r="L134" s="1"/>
  <c r="J138"/>
  <c r="L138" s="1"/>
  <c r="J142"/>
  <c r="L142" s="1"/>
  <c r="J146"/>
  <c r="L146" s="1"/>
  <c r="J150"/>
  <c r="L150" s="1"/>
  <c r="J154"/>
  <c r="L154" s="1"/>
  <c r="J158"/>
  <c r="L158" s="1"/>
  <c r="J162"/>
  <c r="L162" s="1"/>
  <c r="J166"/>
  <c r="L166" s="1"/>
  <c r="J170"/>
  <c r="L170" s="1"/>
  <c r="J174"/>
  <c r="L174" s="1"/>
  <c r="J178"/>
  <c r="L178" s="1"/>
  <c r="J182"/>
  <c r="L182" s="1"/>
  <c r="J186"/>
  <c r="L186" s="1"/>
  <c r="J190"/>
  <c r="L190" s="1"/>
  <c r="J194"/>
  <c r="L194" s="1"/>
  <c r="J198"/>
  <c r="L198" s="1"/>
  <c r="J202"/>
  <c r="L202" s="1"/>
  <c r="J206"/>
  <c r="L206" s="1"/>
  <c r="J210"/>
  <c r="L210" s="1"/>
  <c r="J214"/>
  <c r="L214" s="1"/>
  <c r="J218"/>
  <c r="L218" s="1"/>
  <c r="J222"/>
  <c r="L222" s="1"/>
  <c r="J226"/>
  <c r="L226" s="1"/>
  <c r="J230"/>
  <c r="L230" s="1"/>
  <c r="J234"/>
  <c r="L234" s="1"/>
  <c r="J238"/>
  <c r="L238" s="1"/>
  <c r="J242"/>
  <c r="L242" s="1"/>
  <c r="J246"/>
  <c r="L246" s="1"/>
  <c r="J250"/>
  <c r="L250" s="1"/>
  <c r="J254"/>
  <c r="L254" s="1"/>
  <c r="J258"/>
  <c r="L258" s="1"/>
  <c r="J262"/>
  <c r="L262" s="1"/>
  <c r="J266"/>
  <c r="L266" s="1"/>
  <c r="J270"/>
  <c r="L270" s="1"/>
  <c r="J274"/>
  <c r="L274" s="1"/>
  <c r="J278"/>
  <c r="L278" s="1"/>
  <c r="J282"/>
  <c r="L282" s="1"/>
  <c r="J286"/>
  <c r="L286" s="1"/>
  <c r="J290"/>
  <c r="L290" s="1"/>
  <c r="J314"/>
  <c r="L314" s="1"/>
  <c r="J318"/>
  <c r="L318" s="1"/>
  <c r="J322"/>
  <c r="L322" s="1"/>
  <c r="J326"/>
  <c r="L326" s="1"/>
  <c r="J330"/>
  <c r="L330" s="1"/>
  <c r="J334"/>
  <c r="L334" s="1"/>
  <c r="J338"/>
  <c r="L338" s="1"/>
  <c r="J342"/>
  <c r="L342" s="1"/>
  <c r="J346"/>
  <c r="L346" s="1"/>
  <c r="J350"/>
  <c r="L350" s="1"/>
  <c r="J354"/>
  <c r="L354" s="1"/>
  <c r="J358"/>
  <c r="L358" s="1"/>
  <c r="J362"/>
  <c r="L362" s="1"/>
  <c r="J366"/>
  <c r="L366" s="1"/>
  <c r="J121"/>
  <c r="L121" s="1"/>
  <c r="J141"/>
  <c r="L141" s="1"/>
  <c r="J149"/>
  <c r="L149" s="1"/>
  <c r="J157"/>
  <c r="L157" s="1"/>
  <c r="J165"/>
  <c r="L165" s="1"/>
  <c r="J173"/>
  <c r="L173" s="1"/>
  <c r="J181"/>
  <c r="L181" s="1"/>
  <c r="J189"/>
  <c r="L189" s="1"/>
  <c r="J197"/>
  <c r="L197" s="1"/>
  <c r="J205"/>
  <c r="L205" s="1"/>
  <c r="J213"/>
  <c r="L213" s="1"/>
  <c r="J221"/>
  <c r="L221" s="1"/>
  <c r="J229"/>
  <c r="L229" s="1"/>
  <c r="J237"/>
  <c r="L237" s="1"/>
  <c r="J245"/>
  <c r="L245" s="1"/>
  <c r="J253"/>
  <c r="L253" s="1"/>
  <c r="J261"/>
  <c r="L261" s="1"/>
  <c r="J269"/>
  <c r="L269" s="1"/>
  <c r="J277"/>
  <c r="L277" s="1"/>
  <c r="J285"/>
  <c r="L285" s="1"/>
  <c r="J293"/>
  <c r="L293" s="1"/>
  <c r="J301"/>
  <c r="L301" s="1"/>
  <c r="J309"/>
  <c r="L309" s="1"/>
  <c r="J317"/>
  <c r="L317" s="1"/>
  <c r="J325"/>
  <c r="L325" s="1"/>
  <c r="J333"/>
  <c r="L333" s="1"/>
  <c r="J341"/>
  <c r="L341" s="1"/>
  <c r="J349"/>
  <c r="L349" s="1"/>
  <c r="J357"/>
  <c r="L357" s="1"/>
  <c r="J365"/>
  <c r="L365" s="1"/>
  <c r="J126"/>
  <c r="L126" s="1"/>
  <c r="J130"/>
  <c r="L130" s="1"/>
  <c r="J294"/>
  <c r="L294" s="1"/>
  <c r="J298"/>
  <c r="L298" s="1"/>
  <c r="J302"/>
  <c r="L302" s="1"/>
  <c r="J306"/>
  <c r="L306" s="1"/>
  <c r="J310"/>
  <c r="L310" s="1"/>
  <c r="J117"/>
  <c r="L117" s="1"/>
  <c r="J137"/>
  <c r="L137" s="1"/>
  <c r="J145"/>
  <c r="L145" s="1"/>
  <c r="J153"/>
  <c r="L153" s="1"/>
  <c r="J161"/>
  <c r="L161" s="1"/>
  <c r="J169"/>
  <c r="L169" s="1"/>
  <c r="J177"/>
  <c r="L177" s="1"/>
  <c r="J185"/>
  <c r="L185" s="1"/>
  <c r="J193"/>
  <c r="L193" s="1"/>
  <c r="J201"/>
  <c r="L201" s="1"/>
  <c r="J209"/>
  <c r="L209" s="1"/>
  <c r="J217"/>
  <c r="L217" s="1"/>
  <c r="J225"/>
  <c r="L225" s="1"/>
  <c r="J233"/>
  <c r="L233" s="1"/>
  <c r="J241"/>
  <c r="L241" s="1"/>
  <c r="J249"/>
  <c r="L249" s="1"/>
  <c r="J257"/>
  <c r="L257" s="1"/>
  <c r="J265"/>
  <c r="L265" s="1"/>
  <c r="J273"/>
  <c r="L273" s="1"/>
  <c r="J281"/>
  <c r="L281" s="1"/>
  <c r="J289"/>
  <c r="L289" s="1"/>
  <c r="J297"/>
  <c r="L297" s="1"/>
  <c r="J305"/>
  <c r="L305" s="1"/>
  <c r="J313"/>
  <c r="L313" s="1"/>
  <c r="J321"/>
  <c r="L321" s="1"/>
  <c r="J329"/>
  <c r="L329" s="1"/>
  <c r="J337"/>
  <c r="L337" s="1"/>
  <c r="J345"/>
  <c r="L345" s="1"/>
  <c r="J353"/>
  <c r="L353" s="1"/>
  <c r="J361"/>
  <c r="L361" s="1"/>
  <c r="J127"/>
  <c r="L127" s="1"/>
  <c r="L122"/>
  <c r="J131"/>
  <c r="L131" s="1"/>
  <c r="J56"/>
  <c r="L56" s="1"/>
  <c r="J60"/>
  <c r="L60" s="1"/>
  <c r="J64"/>
  <c r="L64" s="1"/>
  <c r="J68"/>
  <c r="L68" s="1"/>
  <c r="J72"/>
  <c r="L72" s="1"/>
  <c r="J76"/>
  <c r="L76" s="1"/>
  <c r="J80"/>
  <c r="L80" s="1"/>
  <c r="J84"/>
  <c r="L84" s="1"/>
  <c r="J88"/>
  <c r="L88" s="1"/>
  <c r="J92"/>
  <c r="L92" s="1"/>
  <c r="J96"/>
  <c r="L96" s="1"/>
  <c r="J100"/>
  <c r="L100" s="1"/>
  <c r="J104"/>
  <c r="L104" s="1"/>
  <c r="J108"/>
  <c r="L108" s="1"/>
  <c r="J112"/>
  <c r="L112" s="1"/>
  <c r="J115"/>
  <c r="L115" s="1"/>
  <c r="J119"/>
  <c r="L119" s="1"/>
  <c r="J123"/>
  <c r="L123" s="1"/>
  <c r="J135"/>
  <c r="L135" s="1"/>
  <c r="J139"/>
  <c r="L139" s="1"/>
  <c r="J143"/>
  <c r="L143" s="1"/>
  <c r="J147"/>
  <c r="L147" s="1"/>
  <c r="J151"/>
  <c r="L151" s="1"/>
  <c r="J155"/>
  <c r="L155" s="1"/>
  <c r="J159"/>
  <c r="L159" s="1"/>
  <c r="J163"/>
  <c r="L163" s="1"/>
  <c r="J167"/>
  <c r="L167" s="1"/>
  <c r="J171"/>
  <c r="L171" s="1"/>
  <c r="J175"/>
  <c r="L175" s="1"/>
  <c r="J179"/>
  <c r="L179" s="1"/>
  <c r="J183"/>
  <c r="L183" s="1"/>
  <c r="J187"/>
  <c r="L187" s="1"/>
  <c r="J191"/>
  <c r="L191" s="1"/>
  <c r="J195"/>
  <c r="L195" s="1"/>
  <c r="J199"/>
  <c r="L199" s="1"/>
  <c r="J203"/>
  <c r="L203" s="1"/>
  <c r="J207"/>
  <c r="L207" s="1"/>
  <c r="J211"/>
  <c r="L211" s="1"/>
  <c r="J215"/>
  <c r="L215" s="1"/>
  <c r="J219"/>
  <c r="L219" s="1"/>
  <c r="J223"/>
  <c r="L223" s="1"/>
  <c r="J227"/>
  <c r="L227" s="1"/>
  <c r="J231"/>
  <c r="L231" s="1"/>
  <c r="J235"/>
  <c r="L235" s="1"/>
  <c r="J239"/>
  <c r="L239" s="1"/>
  <c r="J243"/>
  <c r="L243" s="1"/>
  <c r="J247"/>
  <c r="L247" s="1"/>
  <c r="J251"/>
  <c r="L251" s="1"/>
  <c r="J255"/>
  <c r="L255" s="1"/>
  <c r="J259"/>
  <c r="L259" s="1"/>
  <c r="J263"/>
  <c r="L263" s="1"/>
  <c r="J267"/>
  <c r="L267" s="1"/>
  <c r="J271"/>
  <c r="L271" s="1"/>
  <c r="J275"/>
  <c r="L275" s="1"/>
  <c r="J279"/>
  <c r="L279" s="1"/>
  <c r="J283"/>
  <c r="L283" s="1"/>
  <c r="J287"/>
  <c r="L287" s="1"/>
  <c r="J291"/>
  <c r="L291" s="1"/>
  <c r="J295"/>
  <c r="L295" s="1"/>
  <c r="J299"/>
  <c r="L299" s="1"/>
  <c r="J303"/>
  <c r="L303" s="1"/>
  <c r="J307"/>
  <c r="L307" s="1"/>
  <c r="J311"/>
  <c r="L311" s="1"/>
  <c r="J315"/>
  <c r="L315" s="1"/>
  <c r="J319"/>
  <c r="L319" s="1"/>
  <c r="J323"/>
  <c r="L323" s="1"/>
  <c r="J327"/>
  <c r="L327" s="1"/>
  <c r="J331"/>
  <c r="L331" s="1"/>
  <c r="J335"/>
  <c r="L335" s="1"/>
  <c r="J339"/>
  <c r="L339" s="1"/>
  <c r="J343"/>
  <c r="L343" s="1"/>
  <c r="J347"/>
  <c r="L347" s="1"/>
  <c r="J351"/>
  <c r="L351" s="1"/>
  <c r="J355"/>
  <c r="L355" s="1"/>
  <c r="J359"/>
  <c r="L359" s="1"/>
  <c r="J363"/>
  <c r="L363" s="1"/>
  <c r="J58"/>
  <c r="L58" s="1"/>
  <c r="J62"/>
  <c r="L62" s="1"/>
  <c r="J66"/>
  <c r="L66" s="1"/>
  <c r="J70"/>
  <c r="L70" s="1"/>
  <c r="J74"/>
  <c r="L74" s="1"/>
  <c r="J78"/>
  <c r="L78" s="1"/>
  <c r="J82"/>
  <c r="L82" s="1"/>
  <c r="J86"/>
  <c r="L86" s="1"/>
  <c r="J90"/>
  <c r="L90" s="1"/>
  <c r="J94"/>
  <c r="L94" s="1"/>
  <c r="J98"/>
  <c r="L98" s="1"/>
  <c r="J102"/>
  <c r="L102" s="1"/>
  <c r="J106"/>
  <c r="L106" s="1"/>
  <c r="J110"/>
  <c r="L110" s="1"/>
  <c r="J114"/>
  <c r="L114" s="1"/>
  <c r="J41"/>
  <c r="L41" s="1"/>
  <c r="J45"/>
  <c r="L45" s="1"/>
  <c r="J49"/>
  <c r="L49" s="1"/>
  <c r="J53"/>
  <c r="L53" s="1"/>
  <c r="J57"/>
  <c r="L57" s="1"/>
  <c r="J61"/>
  <c r="L61" s="1"/>
  <c r="J65"/>
  <c r="L65" s="1"/>
  <c r="J69"/>
  <c r="L69" s="1"/>
  <c r="J73"/>
  <c r="L73" s="1"/>
  <c r="J77"/>
  <c r="L77" s="1"/>
  <c r="J81"/>
  <c r="L81" s="1"/>
  <c r="J85"/>
  <c r="L85" s="1"/>
  <c r="J89"/>
  <c r="L89" s="1"/>
  <c r="J93"/>
  <c r="L93" s="1"/>
  <c r="J97"/>
  <c r="L97" s="1"/>
  <c r="J101"/>
  <c r="L101" s="1"/>
  <c r="J105"/>
  <c r="L105" s="1"/>
  <c r="J109"/>
  <c r="L109" s="1"/>
  <c r="J113"/>
  <c r="L113" s="1"/>
  <c r="J38"/>
  <c r="L38" s="1"/>
  <c r="J42"/>
  <c r="L42" s="1"/>
  <c r="J46"/>
  <c r="L46" s="1"/>
  <c r="J50"/>
  <c r="L50" s="1"/>
  <c r="J54"/>
  <c r="L54" s="1"/>
  <c r="J39"/>
  <c r="L39" s="1"/>
  <c r="J43"/>
  <c r="L43" s="1"/>
  <c r="J47"/>
  <c r="L47" s="1"/>
  <c r="J51"/>
  <c r="L51" s="1"/>
  <c r="J37"/>
  <c r="L37" s="1"/>
  <c r="J36"/>
  <c r="L36" s="1"/>
  <c r="J55"/>
  <c r="L55" s="1"/>
  <c r="J59"/>
  <c r="L59" s="1"/>
  <c r="J63"/>
  <c r="L63" s="1"/>
  <c r="J67"/>
  <c r="L67" s="1"/>
  <c r="J71"/>
  <c r="L71" s="1"/>
  <c r="J75"/>
  <c r="L75" s="1"/>
  <c r="J79"/>
  <c r="L79" s="1"/>
  <c r="J83"/>
  <c r="L83" s="1"/>
  <c r="J87"/>
  <c r="L87" s="1"/>
  <c r="J91"/>
  <c r="L91" s="1"/>
  <c r="J95"/>
  <c r="L95" s="1"/>
  <c r="J99"/>
  <c r="L99" s="1"/>
  <c r="J103"/>
  <c r="L103" s="1"/>
  <c r="J107"/>
  <c r="L107" s="1"/>
  <c r="J111"/>
  <c r="L111" s="1"/>
  <c r="J40"/>
  <c r="L40" s="1"/>
  <c r="J44"/>
  <c r="L44" s="1"/>
  <c r="J48"/>
  <c r="L48" s="1"/>
  <c r="J52"/>
  <c r="L52" s="1"/>
  <c r="N27" l="1"/>
  <c r="P27"/>
  <c r="R27"/>
  <c r="O27"/>
  <c r="Q27"/>
  <c r="S27"/>
  <c r="T27"/>
  <c r="U27"/>
  <c r="M27"/>
  <c r="X27"/>
  <c r="W27"/>
  <c r="V27"/>
  <c r="A27" l="1"/>
  <c r="C27" s="1"/>
  <c r="L27"/>
  <c r="B27"/>
  <c r="D27" s="1"/>
  <c r="J32" l="1"/>
  <c r="L32" s="1"/>
  <c r="J34"/>
  <c r="L34" s="1"/>
  <c r="J31"/>
  <c r="L31" s="1"/>
  <c r="J29"/>
  <c r="L29" s="1"/>
  <c r="J33"/>
  <c r="L33" s="1"/>
  <c r="J30"/>
  <c r="L30" s="1"/>
  <c r="J35"/>
  <c r="L35" s="1"/>
</calcChain>
</file>

<file path=xl/sharedStrings.xml><?xml version="1.0" encoding="utf-8"?>
<sst xmlns="http://schemas.openxmlformats.org/spreadsheetml/2006/main" count="61" uniqueCount="60">
  <si>
    <t xml:space="preserve">#FILE:                       </t>
  </si>
  <si>
    <t xml:space="preserve">#FORMAT:                     </t>
  </si>
  <si>
    <t xml:space="preserve">#IDENTITY:                   </t>
  </si>
  <si>
    <t xml:space="preserve">#DECIMAL:                    </t>
  </si>
  <si>
    <t xml:space="preserve">#SEPARATOR:                  </t>
  </si>
  <si>
    <t xml:space="preserve">#MTYPE:                      </t>
  </si>
  <si>
    <t xml:space="preserve">#MSUBTYPE:                   </t>
  </si>
  <si>
    <t xml:space="preserve">#INSTRUMENT:                 </t>
  </si>
  <si>
    <t xml:space="preserve">#PROJECT:                    </t>
  </si>
  <si>
    <t xml:space="preserve">#DATE/TIME:                  </t>
  </si>
  <si>
    <t xml:space="preserve">#CORR. FILE:                 </t>
  </si>
  <si>
    <t xml:space="preserve">#LABORATORY:                 </t>
  </si>
  <si>
    <t xml:space="preserve">#OPERATOR:                   </t>
  </si>
  <si>
    <t xml:space="preserve">#REMARK:                     </t>
  </si>
  <si>
    <t xml:space="preserve">#SAMPLE:                     </t>
  </si>
  <si>
    <t xml:space="preserve">#SAMPLE MASS /mg:            </t>
  </si>
  <si>
    <t xml:space="preserve">#MATERIAL:                   </t>
  </si>
  <si>
    <t xml:space="preserve">#REFERENCE:                  </t>
  </si>
  <si>
    <t xml:space="preserve">#REFERENCE MASS /mg:         </t>
  </si>
  <si>
    <t xml:space="preserve">#TYPE OF CRUCIBLE:           </t>
  </si>
  <si>
    <t xml:space="preserve">#SAMPLE CRUCIBLE MASS /mg:   </t>
  </si>
  <si>
    <t>#REFERENCE CRUCIBLE MASS /mg:</t>
  </si>
  <si>
    <t xml:space="preserve">#CORR. CODE:                 </t>
  </si>
  <si>
    <t xml:space="preserve">#EXO:                        </t>
  </si>
  <si>
    <t xml:space="preserve">#RANGE:                      </t>
  </si>
  <si>
    <t xml:space="preserve">#SEGMENT:                    </t>
  </si>
  <si>
    <t>##Temp./øC</t>
  </si>
  <si>
    <t>Time/min</t>
  </si>
  <si>
    <t>DTA/(mW/mg)</t>
  </si>
  <si>
    <t>Mass/%</t>
  </si>
  <si>
    <t>Sensit./(æV/mW)</t>
  </si>
  <si>
    <t>mass, g</t>
  </si>
  <si>
    <t>m-minf, g</t>
  </si>
  <si>
    <t>k, s-1</t>
  </si>
  <si>
    <t>dm/dt</t>
  </si>
  <si>
    <t>1/T(k)</t>
  </si>
  <si>
    <t>ash mass,G</t>
  </si>
  <si>
    <t>(m/minf)/(mo-minf)</t>
  </si>
  <si>
    <t>1/T1</t>
  </si>
  <si>
    <t>1/T2</t>
  </si>
  <si>
    <t>DTG/(%/min)</t>
  </si>
  <si>
    <t xml:space="preserve">CharN_18_10_10.dsu            </t>
  </si>
  <si>
    <t xml:space="preserve">NETZSCH5                      </t>
  </si>
  <si>
    <t xml:space="preserve">CharN_18_10_10                </t>
  </si>
  <si>
    <t xml:space="preserve">POINT                         </t>
  </si>
  <si>
    <t xml:space="preserve">COMMA                         </t>
  </si>
  <si>
    <t xml:space="preserve">DTA                           </t>
  </si>
  <si>
    <t xml:space="preserve">                              </t>
  </si>
  <si>
    <t xml:space="preserve">NETZSCH STA 449 C             </t>
  </si>
  <si>
    <t xml:space="preserve">Torrefaction                  </t>
  </si>
  <si>
    <t xml:space="preserve">18/10/2010 10:44:37           </t>
  </si>
  <si>
    <t xml:space="preserve">buoyancy_drying_13_10_10.bsu  </t>
  </si>
  <si>
    <t xml:space="preserve">Sustainable Research Energ    </t>
  </si>
  <si>
    <t xml:space="preserve">A Saddawi                     </t>
  </si>
  <si>
    <t>nonisoth oxid with init drying</t>
  </si>
  <si>
    <t xml:space="preserve">char                          </t>
  </si>
  <si>
    <t xml:space="preserve">Alumina                       </t>
  </si>
  <si>
    <t xml:space="preserve">DTA/TG crucible Al2O3         </t>
  </si>
  <si>
    <t xml:space="preserve">100.0/10.0(K/min)/900.0       </t>
  </si>
  <si>
    <t xml:space="preserve">S4/5                          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</si>
</sst>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33" borderId="0" xfId="0" applyFill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smoothMarker"/>
        <c:ser>
          <c:idx val="0"/>
          <c:order val="0"/>
          <c:tx>
            <c:strRef>
              <c:f>'char kinetic data'!$L$28</c:f>
              <c:strCache>
                <c:ptCount val="1"/>
                <c:pt idx="0">
                  <c:v>k, s-1</c:v>
                </c:pt>
              </c:strCache>
            </c:strRef>
          </c:tx>
          <c:marker>
            <c:symbol val="none"/>
          </c:marker>
          <c:xVal>
            <c:numRef>
              <c:f>'char kinetic data'!$K$2731:$K$10730</c:f>
              <c:numCache>
                <c:formatCode>General</c:formatCode>
                <c:ptCount val="8000"/>
              </c:numCache>
            </c:numRef>
          </c:xVal>
          <c:yVal>
            <c:numRef>
              <c:f>'char kinetic data'!$L$2731:$L$10730</c:f>
              <c:numCache>
                <c:formatCode>General</c:formatCode>
                <c:ptCount val="8000"/>
              </c:numCache>
            </c:numRef>
          </c:yVal>
          <c:smooth val="1"/>
        </c:ser>
        <c:axId val="50012544"/>
        <c:axId val="50014464"/>
      </c:scatterChart>
      <c:valAx>
        <c:axId val="50012544"/>
        <c:scaling>
          <c:orientation val="minMax"/>
        </c:scaling>
        <c:axPos val="b"/>
        <c:numFmt formatCode="General" sourceLinked="1"/>
        <c:tickLblPos val="nextTo"/>
        <c:crossAx val="50014464"/>
        <c:crosses val="autoZero"/>
        <c:crossBetween val="midCat"/>
      </c:valAx>
      <c:valAx>
        <c:axId val="50014464"/>
        <c:scaling>
          <c:orientation val="minMax"/>
        </c:scaling>
        <c:axPos val="l"/>
        <c:majorGridlines/>
        <c:numFmt formatCode="General" sourceLinked="1"/>
        <c:tickLblPos val="nextTo"/>
        <c:crossAx val="5001254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'char kinetic data'!$L$28</c:f>
              <c:strCache>
                <c:ptCount val="1"/>
                <c:pt idx="0">
                  <c:v>k, s-1</c:v>
                </c:pt>
              </c:strCache>
            </c:strRef>
          </c:tx>
          <c:marker>
            <c:symbol val="none"/>
          </c:marker>
          <c:xVal>
            <c:numRef>
              <c:f>'char kinetic data'!$K$2731:$K$10730</c:f>
              <c:numCache>
                <c:formatCode>General</c:formatCode>
                <c:ptCount val="8000"/>
              </c:numCache>
            </c:numRef>
          </c:xVal>
          <c:yVal>
            <c:numRef>
              <c:f>'char kinetic data'!$L$2731:$L$10730</c:f>
              <c:numCache>
                <c:formatCode>General</c:formatCode>
                <c:ptCount val="8000"/>
              </c:numCache>
            </c:numRef>
          </c:yVal>
          <c:smooth val="1"/>
        </c:ser>
        <c:axId val="142780672"/>
        <c:axId val="115499392"/>
      </c:scatterChart>
      <c:valAx>
        <c:axId val="142780672"/>
        <c:scaling>
          <c:orientation val="minMax"/>
          <c:max val="2.0000000000000035E-3"/>
          <c:min val="1.1000000000000022E-3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1/T, 1/K</a:t>
                </a:r>
              </a:p>
            </c:rich>
          </c:tx>
          <c:layout/>
        </c:title>
        <c:numFmt formatCode="General" sourceLinked="1"/>
        <c:tickLblPos val="nextTo"/>
        <c:crossAx val="115499392"/>
        <c:crosses val="autoZero"/>
        <c:crossBetween val="midCat"/>
      </c:valAx>
      <c:valAx>
        <c:axId val="115499392"/>
        <c:scaling>
          <c:logBase val="2"/>
          <c:orientation val="minMax"/>
          <c:min val="1.0000000000000035E-7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ln(k); k in 1/s</a:t>
                </a:r>
              </a:p>
            </c:rich>
          </c:tx>
          <c:layout/>
        </c:title>
        <c:numFmt formatCode="General" sourceLinked="1"/>
        <c:tickLblPos val="nextTo"/>
        <c:crossAx val="142780672"/>
        <c:crosses val="autoZero"/>
        <c:crossBetween val="midCat"/>
      </c:valAx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14192</xdr:row>
      <xdr:rowOff>9525</xdr:rowOff>
    </xdr:from>
    <xdr:to>
      <xdr:col>14</xdr:col>
      <xdr:colOff>190500</xdr:colOff>
      <xdr:row>14206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7</xdr:row>
      <xdr:rowOff>0</xdr:rowOff>
    </xdr:from>
    <xdr:to>
      <xdr:col>15</xdr:col>
      <xdr:colOff>304800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366"/>
  <sheetViews>
    <sheetView tabSelected="1" workbookViewId="0">
      <selection sqref="A1:B26"/>
    </sheetView>
  </sheetViews>
  <sheetFormatPr defaultRowHeight="15"/>
  <sheetData>
    <row r="1" spans="1:2">
      <c r="A1" t="s">
        <v>0</v>
      </c>
      <c r="B1" t="s">
        <v>41</v>
      </c>
    </row>
    <row r="2" spans="1:2">
      <c r="A2" t="s">
        <v>1</v>
      </c>
      <c r="B2" t="s">
        <v>42</v>
      </c>
    </row>
    <row r="3" spans="1:2">
      <c r="A3" t="s">
        <v>2</v>
      </c>
      <c r="B3" t="s">
        <v>43</v>
      </c>
    </row>
    <row r="4" spans="1:2">
      <c r="A4" t="s">
        <v>3</v>
      </c>
      <c r="B4" t="s">
        <v>44</v>
      </c>
    </row>
    <row r="5" spans="1:2">
      <c r="A5" t="s">
        <v>4</v>
      </c>
      <c r="B5" t="s">
        <v>45</v>
      </c>
    </row>
    <row r="6" spans="1:2">
      <c r="A6" t="s">
        <v>5</v>
      </c>
      <c r="B6" t="s">
        <v>46</v>
      </c>
    </row>
    <row r="7" spans="1:2">
      <c r="A7" t="s">
        <v>6</v>
      </c>
      <c r="B7" t="s">
        <v>47</v>
      </c>
    </row>
    <row r="8" spans="1:2">
      <c r="A8" t="s">
        <v>7</v>
      </c>
      <c r="B8" t="s">
        <v>48</v>
      </c>
    </row>
    <row r="9" spans="1:2">
      <c r="A9" t="s">
        <v>8</v>
      </c>
      <c r="B9" t="s">
        <v>49</v>
      </c>
    </row>
    <row r="10" spans="1:2">
      <c r="A10" t="s">
        <v>9</v>
      </c>
      <c r="B10" t="s">
        <v>50</v>
      </c>
    </row>
    <row r="11" spans="1:2">
      <c r="A11" t="s">
        <v>10</v>
      </c>
      <c r="B11" t="s">
        <v>51</v>
      </c>
    </row>
    <row r="12" spans="1:2">
      <c r="A12" t="s">
        <v>11</v>
      </c>
      <c r="B12" t="s">
        <v>52</v>
      </c>
    </row>
    <row r="13" spans="1:2">
      <c r="A13" t="s">
        <v>12</v>
      </c>
      <c r="B13" t="s">
        <v>53</v>
      </c>
    </row>
    <row r="14" spans="1:2">
      <c r="A14" t="s">
        <v>13</v>
      </c>
      <c r="B14" t="s">
        <v>47</v>
      </c>
    </row>
    <row r="15" spans="1:2">
      <c r="A15" t="s">
        <v>14</v>
      </c>
      <c r="B15" t="s">
        <v>54</v>
      </c>
    </row>
    <row r="16" spans="1:2">
      <c r="A16" t="s">
        <v>15</v>
      </c>
      <c r="B16">
        <v>10.42</v>
      </c>
    </row>
    <row r="17" spans="1:24">
      <c r="A17" t="s">
        <v>16</v>
      </c>
      <c r="B17" t="s">
        <v>55</v>
      </c>
    </row>
    <row r="18" spans="1:24">
      <c r="A18" t="s">
        <v>17</v>
      </c>
      <c r="B18" t="s">
        <v>56</v>
      </c>
    </row>
    <row r="19" spans="1:24">
      <c r="A19" t="s">
        <v>18</v>
      </c>
      <c r="B19">
        <v>0</v>
      </c>
    </row>
    <row r="20" spans="1:24">
      <c r="A20" t="s">
        <v>19</v>
      </c>
      <c r="B20" t="s">
        <v>57</v>
      </c>
    </row>
    <row r="21" spans="1:24">
      <c r="A21" t="s">
        <v>20</v>
      </c>
      <c r="B21">
        <v>0</v>
      </c>
    </row>
    <row r="22" spans="1:24">
      <c r="A22" t="s">
        <v>21</v>
      </c>
      <c r="B22">
        <v>0</v>
      </c>
    </row>
    <row r="23" spans="1:24">
      <c r="A23" t="s">
        <v>22</v>
      </c>
      <c r="B23">
        <v>20</v>
      </c>
    </row>
    <row r="24" spans="1:24">
      <c r="A24" t="s">
        <v>23</v>
      </c>
      <c r="B24">
        <v>-1</v>
      </c>
    </row>
    <row r="25" spans="1:24">
      <c r="A25" t="s">
        <v>24</v>
      </c>
      <c r="B25" t="s">
        <v>58</v>
      </c>
    </row>
    <row r="26" spans="1:24">
      <c r="A26" t="s">
        <v>25</v>
      </c>
      <c r="B26" t="s">
        <v>59</v>
      </c>
      <c r="C26" t="s">
        <v>38</v>
      </c>
      <c r="D26" t="s">
        <v>39</v>
      </c>
      <c r="L26" s="3">
        <v>0.5</v>
      </c>
      <c r="M26" s="3">
        <v>0.1</v>
      </c>
      <c r="N26">
        <v>400</v>
      </c>
      <c r="O26">
        <v>425</v>
      </c>
      <c r="P26">
        <v>450</v>
      </c>
      <c r="Q26">
        <v>475</v>
      </c>
      <c r="R26">
        <v>500</v>
      </c>
      <c r="S26">
        <v>525</v>
      </c>
      <c r="T26">
        <v>550</v>
      </c>
      <c r="U26">
        <v>575</v>
      </c>
    </row>
    <row r="27" spans="1:24">
      <c r="A27" s="2" t="e">
        <f>AVERAGEIFS(A29:A15000,$I29:$I15000,"&gt;.495",$I29:$I15000,"&lt;.505")</f>
        <v>#DIV/0!</v>
      </c>
      <c r="B27" s="2">
        <f>AVERAGEIFS(A29:A15000,$I29:$I15000,"&gt;.895",$I29:$I15000,"&lt;.905")</f>
        <v>452.47580400000004</v>
      </c>
      <c r="C27" t="e">
        <f>1/(A27+273)</f>
        <v>#DIV/0!</v>
      </c>
      <c r="D27">
        <f>1/(B27+273)</f>
        <v>1.3784057228185655E-3</v>
      </c>
      <c r="F27" s="2" t="s">
        <v>36</v>
      </c>
      <c r="G27" s="2">
        <f>AVERAGEIFS(G29:G15000, A29:A15000,"&gt;640",A29:A15000,"&lt;700")</f>
        <v>0.93710064433333307</v>
      </c>
      <c r="H27">
        <f>G27/G29</f>
        <v>9.203683620530291E-2</v>
      </c>
      <c r="I27" t="str">
        <f>B1</f>
        <v xml:space="preserve">CharN_18_10_10.dsu            </v>
      </c>
      <c r="L27" s="2" t="e">
        <f>AVERAGEIFS(L29:L15000,$I29:$I15000,"&gt;.495",$I29:$I15000,"&lt;.505")</f>
        <v>#DIV/0!</v>
      </c>
      <c r="M27" s="2">
        <f>AVERAGEIFS(L29:L15000,$I29:$I15000,"&gt;.895",$I29:$I15000,"&lt;.905")</f>
        <v>1.3917124136325032E-2</v>
      </c>
      <c r="N27" s="2">
        <f>AVERAGEIFS($L29:$L15000,$A29:$A15000,"&gt;398",$A29:$A15000,"&lt;402")</f>
        <v>7.1070122509748783E-3</v>
      </c>
      <c r="O27" s="2">
        <f>AVERAGEIFS($L29:$L15000,$A29:$A15000,"&gt;423",$A29:$A15000,"&lt;427")</f>
        <v>9.3396610166037713E-3</v>
      </c>
      <c r="P27" s="2">
        <f>AVERAGEIFS($L29:$L15000,$A29:$A15000,"&gt;448",$A29:$A15000,"&lt;452")</f>
        <v>1.3373550649690934E-2</v>
      </c>
      <c r="Q27" s="2">
        <f>AVERAGEIFS($L29:$L15000,$A29:$A15000,"&gt;473",$A29:$A15000,"&lt;477")</f>
        <v>2.0349453799754922E-2</v>
      </c>
      <c r="R27" s="2">
        <f>AVERAGEIFS($L29:$L15000,$A29:$A15000,"&gt;498",$A29:$A15000,"&lt;502")</f>
        <v>3.3231272825061019E-2</v>
      </c>
      <c r="S27" s="2">
        <f>AVERAGEIFS($L29:$L15000,$A29:$A15000,"&gt;523",$A29:$A15000,"&lt;527")</f>
        <v>5.6552271130622757E-2</v>
      </c>
      <c r="T27" s="2">
        <f>AVERAGEIFS($L29:$L15000,$A29:$A15000,"&gt;548",$A29:$A15000,"&lt;552")</f>
        <v>9.9974793941955409E-2</v>
      </c>
      <c r="U27" s="2">
        <f>AVERAGEIFS($L29:$L15000,$A29:$A15000,"&gt;573",$A29:$A15000,"&lt;577")</f>
        <v>0.18366877665372822</v>
      </c>
      <c r="V27" s="2">
        <f>AVERAGEIFS($L29:$L15000,$A29:$A15000,"&gt;598",$A29:$A15000,"&lt;602")</f>
        <v>0.35568267531989045</v>
      </c>
      <c r="W27" s="2">
        <f>AVERAGEIFS($L29:$L15000,$A29:$A15000,"&gt;623",$A29:$A15000,"&lt;627")</f>
        <v>1.3801218044166346</v>
      </c>
      <c r="X27" s="2">
        <f>AVERAGEIFS($L29:$L15000,$A29:$A15000,"&gt;648",$A29:$A15000,"&lt;652")</f>
        <v>-0.23431860518030159</v>
      </c>
    </row>
    <row r="28" spans="1:24">
      <c r="A28" t="s">
        <v>26</v>
      </c>
      <c r="B28" t="s">
        <v>27</v>
      </c>
      <c r="C28" t="s">
        <v>28</v>
      </c>
      <c r="D28" t="s">
        <v>29</v>
      </c>
      <c r="E28" t="s">
        <v>40</v>
      </c>
      <c r="F28" t="s">
        <v>30</v>
      </c>
      <c r="G28" t="s">
        <v>31</v>
      </c>
      <c r="H28" t="s">
        <v>32</v>
      </c>
      <c r="I28" t="s">
        <v>37</v>
      </c>
      <c r="J28" t="s">
        <v>34</v>
      </c>
      <c r="K28" t="s">
        <v>35</v>
      </c>
      <c r="L28" t="s">
        <v>33</v>
      </c>
    </row>
    <row r="29" spans="1:24">
      <c r="A29">
        <v>99.936000000000007</v>
      </c>
      <c r="B29">
        <v>27.03</v>
      </c>
      <c r="C29" s="1">
        <v>-6.4205999999999999E-2</v>
      </c>
      <c r="D29">
        <v>97.714010000000002</v>
      </c>
      <c r="E29" s="1">
        <v>-7.0630999999999999E-2</v>
      </c>
      <c r="F29">
        <v>0.12331</v>
      </c>
      <c r="G29">
        <f>(D29/100)*$B$16</f>
        <v>10.181799842</v>
      </c>
      <c r="H29">
        <f>G29-G$27</f>
        <v>9.2446991976666677</v>
      </c>
      <c r="I29">
        <f>H29/(G$29-G$27)</f>
        <v>1</v>
      </c>
      <c r="J29">
        <f>SLOPE(H21:H37,B21:B37)</f>
        <v>-2.1602585007822955E-2</v>
      </c>
      <c r="K29">
        <f>1/(A29+273.15)</f>
        <v>2.6803471585639771E-3</v>
      </c>
      <c r="L29">
        <f>-J29/H29</f>
        <v>2.3367536948390249E-3</v>
      </c>
    </row>
    <row r="30" spans="1:24">
      <c r="A30">
        <v>100.07299999999999</v>
      </c>
      <c r="B30">
        <v>27.53</v>
      </c>
      <c r="C30">
        <v>-0.14681</v>
      </c>
      <c r="D30">
        <v>97.672960000000003</v>
      </c>
      <c r="E30" s="1">
        <v>-5.9457999999999997E-2</v>
      </c>
      <c r="F30">
        <v>0.12339</v>
      </c>
      <c r="G30">
        <f t="shared" ref="G30:G93" si="0">(D30/100)*$B$16</f>
        <v>10.177522432</v>
      </c>
      <c r="H30">
        <f t="shared" ref="H30:H93" si="1">G30-G$27</f>
        <v>9.2404217876666674</v>
      </c>
      <c r="I30">
        <f t="shared" ref="I30:I93" si="2">H30/(G$29-G$27)</f>
        <v>0.99953731214953112</v>
      </c>
      <c r="J30">
        <f t="shared" ref="J30:J93" si="3">SLOPE(H22:H38,B22:B38)</f>
        <v>-2.1614062058576054E-2</v>
      </c>
      <c r="K30">
        <f t="shared" ref="K30:K93" si="4">1/(A30+273.15)</f>
        <v>2.6793632761110651E-3</v>
      </c>
      <c r="L30">
        <f t="shared" ref="L30:L46" si="5">-J30/H30</f>
        <v>2.3390774312298896E-3</v>
      </c>
    </row>
    <row r="31" spans="1:24">
      <c r="A31">
        <v>101.30800000000001</v>
      </c>
      <c r="B31">
        <v>28.03</v>
      </c>
      <c r="C31">
        <v>-0.71079999999999999</v>
      </c>
      <c r="D31">
        <v>97.658540000000002</v>
      </c>
      <c r="E31" s="1">
        <v>-3.0119000000000001E-3</v>
      </c>
      <c r="F31">
        <v>0.12404999999999999</v>
      </c>
      <c r="G31">
        <f t="shared" si="0"/>
        <v>10.176019868000001</v>
      </c>
      <c r="H31">
        <f t="shared" si="1"/>
        <v>9.2389192236666684</v>
      </c>
      <c r="I31">
        <f t="shared" si="2"/>
        <v>0.99937477965735666</v>
      </c>
      <c r="J31">
        <f t="shared" si="3"/>
        <v>-2.1625243335235689E-2</v>
      </c>
      <c r="K31">
        <f t="shared" si="4"/>
        <v>2.6705264675878203E-3</v>
      </c>
      <c r="L31">
        <f t="shared" si="5"/>
        <v>2.340668081591175E-3</v>
      </c>
    </row>
    <row r="32" spans="1:24">
      <c r="A32">
        <v>104.255</v>
      </c>
      <c r="B32">
        <v>28.53</v>
      </c>
      <c r="C32">
        <v>-1.4847399999999999</v>
      </c>
      <c r="D32">
        <v>97.661910000000006</v>
      </c>
      <c r="E32" s="1">
        <v>1.6892999999999998E-2</v>
      </c>
      <c r="F32">
        <v>0.12564</v>
      </c>
      <c r="G32">
        <f t="shared" si="0"/>
        <v>10.176371022000001</v>
      </c>
      <c r="H32">
        <f t="shared" si="1"/>
        <v>9.2392703776666689</v>
      </c>
      <c r="I32">
        <f t="shared" si="2"/>
        <v>0.99941276401925883</v>
      </c>
      <c r="J32">
        <f t="shared" si="3"/>
        <v>-2.1636132320033925E-2</v>
      </c>
      <c r="K32">
        <f t="shared" si="4"/>
        <v>2.6496734277500298E-3</v>
      </c>
      <c r="L32">
        <f t="shared" si="5"/>
        <v>2.3417576751875533E-3</v>
      </c>
    </row>
    <row r="33" spans="1:12">
      <c r="A33">
        <v>108.73699999999999</v>
      </c>
      <c r="B33">
        <v>29.03</v>
      </c>
      <c r="C33">
        <v>-2.20404</v>
      </c>
      <c r="D33">
        <v>97.669709999999995</v>
      </c>
      <c r="E33" s="1">
        <v>1.3596E-2</v>
      </c>
      <c r="F33">
        <v>0.12806999999999999</v>
      </c>
      <c r="G33">
        <f t="shared" si="0"/>
        <v>10.177183782</v>
      </c>
      <c r="H33">
        <f t="shared" si="1"/>
        <v>9.2400831376666677</v>
      </c>
      <c r="I33">
        <f t="shared" si="2"/>
        <v>0.99950068034650985</v>
      </c>
      <c r="J33">
        <f t="shared" si="3"/>
        <v>-2.1646687735377597E-2</v>
      </c>
      <c r="K33">
        <f t="shared" si="4"/>
        <v>2.6185756519598734E-3</v>
      </c>
      <c r="L33">
        <f t="shared" si="5"/>
        <v>2.34269404429232E-3</v>
      </c>
    </row>
    <row r="34" spans="1:12">
      <c r="A34">
        <v>114.342</v>
      </c>
      <c r="B34">
        <v>29.53</v>
      </c>
      <c r="C34">
        <v>-2.7379899999999999</v>
      </c>
      <c r="D34">
        <v>97.674859999999995</v>
      </c>
      <c r="E34" s="1">
        <v>-9.8218000000000003E-4</v>
      </c>
      <c r="F34">
        <v>0.13113</v>
      </c>
      <c r="G34">
        <f t="shared" si="0"/>
        <v>10.177720411999999</v>
      </c>
      <c r="H34">
        <f t="shared" si="1"/>
        <v>9.2406197676666668</v>
      </c>
      <c r="I34">
        <f t="shared" si="2"/>
        <v>0.99955872766514342</v>
      </c>
      <c r="J34">
        <f t="shared" si="3"/>
        <v>-2.165699023201997E-2</v>
      </c>
      <c r="K34">
        <f t="shared" si="4"/>
        <v>2.5806984402258629E-3</v>
      </c>
      <c r="L34">
        <f t="shared" si="5"/>
        <v>2.3436729111827245E-3</v>
      </c>
    </row>
    <row r="35" spans="1:12">
      <c r="A35">
        <v>120.623</v>
      </c>
      <c r="B35">
        <v>30.03</v>
      </c>
      <c r="C35">
        <v>-3.0516000000000001</v>
      </c>
      <c r="D35">
        <v>97.672160000000005</v>
      </c>
      <c r="E35" s="1">
        <v>-4.9721000000000001E-3</v>
      </c>
      <c r="F35">
        <v>0.1346</v>
      </c>
      <c r="G35">
        <f t="shared" si="0"/>
        <v>10.177439072</v>
      </c>
      <c r="H35">
        <f t="shared" si="1"/>
        <v>9.2403384276666678</v>
      </c>
      <c r="I35">
        <f t="shared" si="2"/>
        <v>0.99952829509032581</v>
      </c>
      <c r="J35">
        <f t="shared" si="3"/>
        <v>-2.1667103117352773E-2</v>
      </c>
      <c r="K35">
        <f t="shared" si="4"/>
        <v>2.5395341986372863E-3</v>
      </c>
      <c r="L35">
        <f t="shared" si="5"/>
        <v>2.3448386968683852E-3</v>
      </c>
    </row>
    <row r="36" spans="1:12">
      <c r="A36">
        <v>127.22499999999999</v>
      </c>
      <c r="B36">
        <v>30.53</v>
      </c>
      <c r="C36">
        <v>-3.19773</v>
      </c>
      <c r="D36">
        <v>97.667869999999994</v>
      </c>
      <c r="E36" s="1">
        <v>-1.2260999999999999E-2</v>
      </c>
      <c r="F36">
        <v>0.13827999999999999</v>
      </c>
      <c r="G36">
        <f t="shared" si="0"/>
        <v>10.176992053999999</v>
      </c>
      <c r="H36">
        <f t="shared" si="1"/>
        <v>9.2398914096666669</v>
      </c>
      <c r="I36">
        <f t="shared" si="2"/>
        <v>0.99947994111033767</v>
      </c>
      <c r="J36">
        <f t="shared" si="3"/>
        <v>-1.5988233470587761E-3</v>
      </c>
      <c r="K36">
        <f t="shared" si="4"/>
        <v>2.497658445207618E-3</v>
      </c>
      <c r="L36">
        <f t="shared" si="5"/>
        <v>1.7303486330868625E-4</v>
      </c>
    </row>
    <row r="37" spans="1:12">
      <c r="A37">
        <v>133.89500000000001</v>
      </c>
      <c r="B37">
        <v>31.03</v>
      </c>
      <c r="C37">
        <v>-3.2434099999999999</v>
      </c>
      <c r="D37">
        <v>97.661510000000007</v>
      </c>
      <c r="E37" s="1">
        <v>-1.8190000000000001E-2</v>
      </c>
      <c r="F37">
        <v>0.14202999999999999</v>
      </c>
      <c r="G37">
        <f t="shared" si="0"/>
        <v>10.176329342000001</v>
      </c>
      <c r="H37">
        <f t="shared" si="1"/>
        <v>9.2392286976666682</v>
      </c>
      <c r="I37">
        <f t="shared" si="2"/>
        <v>0.99940825548965617</v>
      </c>
      <c r="J37">
        <f t="shared" si="3"/>
        <v>-1.6832845980391581E-3</v>
      </c>
      <c r="K37">
        <f t="shared" si="4"/>
        <v>2.4567308282867988E-3</v>
      </c>
      <c r="L37">
        <f t="shared" si="5"/>
        <v>1.8218886588057564E-4</v>
      </c>
    </row>
    <row r="38" spans="1:12">
      <c r="A38">
        <v>140.42699999999999</v>
      </c>
      <c r="B38">
        <v>31.53</v>
      </c>
      <c r="C38">
        <v>-3.2499699999999998</v>
      </c>
      <c r="D38">
        <v>97.648669999999996</v>
      </c>
      <c r="E38" s="1">
        <v>-2.5218000000000001E-2</v>
      </c>
      <c r="F38">
        <v>0.14573</v>
      </c>
      <c r="G38">
        <f t="shared" si="0"/>
        <v>10.174991413999999</v>
      </c>
      <c r="H38">
        <f t="shared" si="1"/>
        <v>9.2378907696666666</v>
      </c>
      <c r="I38">
        <f t="shared" si="2"/>
        <v>0.99926353168941184</v>
      </c>
      <c r="J38">
        <f t="shared" si="3"/>
        <v>-1.7118221176470011E-3</v>
      </c>
      <c r="K38">
        <f t="shared" si="4"/>
        <v>2.4179294303116471E-3</v>
      </c>
      <c r="L38">
        <f t="shared" si="5"/>
        <v>1.853044336990758E-4</v>
      </c>
    </row>
    <row r="39" spans="1:12">
      <c r="A39">
        <v>146.76803000000001</v>
      </c>
      <c r="B39">
        <v>32.03</v>
      </c>
      <c r="C39">
        <v>-3.2547899999999998</v>
      </c>
      <c r="D39">
        <v>97.636250000000004</v>
      </c>
      <c r="E39" s="1">
        <v>-2.3182000000000001E-2</v>
      </c>
      <c r="F39">
        <v>0.14934</v>
      </c>
      <c r="G39">
        <f t="shared" si="0"/>
        <v>10.17369725</v>
      </c>
      <c r="H39">
        <f t="shared" si="1"/>
        <v>9.2365966056666675</v>
      </c>
      <c r="I39">
        <f t="shared" si="2"/>
        <v>0.99912354184525065</v>
      </c>
      <c r="J39">
        <f t="shared" si="3"/>
        <v>-1.8883287450980443E-3</v>
      </c>
      <c r="K39">
        <f t="shared" si="4"/>
        <v>2.381417154200309E-3</v>
      </c>
      <c r="L39">
        <f t="shared" si="5"/>
        <v>2.0443988470163907E-4</v>
      </c>
    </row>
    <row r="40" spans="1:12">
      <c r="A40">
        <v>152.84802999999999</v>
      </c>
      <c r="B40">
        <v>32.53</v>
      </c>
      <c r="C40">
        <v>-3.2746599999999999</v>
      </c>
      <c r="D40">
        <v>97.622510000000005</v>
      </c>
      <c r="E40" s="1">
        <v>-3.4358E-2</v>
      </c>
      <c r="F40">
        <v>0.15282999999999999</v>
      </c>
      <c r="G40">
        <f t="shared" si="0"/>
        <v>10.172265542</v>
      </c>
      <c r="H40">
        <f t="shared" si="1"/>
        <v>9.2351648976666674</v>
      </c>
      <c r="I40">
        <f t="shared" si="2"/>
        <v>0.9989686738534006</v>
      </c>
      <c r="J40">
        <f t="shared" si="3"/>
        <v>-2.0938734607843326E-3</v>
      </c>
      <c r="K40">
        <f t="shared" si="4"/>
        <v>2.3474286958557063E-3</v>
      </c>
      <c r="L40">
        <f t="shared" si="5"/>
        <v>2.2672832418112697E-4</v>
      </c>
    </row>
    <row r="41" spans="1:12">
      <c r="A41">
        <v>158.71602999999999</v>
      </c>
      <c r="B41">
        <v>33.03</v>
      </c>
      <c r="C41">
        <v>-3.3342299999999998</v>
      </c>
      <c r="D41">
        <v>97.605090000000004</v>
      </c>
      <c r="E41" s="1">
        <v>-3.2152E-2</v>
      </c>
      <c r="F41">
        <v>0.15622</v>
      </c>
      <c r="G41">
        <f t="shared" si="0"/>
        <v>10.170450378</v>
      </c>
      <c r="H41">
        <f t="shared" si="1"/>
        <v>9.2333497336666674</v>
      </c>
      <c r="I41">
        <f t="shared" si="2"/>
        <v>0.99877232738920652</v>
      </c>
      <c r="J41">
        <f t="shared" si="3"/>
        <v>-2.2527273823528936E-3</v>
      </c>
      <c r="K41">
        <f t="shared" si="4"/>
        <v>2.3155328980146925E-3</v>
      </c>
      <c r="L41">
        <f t="shared" si="5"/>
        <v>2.4397726148496165E-4</v>
      </c>
    </row>
    <row r="42" spans="1:12">
      <c r="A42">
        <v>164.38401999999999</v>
      </c>
      <c r="B42">
        <v>33.53</v>
      </c>
      <c r="C42">
        <v>-3.4137300000000002</v>
      </c>
      <c r="D42">
        <v>97.591130000000007</v>
      </c>
      <c r="E42" s="1">
        <v>-2.4766E-2</v>
      </c>
      <c r="F42">
        <v>0.1595</v>
      </c>
      <c r="G42">
        <f t="shared" si="0"/>
        <v>10.168995746</v>
      </c>
      <c r="H42">
        <f t="shared" si="1"/>
        <v>9.2318951016666677</v>
      </c>
      <c r="I42">
        <f t="shared" si="2"/>
        <v>0.99861497970607505</v>
      </c>
      <c r="J42">
        <f t="shared" si="3"/>
        <v>-2.3338807941176085E-3</v>
      </c>
      <c r="K42">
        <f t="shared" si="4"/>
        <v>2.2855365623911943E-3</v>
      </c>
      <c r="L42">
        <f t="shared" si="5"/>
        <v>2.5280625141594867E-4</v>
      </c>
    </row>
    <row r="43" spans="1:12">
      <c r="A43">
        <v>169.88902999999999</v>
      </c>
      <c r="B43">
        <v>34.03</v>
      </c>
      <c r="C43">
        <v>-3.50726</v>
      </c>
      <c r="D43">
        <v>97.581370000000007</v>
      </c>
      <c r="E43" s="1">
        <v>-2.1172E-2</v>
      </c>
      <c r="F43">
        <v>0.16270999999999999</v>
      </c>
      <c r="G43">
        <f t="shared" si="0"/>
        <v>10.167978754000002</v>
      </c>
      <c r="H43">
        <f t="shared" si="1"/>
        <v>9.2308781096666692</v>
      </c>
      <c r="I43">
        <f t="shared" si="2"/>
        <v>0.99850497158377127</v>
      </c>
      <c r="J43">
        <f t="shared" si="3"/>
        <v>-2.3426969313725308E-3</v>
      </c>
      <c r="K43">
        <f t="shared" si="4"/>
        <v>2.2571374806413785E-3</v>
      </c>
      <c r="L43">
        <f t="shared" si="5"/>
        <v>2.5378917406776664E-4</v>
      </c>
    </row>
    <row r="44" spans="1:12">
      <c r="A44">
        <v>175.30001999999999</v>
      </c>
      <c r="B44">
        <v>34.53</v>
      </c>
      <c r="C44">
        <v>-3.62059</v>
      </c>
      <c r="D44">
        <v>97.569140000000004</v>
      </c>
      <c r="E44" s="1">
        <v>-2.2828000000000001E-2</v>
      </c>
      <c r="F44">
        <v>0.16586000000000001</v>
      </c>
      <c r="G44">
        <f t="shared" si="0"/>
        <v>10.166704388000001</v>
      </c>
      <c r="H44">
        <f t="shared" si="1"/>
        <v>9.2296037436666687</v>
      </c>
      <c r="I44">
        <f t="shared" si="2"/>
        <v>0.99836712329117117</v>
      </c>
      <c r="J44">
        <f t="shared" si="3"/>
        <v>-2.3142973235293356E-3</v>
      </c>
      <c r="K44">
        <f t="shared" si="4"/>
        <v>2.2299028997701908E-3</v>
      </c>
      <c r="L44">
        <f t="shared" si="5"/>
        <v>2.5074720300071395E-4</v>
      </c>
    </row>
    <row r="45" spans="1:12">
      <c r="A45">
        <v>180.61402000000001</v>
      </c>
      <c r="B45">
        <v>35.03</v>
      </c>
      <c r="C45">
        <v>-3.7293400000000001</v>
      </c>
      <c r="D45">
        <v>97.558350000000004</v>
      </c>
      <c r="E45" s="1">
        <v>-2.3061000000000002E-2</v>
      </c>
      <c r="F45">
        <v>0.16897000000000001</v>
      </c>
      <c r="G45">
        <f t="shared" si="0"/>
        <v>10.165580070000001</v>
      </c>
      <c r="H45">
        <f t="shared" si="1"/>
        <v>9.2284794256666682</v>
      </c>
      <c r="I45">
        <f t="shared" si="2"/>
        <v>0.99824550570514037</v>
      </c>
      <c r="J45">
        <f t="shared" si="3"/>
        <v>-2.2604249019607301E-3</v>
      </c>
      <c r="K45">
        <f t="shared" si="4"/>
        <v>2.2037886564915394E-3</v>
      </c>
      <c r="L45">
        <f t="shared" si="5"/>
        <v>2.4494012477006052E-4</v>
      </c>
    </row>
    <row r="46" spans="1:12">
      <c r="A46">
        <v>185.88202999999999</v>
      </c>
      <c r="B46">
        <v>35.53</v>
      </c>
      <c r="C46">
        <v>-3.85555</v>
      </c>
      <c r="D46">
        <v>97.548010000000005</v>
      </c>
      <c r="E46" s="1">
        <v>-2.4666E-2</v>
      </c>
      <c r="F46">
        <v>0.17205999999999999</v>
      </c>
      <c r="G46">
        <f t="shared" si="0"/>
        <v>10.164502642</v>
      </c>
      <c r="H46">
        <f t="shared" si="1"/>
        <v>9.2274019976666679</v>
      </c>
      <c r="I46">
        <f t="shared" si="2"/>
        <v>0.9981289602149126</v>
      </c>
      <c r="J46">
        <f t="shared" si="3"/>
        <v>-2.1846704803921246E-3</v>
      </c>
      <c r="K46">
        <f t="shared" si="4"/>
        <v>2.178497217285687E-3</v>
      </c>
      <c r="L46">
        <f t="shared" si="5"/>
        <v>2.3675900117330555E-4</v>
      </c>
    </row>
    <row r="47" spans="1:12">
      <c r="A47">
        <v>191.10502</v>
      </c>
      <c r="B47">
        <v>36.03</v>
      </c>
      <c r="C47">
        <v>-3.9696500000000001</v>
      </c>
      <c r="D47">
        <v>97.537229999999994</v>
      </c>
      <c r="E47" s="1">
        <v>-1.3480000000000001E-2</v>
      </c>
      <c r="F47">
        <v>0.17512</v>
      </c>
      <c r="G47">
        <f t="shared" si="0"/>
        <v>10.163379365999999</v>
      </c>
      <c r="H47">
        <f t="shared" si="1"/>
        <v>9.2262787216666666</v>
      </c>
      <c r="I47">
        <f t="shared" si="2"/>
        <v>0.99800745534212187</v>
      </c>
      <c r="J47">
        <f t="shared" si="3"/>
        <v>-2.1121135686274313E-3</v>
      </c>
      <c r="K47">
        <f t="shared" si="4"/>
        <v>2.153988555686485E-3</v>
      </c>
      <c r="L47">
        <f t="shared" ref="L47:L110" si="6">-J47/H47</f>
        <v>2.289236681813458E-4</v>
      </c>
    </row>
    <row r="48" spans="1:12">
      <c r="A48">
        <v>196.28601</v>
      </c>
      <c r="B48">
        <v>36.53</v>
      </c>
      <c r="C48">
        <v>-4.0842499999999999</v>
      </c>
      <c r="D48">
        <v>97.529380000000003</v>
      </c>
      <c r="E48" s="1">
        <v>-1.4886999999999999E-2</v>
      </c>
      <c r="F48">
        <v>0.17817</v>
      </c>
      <c r="G48">
        <f t="shared" si="0"/>
        <v>10.162561395999999</v>
      </c>
      <c r="H48">
        <f t="shared" si="1"/>
        <v>9.2254607516666667</v>
      </c>
      <c r="I48">
        <f t="shared" si="2"/>
        <v>0.99791897544867048</v>
      </c>
      <c r="J48">
        <f t="shared" si="3"/>
        <v>-2.0572961960784327E-3</v>
      </c>
      <c r="K48">
        <f t="shared" si="4"/>
        <v>2.1302157880900528E-3</v>
      </c>
      <c r="L48">
        <f t="shared" si="6"/>
        <v>2.2300199973283315E-4</v>
      </c>
    </row>
    <row r="49" spans="1:12">
      <c r="A49">
        <v>201.41501</v>
      </c>
      <c r="B49">
        <v>37.03</v>
      </c>
      <c r="C49">
        <v>-4.1977399999999996</v>
      </c>
      <c r="D49">
        <v>97.520870000000002</v>
      </c>
      <c r="E49" s="1">
        <v>-1.6527E-2</v>
      </c>
      <c r="F49">
        <v>0.18118000000000001</v>
      </c>
      <c r="G49">
        <f t="shared" si="0"/>
        <v>10.161674654</v>
      </c>
      <c r="H49">
        <f t="shared" si="1"/>
        <v>9.224574009666668</v>
      </c>
      <c r="I49">
        <f t="shared" si="2"/>
        <v>0.99782305648137481</v>
      </c>
      <c r="J49">
        <f t="shared" si="3"/>
        <v>-2.0355061372549534E-3</v>
      </c>
      <c r="K49">
        <f t="shared" si="4"/>
        <v>2.1071928585716846E-3</v>
      </c>
      <c r="L49">
        <f t="shared" si="6"/>
        <v>2.2066126144382322E-4</v>
      </c>
    </row>
    <row r="50" spans="1:12">
      <c r="A50">
        <v>206.51501999999999</v>
      </c>
      <c r="B50">
        <v>37.53</v>
      </c>
      <c r="C50">
        <v>-4.3229100000000003</v>
      </c>
      <c r="D50">
        <v>97.513480000000001</v>
      </c>
      <c r="E50" s="1">
        <v>-1.3192000000000001E-2</v>
      </c>
      <c r="F50">
        <v>0.18418000000000001</v>
      </c>
      <c r="G50">
        <f t="shared" si="0"/>
        <v>10.160904616</v>
      </c>
      <c r="H50">
        <f t="shared" si="1"/>
        <v>9.2238039716666673</v>
      </c>
      <c r="I50">
        <f t="shared" si="2"/>
        <v>0.99773976139696641</v>
      </c>
      <c r="J50">
        <f t="shared" si="3"/>
        <v>-2.0669193725491078E-3</v>
      </c>
      <c r="K50">
        <f t="shared" si="4"/>
        <v>2.0847882549367472E-3</v>
      </c>
      <c r="L50">
        <f t="shared" si="6"/>
        <v>2.2408535338545711E-4</v>
      </c>
    </row>
    <row r="51" spans="1:12">
      <c r="A51">
        <v>211.59601000000001</v>
      </c>
      <c r="B51">
        <v>38.03</v>
      </c>
      <c r="C51">
        <v>-4.4360600000000003</v>
      </c>
      <c r="D51">
        <v>97.505859999999998</v>
      </c>
      <c r="E51" s="1">
        <v>-1.6222E-2</v>
      </c>
      <c r="F51">
        <v>0.18715999999999999</v>
      </c>
      <c r="G51">
        <f t="shared" si="0"/>
        <v>10.160110612</v>
      </c>
      <c r="H51">
        <f t="shared" si="1"/>
        <v>9.2230099676666679</v>
      </c>
      <c r="I51">
        <f t="shared" si="2"/>
        <v>0.9976538739080365</v>
      </c>
      <c r="J51">
        <f t="shared" si="3"/>
        <v>-2.1411874117648008E-3</v>
      </c>
      <c r="K51">
        <f t="shared" si="4"/>
        <v>2.0629360105511754E-3</v>
      </c>
      <c r="L51">
        <f t="shared" si="6"/>
        <v>2.3215711782500659E-4</v>
      </c>
    </row>
    <row r="52" spans="1:12">
      <c r="A52">
        <v>216.65200999999999</v>
      </c>
      <c r="B52">
        <v>38.53</v>
      </c>
      <c r="C52">
        <v>-4.5650300000000001</v>
      </c>
      <c r="D52">
        <v>97.496880000000004</v>
      </c>
      <c r="E52" s="1">
        <v>-2.085E-2</v>
      </c>
      <c r="F52">
        <v>0.19012000000000001</v>
      </c>
      <c r="G52">
        <f t="shared" si="0"/>
        <v>10.159174896000001</v>
      </c>
      <c r="H52">
        <f t="shared" si="1"/>
        <v>9.2220742516666689</v>
      </c>
      <c r="I52">
        <f t="shared" si="2"/>
        <v>0.99755265741845778</v>
      </c>
      <c r="J52">
        <f t="shared" si="3"/>
        <v>-2.264996421568711E-3</v>
      </c>
      <c r="K52">
        <f t="shared" si="4"/>
        <v>2.0416412746039978E-3</v>
      </c>
      <c r="L52">
        <f t="shared" si="6"/>
        <v>2.4560596236355037E-4</v>
      </c>
    </row>
    <row r="53" spans="1:12">
      <c r="A53">
        <v>221.68001000000001</v>
      </c>
      <c r="B53">
        <v>39.03</v>
      </c>
      <c r="C53">
        <v>-4.6924400000000004</v>
      </c>
      <c r="D53">
        <v>97.48603</v>
      </c>
      <c r="E53" s="1">
        <v>-2.2216E-2</v>
      </c>
      <c r="F53">
        <v>0.19306999999999999</v>
      </c>
      <c r="G53">
        <f t="shared" si="0"/>
        <v>10.158044326000001</v>
      </c>
      <c r="H53">
        <f t="shared" si="1"/>
        <v>9.2209436816666681</v>
      </c>
      <c r="I53">
        <f t="shared" si="2"/>
        <v>0.99743036355298664</v>
      </c>
      <c r="J53">
        <f t="shared" si="3"/>
        <v>-2.4434951078432109E-3</v>
      </c>
      <c r="K53">
        <f t="shared" si="4"/>
        <v>2.0208960244751527E-3</v>
      </c>
      <c r="L53">
        <f t="shared" si="6"/>
        <v>2.649940388098709E-4</v>
      </c>
    </row>
    <row r="54" spans="1:12">
      <c r="A54">
        <v>226.69602</v>
      </c>
      <c r="B54">
        <v>39.53</v>
      </c>
      <c r="C54">
        <v>-4.8212700000000002</v>
      </c>
      <c r="D54">
        <v>97.475809999999996</v>
      </c>
      <c r="E54" s="1">
        <v>-1.8797999999999999E-2</v>
      </c>
      <c r="F54">
        <v>0.19599</v>
      </c>
      <c r="G54">
        <f t="shared" si="0"/>
        <v>10.156979401999999</v>
      </c>
      <c r="H54">
        <f t="shared" si="1"/>
        <v>9.2198787576666668</v>
      </c>
      <c r="I54">
        <f t="shared" si="2"/>
        <v>0.99731517062163955</v>
      </c>
      <c r="J54">
        <f t="shared" si="3"/>
        <v>-2.685377019607887E-3</v>
      </c>
      <c r="K54">
        <f t="shared" si="4"/>
        <v>2.0006161097371549E-3</v>
      </c>
      <c r="L54">
        <f t="shared" si="6"/>
        <v>2.9125947208089888E-4</v>
      </c>
    </row>
    <row r="55" spans="1:12">
      <c r="A55">
        <v>231.70902000000001</v>
      </c>
      <c r="B55">
        <v>40.03</v>
      </c>
      <c r="C55">
        <v>-4.9605499999999996</v>
      </c>
      <c r="D55">
        <v>97.466260000000005</v>
      </c>
      <c r="E55" s="1">
        <v>-2.0774000000000001E-2</v>
      </c>
      <c r="F55">
        <v>0.19891</v>
      </c>
      <c r="G55">
        <f t="shared" si="0"/>
        <v>10.155984292000001</v>
      </c>
      <c r="H55">
        <f t="shared" si="1"/>
        <v>9.2188836476666687</v>
      </c>
      <c r="I55">
        <f t="shared" si="2"/>
        <v>0.99720752947737723</v>
      </c>
      <c r="J55">
        <f t="shared" si="3"/>
        <v>-3.0066348137255546E-3</v>
      </c>
      <c r="K55">
        <f t="shared" si="4"/>
        <v>1.9807509827198888E-3</v>
      </c>
      <c r="L55">
        <f t="shared" si="6"/>
        <v>3.2613870926622926E-4</v>
      </c>
    </row>
    <row r="56" spans="1:12">
      <c r="A56">
        <v>236.69602</v>
      </c>
      <c r="B56">
        <v>40.53</v>
      </c>
      <c r="C56">
        <v>-5.0956000000000001</v>
      </c>
      <c r="D56">
        <v>97.453090000000003</v>
      </c>
      <c r="E56" s="1">
        <v>-2.7564999999999999E-2</v>
      </c>
      <c r="F56">
        <v>0.20180000000000001</v>
      </c>
      <c r="G56">
        <f t="shared" si="0"/>
        <v>10.154611978</v>
      </c>
      <c r="H56">
        <f t="shared" si="1"/>
        <v>9.2175113336666676</v>
      </c>
      <c r="I56">
        <f t="shared" si="2"/>
        <v>0.99705908614021077</v>
      </c>
      <c r="J56">
        <f t="shared" si="3"/>
        <v>-3.3997139901961863E-3</v>
      </c>
      <c r="K56">
        <f t="shared" si="4"/>
        <v>1.9613764955937092E-3</v>
      </c>
      <c r="L56">
        <f t="shared" si="6"/>
        <v>3.688320922133113E-4</v>
      </c>
    </row>
    <row r="57" spans="1:12">
      <c r="A57">
        <v>241.70602</v>
      </c>
      <c r="B57">
        <v>41.03</v>
      </c>
      <c r="C57">
        <v>-5.2351999999999999</v>
      </c>
      <c r="D57">
        <v>97.437569999999994</v>
      </c>
      <c r="E57" s="1">
        <v>-3.1399999999999997E-2</v>
      </c>
      <c r="F57">
        <v>0.20469000000000001</v>
      </c>
      <c r="G57">
        <f t="shared" si="0"/>
        <v>10.152994794</v>
      </c>
      <c r="H57">
        <f t="shared" si="1"/>
        <v>9.2158941496666671</v>
      </c>
      <c r="I57">
        <f t="shared" si="2"/>
        <v>0.9968841551916291</v>
      </c>
      <c r="J57">
        <f t="shared" si="3"/>
        <v>-3.865467558823635E-3</v>
      </c>
      <c r="K57">
        <f t="shared" si="4"/>
        <v>1.9422905844628175E-3</v>
      </c>
      <c r="L57">
        <f t="shared" si="6"/>
        <v>4.1943489107494213E-4</v>
      </c>
    </row>
    <row r="58" spans="1:12">
      <c r="A58">
        <v>246.67501999999999</v>
      </c>
      <c r="B58">
        <v>41.53</v>
      </c>
      <c r="C58">
        <v>-5.3745799999999999</v>
      </c>
      <c r="D58">
        <v>97.421030000000002</v>
      </c>
      <c r="E58" s="1">
        <v>-3.4863999999999999E-2</v>
      </c>
      <c r="F58">
        <v>0.20755999999999999</v>
      </c>
      <c r="G58">
        <f t="shared" si="0"/>
        <v>10.151271326</v>
      </c>
      <c r="H58">
        <f t="shared" si="1"/>
        <v>9.2141706816666673</v>
      </c>
      <c r="I58">
        <f t="shared" si="2"/>
        <v>0.99669772749256069</v>
      </c>
      <c r="J58">
        <f t="shared" si="3"/>
        <v>-4.4314165784314361E-3</v>
      </c>
      <c r="K58">
        <f t="shared" si="4"/>
        <v>1.9237242562891645E-3</v>
      </c>
      <c r="L58">
        <f t="shared" si="6"/>
        <v>4.8093493506133725E-4</v>
      </c>
    </row>
    <row r="59" spans="1:12">
      <c r="A59">
        <v>251.65701999999999</v>
      </c>
      <c r="B59">
        <v>42.03</v>
      </c>
      <c r="C59">
        <v>-5.5286999999999997</v>
      </c>
      <c r="D59">
        <v>97.403239999999997</v>
      </c>
      <c r="E59" s="1">
        <v>-5.2185000000000002E-2</v>
      </c>
      <c r="F59">
        <v>0.21041000000000001</v>
      </c>
      <c r="G59">
        <f t="shared" si="0"/>
        <v>10.149417608</v>
      </c>
      <c r="H59">
        <f t="shared" si="1"/>
        <v>9.2123169636666677</v>
      </c>
      <c r="I59">
        <f t="shared" si="2"/>
        <v>0.99649721063848429</v>
      </c>
      <c r="J59">
        <f t="shared" si="3"/>
        <v>-5.1032971568628384E-3</v>
      </c>
      <c r="K59">
        <f t="shared" si="4"/>
        <v>1.9054623164148988E-3</v>
      </c>
      <c r="L59">
        <f t="shared" si="6"/>
        <v>5.5396456472244892E-4</v>
      </c>
    </row>
    <row r="60" spans="1:12">
      <c r="A60">
        <v>256.62203</v>
      </c>
      <c r="B60">
        <v>42.53</v>
      </c>
      <c r="C60">
        <v>-5.6816399999999998</v>
      </c>
      <c r="D60">
        <v>97.378609999999995</v>
      </c>
      <c r="E60" s="1">
        <v>-3.9904000000000002E-2</v>
      </c>
      <c r="F60">
        <v>0.21323</v>
      </c>
      <c r="G60">
        <f t="shared" si="0"/>
        <v>10.146851161999999</v>
      </c>
      <c r="H60">
        <f t="shared" si="1"/>
        <v>9.2097505176666665</v>
      </c>
      <c r="I60">
        <f t="shared" si="2"/>
        <v>0.9962195979282028</v>
      </c>
      <c r="J60">
        <f t="shared" si="3"/>
        <v>-5.9001973039216962E-3</v>
      </c>
      <c r="K60">
        <f t="shared" si="4"/>
        <v>1.8876043720163936E-3</v>
      </c>
      <c r="L60">
        <f t="shared" si="6"/>
        <v>6.4064681150739127E-4</v>
      </c>
    </row>
    <row r="61" spans="1:12">
      <c r="A61">
        <v>261.60701</v>
      </c>
      <c r="B61">
        <v>43.03</v>
      </c>
      <c r="C61">
        <v>-5.83697</v>
      </c>
      <c r="D61">
        <v>97.353639999999999</v>
      </c>
      <c r="E61" s="1">
        <v>-5.6621999999999999E-2</v>
      </c>
      <c r="F61">
        <v>0.21604000000000001</v>
      </c>
      <c r="G61">
        <f t="shared" si="0"/>
        <v>10.144249287999999</v>
      </c>
      <c r="H61">
        <f t="shared" si="1"/>
        <v>9.2071486436666667</v>
      </c>
      <c r="I61">
        <f t="shared" si="2"/>
        <v>0.99593815296775923</v>
      </c>
      <c r="J61">
        <f t="shared" si="3"/>
        <v>-6.8183167843138479E-3</v>
      </c>
      <c r="K61">
        <f t="shared" si="4"/>
        <v>1.8700082117670603E-3</v>
      </c>
      <c r="L61">
        <f t="shared" si="6"/>
        <v>7.4054596577019234E-4</v>
      </c>
    </row>
    <row r="62" spans="1:12">
      <c r="A62">
        <v>266.56801000000002</v>
      </c>
      <c r="B62">
        <v>43.53</v>
      </c>
      <c r="C62">
        <v>-5.99613</v>
      </c>
      <c r="D62">
        <v>97.323329999999999</v>
      </c>
      <c r="E62" s="1">
        <v>-6.6517000000000007E-2</v>
      </c>
      <c r="F62">
        <v>0.21883</v>
      </c>
      <c r="G62">
        <f t="shared" si="0"/>
        <v>10.141090986</v>
      </c>
      <c r="H62">
        <f t="shared" si="1"/>
        <v>9.2039903416666675</v>
      </c>
      <c r="I62">
        <f t="shared" si="2"/>
        <v>0.99559651913712077</v>
      </c>
      <c r="J62">
        <f t="shared" si="3"/>
        <v>-7.8777805000000665E-3</v>
      </c>
      <c r="K62">
        <f t="shared" si="4"/>
        <v>1.8528194010053508E-3</v>
      </c>
      <c r="L62">
        <f t="shared" si="6"/>
        <v>8.5590925322217909E-4</v>
      </c>
    </row>
    <row r="63" spans="1:12">
      <c r="A63">
        <v>271.54003</v>
      </c>
      <c r="B63">
        <v>44.03</v>
      </c>
      <c r="C63">
        <v>-6.1604599999999996</v>
      </c>
      <c r="D63">
        <v>97.286159999999995</v>
      </c>
      <c r="E63" s="1">
        <v>-8.1241999999999995E-2</v>
      </c>
      <c r="F63">
        <v>0.22159999999999999</v>
      </c>
      <c r="G63">
        <f t="shared" si="0"/>
        <v>10.137217871999999</v>
      </c>
      <c r="H63">
        <f t="shared" si="1"/>
        <v>9.2001172276666665</v>
      </c>
      <c r="I63">
        <f t="shared" si="2"/>
        <v>0.9951775640237972</v>
      </c>
      <c r="J63">
        <f t="shared" si="3"/>
        <v>-9.0844471470589491E-3</v>
      </c>
      <c r="K63">
        <f t="shared" si="4"/>
        <v>1.8359065613886858E-3</v>
      </c>
      <c r="L63">
        <f t="shared" si="6"/>
        <v>9.8742732535408648E-4</v>
      </c>
    </row>
    <row r="64" spans="1:12">
      <c r="A64">
        <v>276.50502999999998</v>
      </c>
      <c r="B64">
        <v>44.53</v>
      </c>
      <c r="C64">
        <v>-6.3370699999999998</v>
      </c>
      <c r="D64">
        <v>97.247979999999998</v>
      </c>
      <c r="E64" s="1">
        <v>-7.9163999999999998E-2</v>
      </c>
      <c r="F64">
        <v>0.22434000000000001</v>
      </c>
      <c r="G64">
        <f t="shared" si="0"/>
        <v>10.133239516</v>
      </c>
      <c r="H64">
        <f t="shared" si="1"/>
        <v>9.1961388716666672</v>
      </c>
      <c r="I64">
        <f t="shared" si="2"/>
        <v>0.99474722487322709</v>
      </c>
      <c r="J64">
        <f t="shared" si="3"/>
        <v>-1.044990131372558E-2</v>
      </c>
      <c r="K64">
        <f t="shared" si="4"/>
        <v>1.8193229306024911E-3</v>
      </c>
      <c r="L64">
        <f t="shared" si="6"/>
        <v>1.1363357447680307E-3</v>
      </c>
    </row>
    <row r="65" spans="1:12">
      <c r="A65">
        <v>281.45600999999999</v>
      </c>
      <c r="B65">
        <v>45.03</v>
      </c>
      <c r="C65">
        <v>-6.5122900000000001</v>
      </c>
      <c r="D65">
        <v>97.202870000000004</v>
      </c>
      <c r="E65">
        <v>-0.10283</v>
      </c>
      <c r="F65">
        <v>0.22705</v>
      </c>
      <c r="G65">
        <f t="shared" si="0"/>
        <v>10.128539054000001</v>
      </c>
      <c r="H65">
        <f t="shared" si="1"/>
        <v>9.1914384096666684</v>
      </c>
      <c r="I65">
        <f t="shared" si="2"/>
        <v>0.99423877544729178</v>
      </c>
      <c r="J65">
        <f t="shared" si="3"/>
        <v>-1.19851606176471E-2</v>
      </c>
      <c r="K65">
        <f t="shared" si="4"/>
        <v>1.8030817949484536E-3</v>
      </c>
      <c r="L65">
        <f t="shared" si="6"/>
        <v>1.3039483140138614E-3</v>
      </c>
    </row>
    <row r="66" spans="1:12">
      <c r="A66">
        <v>286.41701</v>
      </c>
      <c r="B66">
        <v>45.53</v>
      </c>
      <c r="C66">
        <v>-6.6934500000000003</v>
      </c>
      <c r="D66">
        <v>97.147109999999998</v>
      </c>
      <c r="E66">
        <v>-0.11144</v>
      </c>
      <c r="F66">
        <v>0.22975000000000001</v>
      </c>
      <c r="G66">
        <f t="shared" si="0"/>
        <v>10.122728862000001</v>
      </c>
      <c r="H66">
        <f t="shared" si="1"/>
        <v>9.1856282176666681</v>
      </c>
      <c r="I66">
        <f t="shared" si="2"/>
        <v>0.99361028642068649</v>
      </c>
      <c r="J66">
        <f t="shared" si="3"/>
        <v>-1.3671448627451038E-2</v>
      </c>
      <c r="K66">
        <f t="shared" si="4"/>
        <v>1.7870960620069436E-3</v>
      </c>
      <c r="L66">
        <f t="shared" si="6"/>
        <v>1.4883520542619847E-3</v>
      </c>
    </row>
    <row r="67" spans="1:12">
      <c r="A67">
        <v>291.36601999999999</v>
      </c>
      <c r="B67">
        <v>46.03</v>
      </c>
      <c r="C67">
        <v>-6.8786300000000002</v>
      </c>
      <c r="D67">
        <v>97.08278</v>
      </c>
      <c r="E67">
        <v>-0.14410000000000001</v>
      </c>
      <c r="F67">
        <v>0.2324</v>
      </c>
      <c r="G67">
        <f t="shared" si="0"/>
        <v>10.116025676</v>
      </c>
      <c r="H67">
        <f t="shared" si="1"/>
        <v>9.1789250316666671</v>
      </c>
      <c r="I67">
        <f t="shared" si="2"/>
        <v>0.99288520214734499</v>
      </c>
      <c r="J67">
        <f t="shared" si="3"/>
        <v>-1.5513500313725568E-2</v>
      </c>
      <c r="K67">
        <f t="shared" si="4"/>
        <v>1.7714289135674129E-3</v>
      </c>
      <c r="L67">
        <f t="shared" si="6"/>
        <v>1.6901216929221066E-3</v>
      </c>
    </row>
    <row r="68" spans="1:12">
      <c r="A68">
        <v>296.32301999999999</v>
      </c>
      <c r="B68">
        <v>46.53</v>
      </c>
      <c r="C68">
        <v>-7.0710899999999999</v>
      </c>
      <c r="D68">
        <v>97.006919999999994</v>
      </c>
      <c r="E68">
        <v>-0.16153999999999999</v>
      </c>
      <c r="F68">
        <v>0.23502999999999999</v>
      </c>
      <c r="G68">
        <f t="shared" si="0"/>
        <v>10.108121063999999</v>
      </c>
      <c r="H68">
        <f t="shared" si="1"/>
        <v>9.1710204196666663</v>
      </c>
      <c r="I68">
        <f t="shared" si="2"/>
        <v>0.99203015950820794</v>
      </c>
      <c r="J68">
        <f t="shared" si="3"/>
        <v>-1.7492549460784313E-2</v>
      </c>
      <c r="K68">
        <f t="shared" si="4"/>
        <v>1.756009441852048E-3</v>
      </c>
      <c r="L68">
        <f t="shared" si="6"/>
        <v>1.9073722072707046E-3</v>
      </c>
    </row>
    <row r="69" spans="1:12">
      <c r="A69">
        <v>301.27602000000002</v>
      </c>
      <c r="B69">
        <v>47.03</v>
      </c>
      <c r="C69">
        <v>-7.2708899999999996</v>
      </c>
      <c r="D69">
        <v>96.924989999999994</v>
      </c>
      <c r="E69">
        <v>-0.16999</v>
      </c>
      <c r="F69">
        <v>0.23763000000000001</v>
      </c>
      <c r="G69">
        <f t="shared" si="0"/>
        <v>10.099583957999998</v>
      </c>
      <c r="H69">
        <f t="shared" si="1"/>
        <v>9.1624833136666659</v>
      </c>
      <c r="I69">
        <f t="shared" si="2"/>
        <v>0.99110669993235123</v>
      </c>
      <c r="J69">
        <f t="shared" si="3"/>
        <v>-1.9600397980392172E-2</v>
      </c>
      <c r="K69">
        <f t="shared" si="4"/>
        <v>1.7408682148486239E-3</v>
      </c>
      <c r="L69">
        <f t="shared" si="6"/>
        <v>2.1392014925862316E-3</v>
      </c>
    </row>
    <row r="70" spans="1:12">
      <c r="A70">
        <v>306.22402</v>
      </c>
      <c r="B70">
        <v>47.53</v>
      </c>
      <c r="C70">
        <v>-7.4709399999999997</v>
      </c>
      <c r="D70">
        <v>96.831119999999999</v>
      </c>
      <c r="E70">
        <v>-0.20008000000000001</v>
      </c>
      <c r="F70">
        <v>0.2402</v>
      </c>
      <c r="G70">
        <f t="shared" si="0"/>
        <v>10.089802704</v>
      </c>
      <c r="H70">
        <f t="shared" si="1"/>
        <v>9.1527020596666677</v>
      </c>
      <c r="I70">
        <f t="shared" si="2"/>
        <v>0.99004866074785647</v>
      </c>
      <c r="J70">
        <f t="shared" si="3"/>
        <v>-2.1802011176470619E-2</v>
      </c>
      <c r="K70">
        <f t="shared" si="4"/>
        <v>1.7260007619948165E-3</v>
      </c>
      <c r="L70">
        <f t="shared" si="6"/>
        <v>2.382030031606276E-3</v>
      </c>
    </row>
    <row r="71" spans="1:12">
      <c r="A71">
        <v>311.16701</v>
      </c>
      <c r="B71">
        <v>48.03</v>
      </c>
      <c r="C71">
        <v>-7.6797700000000004</v>
      </c>
      <c r="D71">
        <v>96.724729999999994</v>
      </c>
      <c r="E71">
        <v>-0.22403999999999999</v>
      </c>
      <c r="F71">
        <v>0.24273</v>
      </c>
      <c r="G71">
        <f t="shared" si="0"/>
        <v>10.078716865999999</v>
      </c>
      <c r="H71">
        <f t="shared" si="1"/>
        <v>9.1416162216666663</v>
      </c>
      <c r="I71">
        <f t="shared" si="2"/>
        <v>0.98884950458679943</v>
      </c>
      <c r="J71">
        <f t="shared" si="3"/>
        <v>-2.4071282862745107E-2</v>
      </c>
      <c r="K71">
        <f t="shared" si="4"/>
        <v>1.7113997759538098E-3</v>
      </c>
      <c r="L71">
        <f t="shared" si="6"/>
        <v>2.6331539499211791E-3</v>
      </c>
    </row>
    <row r="72" spans="1:12">
      <c r="A72">
        <v>316.13103000000001</v>
      </c>
      <c r="B72">
        <v>48.53</v>
      </c>
      <c r="C72">
        <v>-7.8894799999999998</v>
      </c>
      <c r="D72">
        <v>96.602729999999994</v>
      </c>
      <c r="E72">
        <v>-0.25469999999999998</v>
      </c>
      <c r="F72">
        <v>0.24523</v>
      </c>
      <c r="G72">
        <f t="shared" si="0"/>
        <v>10.066004465999999</v>
      </c>
      <c r="H72">
        <f t="shared" si="1"/>
        <v>9.1289038216666665</v>
      </c>
      <c r="I72">
        <f t="shared" si="2"/>
        <v>0.98747440305800027</v>
      </c>
      <c r="J72">
        <f t="shared" si="3"/>
        <v>-2.6395540480392152E-2</v>
      </c>
      <c r="K72">
        <f t="shared" si="4"/>
        <v>1.6969831864433172E-3</v>
      </c>
      <c r="L72">
        <f t="shared" si="6"/>
        <v>2.8914249723767066E-3</v>
      </c>
    </row>
    <row r="73" spans="1:12">
      <c r="A73">
        <v>321.06801000000002</v>
      </c>
      <c r="B73">
        <v>49.03</v>
      </c>
      <c r="C73">
        <v>-8.1077499999999993</v>
      </c>
      <c r="D73">
        <v>96.468050000000005</v>
      </c>
      <c r="E73">
        <v>-0.27914</v>
      </c>
      <c r="F73">
        <v>0.24768000000000001</v>
      </c>
      <c r="G73">
        <f t="shared" si="0"/>
        <v>10.05197081</v>
      </c>
      <c r="H73">
        <f t="shared" si="1"/>
        <v>9.1148701656666677</v>
      </c>
      <c r="I73">
        <f t="shared" si="2"/>
        <v>0.98595638114079809</v>
      </c>
      <c r="J73">
        <f t="shared" si="3"/>
        <v>-2.8711824754901926E-2</v>
      </c>
      <c r="K73">
        <f t="shared" si="4"/>
        <v>1.6828840310646254E-3</v>
      </c>
      <c r="L73">
        <f t="shared" si="6"/>
        <v>3.1499982153395736E-3</v>
      </c>
    </row>
    <row r="74" spans="1:12">
      <c r="A74">
        <v>326.01600999999999</v>
      </c>
      <c r="B74">
        <v>49.53</v>
      </c>
      <c r="C74">
        <v>-8.3266500000000008</v>
      </c>
      <c r="D74">
        <v>96.325419999999994</v>
      </c>
      <c r="E74">
        <v>-0.29891000000000001</v>
      </c>
      <c r="F74">
        <v>0.25009999999999999</v>
      </c>
      <c r="G74">
        <f t="shared" si="0"/>
        <v>10.037108763999999</v>
      </c>
      <c r="H74">
        <f t="shared" si="1"/>
        <v>9.1000081196666667</v>
      </c>
      <c r="I74">
        <f t="shared" si="2"/>
        <v>0.98434875219774365</v>
      </c>
      <c r="J74">
        <f t="shared" si="3"/>
        <v>-3.1012330901960688E-2</v>
      </c>
      <c r="K74">
        <f t="shared" si="4"/>
        <v>1.6689865301271014E-3</v>
      </c>
      <c r="L74">
        <f t="shared" si="6"/>
        <v>3.4079454099538394E-3</v>
      </c>
    </row>
    <row r="75" spans="1:12">
      <c r="A75">
        <v>330.96703000000002</v>
      </c>
      <c r="B75">
        <v>50.03</v>
      </c>
      <c r="C75">
        <v>-8.5393299999999996</v>
      </c>
      <c r="D75">
        <v>96.166889999999995</v>
      </c>
      <c r="E75">
        <v>-0.32962999999999998</v>
      </c>
      <c r="F75">
        <v>0.25248999999999999</v>
      </c>
      <c r="G75">
        <f t="shared" si="0"/>
        <v>10.020589937999999</v>
      </c>
      <c r="H75">
        <f t="shared" si="1"/>
        <v>9.0834892936666662</v>
      </c>
      <c r="I75">
        <f t="shared" si="2"/>
        <v>0.98256190920298514</v>
      </c>
      <c r="J75">
        <f t="shared" si="3"/>
        <v>-3.3304485725490045E-2</v>
      </c>
      <c r="K75">
        <f t="shared" si="4"/>
        <v>1.6553084093656489E-3</v>
      </c>
      <c r="L75">
        <f t="shared" si="6"/>
        <v>3.6664859338482541E-3</v>
      </c>
    </row>
    <row r="76" spans="1:12">
      <c r="A76">
        <v>335.90703000000002</v>
      </c>
      <c r="B76">
        <v>50.53</v>
      </c>
      <c r="C76">
        <v>-8.7539800000000003</v>
      </c>
      <c r="D76">
        <v>95.996610000000004</v>
      </c>
      <c r="E76">
        <v>-0.35544999999999999</v>
      </c>
      <c r="F76">
        <v>0.25481999999999999</v>
      </c>
      <c r="G76">
        <f t="shared" si="0"/>
        <v>10.002846762000001</v>
      </c>
      <c r="H76">
        <f t="shared" si="1"/>
        <v>9.0657461176666683</v>
      </c>
      <c r="I76">
        <f t="shared" si="2"/>
        <v>0.98064262815115</v>
      </c>
      <c r="J76">
        <f t="shared" si="3"/>
        <v>-3.5529937225490006E-2</v>
      </c>
      <c r="K76">
        <f t="shared" si="4"/>
        <v>1.6418823701944629E-3</v>
      </c>
      <c r="L76">
        <f t="shared" si="6"/>
        <v>3.9191409911923129E-3</v>
      </c>
    </row>
    <row r="77" spans="1:12">
      <c r="A77">
        <v>340.86302999999998</v>
      </c>
      <c r="B77">
        <v>51.03</v>
      </c>
      <c r="C77">
        <v>-8.95641</v>
      </c>
      <c r="D77">
        <v>95.816969999999998</v>
      </c>
      <c r="E77">
        <v>-0.36436000000000002</v>
      </c>
      <c r="F77">
        <v>0.25712000000000002</v>
      </c>
      <c r="G77">
        <f t="shared" si="0"/>
        <v>9.9841282739999997</v>
      </c>
      <c r="H77">
        <f t="shared" si="1"/>
        <v>9.0470276296666672</v>
      </c>
      <c r="I77">
        <f t="shared" si="2"/>
        <v>0.97861784750661307</v>
      </c>
      <c r="J77">
        <f t="shared" si="3"/>
        <v>-3.7697695637254704E-2</v>
      </c>
      <c r="K77">
        <f t="shared" si="4"/>
        <v>1.6286299331465328E-3</v>
      </c>
      <c r="L77">
        <f t="shared" si="6"/>
        <v>4.1668597886932342E-3</v>
      </c>
    </row>
    <row r="78" spans="1:12">
      <c r="A78">
        <v>345.80401000000001</v>
      </c>
      <c r="B78">
        <v>51.53</v>
      </c>
      <c r="C78">
        <v>-9.1525999999999996</v>
      </c>
      <c r="D78">
        <v>95.626909999999995</v>
      </c>
      <c r="E78">
        <v>-0.38664999999999999</v>
      </c>
      <c r="F78">
        <v>0.25936999999999999</v>
      </c>
      <c r="G78">
        <f t="shared" si="0"/>
        <v>9.9643240219999996</v>
      </c>
      <c r="H78">
        <f t="shared" si="1"/>
        <v>9.027223377666667</v>
      </c>
      <c r="I78">
        <f t="shared" si="2"/>
        <v>0.976475619665928</v>
      </c>
      <c r="J78">
        <f t="shared" si="3"/>
        <v>-3.9778646254901823E-2</v>
      </c>
      <c r="K78">
        <f t="shared" si="4"/>
        <v>1.6156289220906738E-3</v>
      </c>
      <c r="L78">
        <f t="shared" si="6"/>
        <v>4.4065206532181442E-3</v>
      </c>
    </row>
    <row r="79" spans="1:12">
      <c r="A79">
        <v>350.74202000000002</v>
      </c>
      <c r="B79">
        <v>52.03</v>
      </c>
      <c r="C79">
        <v>-9.3497199999999996</v>
      </c>
      <c r="D79">
        <v>95.428610000000006</v>
      </c>
      <c r="E79">
        <v>-0.41409000000000001</v>
      </c>
      <c r="F79">
        <v>0.26157999999999998</v>
      </c>
      <c r="G79">
        <f t="shared" si="0"/>
        <v>9.9436611619999997</v>
      </c>
      <c r="H79">
        <f t="shared" si="1"/>
        <v>9.0065605176666672</v>
      </c>
      <c r="I79">
        <f t="shared" si="2"/>
        <v>0.97424051611542906</v>
      </c>
      <c r="J79">
        <f t="shared" si="3"/>
        <v>-4.1771639813725316E-2</v>
      </c>
      <c r="K79">
        <f t="shared" si="4"/>
        <v>1.6028414660601044E-3</v>
      </c>
      <c r="L79">
        <f t="shared" si="6"/>
        <v>4.6379125229646613E-3</v>
      </c>
    </row>
    <row r="80" spans="1:12">
      <c r="A80">
        <v>355.69200000000001</v>
      </c>
      <c r="B80">
        <v>52.53</v>
      </c>
      <c r="C80">
        <v>-9.5355699999999999</v>
      </c>
      <c r="D80">
        <v>95.220129999999997</v>
      </c>
      <c r="E80">
        <v>-0.41635</v>
      </c>
      <c r="F80">
        <v>0.26373999999999997</v>
      </c>
      <c r="G80">
        <f t="shared" si="0"/>
        <v>9.9219375460000006</v>
      </c>
      <c r="H80">
        <f t="shared" si="1"/>
        <v>8.984836901666668</v>
      </c>
      <c r="I80">
        <f t="shared" si="2"/>
        <v>0.97189067048654343</v>
      </c>
      <c r="J80">
        <f t="shared" si="3"/>
        <v>-4.3686248411764564E-2</v>
      </c>
      <c r="K80">
        <f t="shared" si="4"/>
        <v>1.5902245715139892E-3</v>
      </c>
      <c r="L80">
        <f t="shared" si="6"/>
        <v>4.8622194136502201E-3</v>
      </c>
    </row>
    <row r="81" spans="1:12">
      <c r="A81">
        <v>360.64702</v>
      </c>
      <c r="B81">
        <v>53.03</v>
      </c>
      <c r="C81">
        <v>-9.7182899999999997</v>
      </c>
      <c r="D81">
        <v>95.006780000000006</v>
      </c>
      <c r="E81">
        <v>-0.44472</v>
      </c>
      <c r="F81">
        <v>0.26584999999999998</v>
      </c>
      <c r="G81">
        <f t="shared" si="0"/>
        <v>9.8997064760000004</v>
      </c>
      <c r="H81">
        <f t="shared" si="1"/>
        <v>8.9626058316666679</v>
      </c>
      <c r="I81">
        <f t="shared" si="2"/>
        <v>0.96948593350974588</v>
      </c>
      <c r="J81">
        <f t="shared" si="3"/>
        <v>-4.5548455647058679E-2</v>
      </c>
      <c r="K81">
        <f t="shared" si="4"/>
        <v>1.5777922086159383E-3</v>
      </c>
      <c r="L81">
        <f t="shared" si="6"/>
        <v>5.0820549851837652E-3</v>
      </c>
    </row>
    <row r="82" spans="1:12">
      <c r="A82">
        <v>365.60401999999999</v>
      </c>
      <c r="B82">
        <v>53.53</v>
      </c>
      <c r="C82">
        <v>-9.8991100000000003</v>
      </c>
      <c r="D82">
        <v>94.781239999999997</v>
      </c>
      <c r="E82">
        <v>-0.47531000000000001</v>
      </c>
      <c r="F82">
        <v>0.26790999999999998</v>
      </c>
      <c r="G82">
        <f t="shared" si="0"/>
        <v>9.876205208</v>
      </c>
      <c r="H82">
        <f t="shared" si="1"/>
        <v>8.9391045636666675</v>
      </c>
      <c r="I82">
        <f t="shared" si="2"/>
        <v>0.96694379909330841</v>
      </c>
      <c r="J82">
        <f t="shared" si="3"/>
        <v>-4.7383964186274365E-2</v>
      </c>
      <c r="K82">
        <f t="shared" si="4"/>
        <v>1.5655478770998576E-3</v>
      </c>
      <c r="L82">
        <f t="shared" si="6"/>
        <v>5.3007506343385104E-3</v>
      </c>
    </row>
    <row r="83" spans="1:12">
      <c r="A83">
        <v>370.55500999999998</v>
      </c>
      <c r="B83">
        <v>54.03</v>
      </c>
      <c r="C83">
        <v>-10.081720000000001</v>
      </c>
      <c r="D83">
        <v>94.543310000000005</v>
      </c>
      <c r="E83">
        <v>-0.47234999999999999</v>
      </c>
      <c r="F83">
        <v>0.26993</v>
      </c>
      <c r="G83">
        <f t="shared" si="0"/>
        <v>9.8514129019999999</v>
      </c>
      <c r="H83">
        <f t="shared" si="1"/>
        <v>8.9143122576666673</v>
      </c>
      <c r="I83">
        <f t="shared" si="2"/>
        <v>0.96426201297242975</v>
      </c>
      <c r="J83">
        <f t="shared" si="3"/>
        <v>-4.9210758745097935E-2</v>
      </c>
      <c r="K83">
        <f t="shared" si="4"/>
        <v>1.5535066287584124E-3</v>
      </c>
      <c r="L83">
        <f t="shared" si="6"/>
        <v>5.5204212420060447E-3</v>
      </c>
    </row>
    <row r="84" spans="1:12">
      <c r="A84">
        <v>375.50202999999999</v>
      </c>
      <c r="B84">
        <v>54.53</v>
      </c>
      <c r="C84">
        <v>-10.26332</v>
      </c>
      <c r="D84">
        <v>94.306529999999995</v>
      </c>
      <c r="E84">
        <v>-0.48429</v>
      </c>
      <c r="F84">
        <v>0.27188000000000001</v>
      </c>
      <c r="G84">
        <f t="shared" si="0"/>
        <v>9.8267404260000006</v>
      </c>
      <c r="H84">
        <f t="shared" si="1"/>
        <v>8.8896397816666681</v>
      </c>
      <c r="I84">
        <f t="shared" si="2"/>
        <v>0.96159318887415879</v>
      </c>
      <c r="J84">
        <f t="shared" si="3"/>
        <v>-5.1073124323529437E-2</v>
      </c>
      <c r="K84">
        <f t="shared" si="4"/>
        <v>1.5416586301286994E-3</v>
      </c>
      <c r="L84">
        <f t="shared" si="6"/>
        <v>5.7452411546369793E-3</v>
      </c>
    </row>
    <row r="85" spans="1:12">
      <c r="A85">
        <v>380.45803000000001</v>
      </c>
      <c r="B85">
        <v>55.03</v>
      </c>
      <c r="C85">
        <v>-10.448119999999999</v>
      </c>
      <c r="D85">
        <v>94.058959999999999</v>
      </c>
      <c r="E85">
        <v>-0.504</v>
      </c>
      <c r="F85">
        <v>0.27378999999999998</v>
      </c>
      <c r="G85">
        <f t="shared" si="0"/>
        <v>9.800943632000001</v>
      </c>
      <c r="H85">
        <f t="shared" si="1"/>
        <v>8.8638429876666684</v>
      </c>
      <c r="I85">
        <f t="shared" si="2"/>
        <v>0.95880274718985703</v>
      </c>
      <c r="J85">
        <f t="shared" si="3"/>
        <v>-5.3019861254901969E-2</v>
      </c>
      <c r="K85">
        <f t="shared" si="4"/>
        <v>1.5299689632026095E-3</v>
      </c>
      <c r="L85">
        <f t="shared" si="6"/>
        <v>5.9815884970745624E-3</v>
      </c>
    </row>
    <row r="86" spans="1:12">
      <c r="A86">
        <v>385.42101000000002</v>
      </c>
      <c r="B86">
        <v>55.53</v>
      </c>
      <c r="C86">
        <v>-10.63157</v>
      </c>
      <c r="D86">
        <v>93.803880000000007</v>
      </c>
      <c r="E86">
        <v>-0.51622999999999997</v>
      </c>
      <c r="F86">
        <v>0.27565000000000001</v>
      </c>
      <c r="G86">
        <f t="shared" si="0"/>
        <v>9.7743642959999999</v>
      </c>
      <c r="H86">
        <f t="shared" si="1"/>
        <v>8.8372636516666674</v>
      </c>
      <c r="I86">
        <f t="shared" si="2"/>
        <v>0.95592765786226597</v>
      </c>
      <c r="J86">
        <f t="shared" si="3"/>
        <v>-5.5064004754901995E-2</v>
      </c>
      <c r="K86">
        <f t="shared" si="4"/>
        <v>1.5184391429558979E-3</v>
      </c>
      <c r="L86">
        <f t="shared" si="6"/>
        <v>6.2308885335244212E-3</v>
      </c>
    </row>
    <row r="87" spans="1:12">
      <c r="A87">
        <v>390.38502999999997</v>
      </c>
      <c r="B87">
        <v>56.03</v>
      </c>
      <c r="C87">
        <v>-10.813890000000001</v>
      </c>
      <c r="D87">
        <v>93.540869999999998</v>
      </c>
      <c r="E87">
        <v>-0.53461999999999998</v>
      </c>
      <c r="F87">
        <v>0.27744000000000002</v>
      </c>
      <c r="G87">
        <f t="shared" si="0"/>
        <v>9.7469586540000002</v>
      </c>
      <c r="H87">
        <f t="shared" si="1"/>
        <v>8.8098580096666677</v>
      </c>
      <c r="I87">
        <f t="shared" si="2"/>
        <v>0.95296318693530313</v>
      </c>
      <c r="J87">
        <f t="shared" si="3"/>
        <v>-5.7249032784313758E-2</v>
      </c>
      <c r="K87">
        <f t="shared" si="4"/>
        <v>1.5070794378406818E-3</v>
      </c>
      <c r="L87">
        <f t="shared" si="6"/>
        <v>6.4982923358693099E-3</v>
      </c>
    </row>
    <row r="88" spans="1:12">
      <c r="A88">
        <v>395.34300999999999</v>
      </c>
      <c r="B88">
        <v>56.53</v>
      </c>
      <c r="C88">
        <v>-11.009969999999999</v>
      </c>
      <c r="D88">
        <v>93.268460000000005</v>
      </c>
      <c r="E88">
        <v>-0.55781999999999998</v>
      </c>
      <c r="F88">
        <v>0.27917999999999998</v>
      </c>
      <c r="G88">
        <f t="shared" si="0"/>
        <v>9.7185735320000006</v>
      </c>
      <c r="H88">
        <f t="shared" si="1"/>
        <v>8.7814728876666681</v>
      </c>
      <c r="I88">
        <f t="shared" si="2"/>
        <v>0.94989276556267876</v>
      </c>
      <c r="J88">
        <f t="shared" si="3"/>
        <v>-5.9611558362745155E-2</v>
      </c>
      <c r="K88">
        <f t="shared" si="4"/>
        <v>1.4959019541580549E-3</v>
      </c>
      <c r="L88">
        <f t="shared" si="6"/>
        <v>6.7883325639447019E-3</v>
      </c>
    </row>
    <row r="89" spans="1:12">
      <c r="A89">
        <v>400.30901</v>
      </c>
      <c r="B89">
        <v>57.03</v>
      </c>
      <c r="C89">
        <v>-11.20599</v>
      </c>
      <c r="D89">
        <v>92.986500000000007</v>
      </c>
      <c r="E89">
        <v>-0.57567000000000002</v>
      </c>
      <c r="F89">
        <v>0.28086</v>
      </c>
      <c r="G89">
        <f t="shared" si="0"/>
        <v>9.6891933000000012</v>
      </c>
      <c r="H89">
        <f t="shared" si="1"/>
        <v>8.7520926556666687</v>
      </c>
      <c r="I89">
        <f t="shared" si="2"/>
        <v>0.94671470304579175</v>
      </c>
      <c r="J89">
        <f t="shared" si="3"/>
        <v>-6.2201229725490269E-2</v>
      </c>
      <c r="K89">
        <f t="shared" si="4"/>
        <v>1.48487136581631E-3</v>
      </c>
      <c r="L89">
        <f t="shared" si="6"/>
        <v>7.1070122509748783E-3</v>
      </c>
    </row>
    <row r="90" spans="1:12">
      <c r="A90">
        <v>405.26803000000001</v>
      </c>
      <c r="B90">
        <v>57.53</v>
      </c>
      <c r="C90">
        <v>-11.41512</v>
      </c>
      <c r="D90">
        <v>92.692520000000002</v>
      </c>
      <c r="E90">
        <v>-0.59687999999999997</v>
      </c>
      <c r="F90">
        <v>0.28248000000000001</v>
      </c>
      <c r="G90">
        <f t="shared" si="0"/>
        <v>9.6585605839999999</v>
      </c>
      <c r="H90">
        <f t="shared" si="1"/>
        <v>8.7214599396666674</v>
      </c>
      <c r="I90">
        <f t="shared" si="2"/>
        <v>0.94340115921434586</v>
      </c>
      <c r="J90">
        <f t="shared" si="3"/>
        <v>-6.505044081372556E-2</v>
      </c>
      <c r="K90">
        <f t="shared" si="4"/>
        <v>1.4740174284577901E-3</v>
      </c>
      <c r="L90">
        <f t="shared" si="6"/>
        <v>7.4586641759214201E-3</v>
      </c>
    </row>
    <row r="91" spans="1:12">
      <c r="A91">
        <v>410.21901000000003</v>
      </c>
      <c r="B91">
        <v>58.03</v>
      </c>
      <c r="C91">
        <v>-11.62923</v>
      </c>
      <c r="D91">
        <v>92.383170000000007</v>
      </c>
      <c r="E91">
        <v>-0.63216000000000006</v>
      </c>
      <c r="F91">
        <v>0.28404000000000001</v>
      </c>
      <c r="G91">
        <f t="shared" si="0"/>
        <v>9.6263263139999999</v>
      </c>
      <c r="H91">
        <f t="shared" si="1"/>
        <v>8.6892256696666674</v>
      </c>
      <c r="I91">
        <f t="shared" si="2"/>
        <v>0.93991437513291942</v>
      </c>
      <c r="J91">
        <f t="shared" si="3"/>
        <v>-6.8216619107843213E-2</v>
      </c>
      <c r="K91">
        <f t="shared" si="4"/>
        <v>1.4633382336140762E-3</v>
      </c>
      <c r="L91">
        <f t="shared" si="6"/>
        <v>7.850713251237278E-3</v>
      </c>
    </row>
    <row r="92" spans="1:12">
      <c r="A92">
        <v>415.19700999999998</v>
      </c>
      <c r="B92">
        <v>58.53</v>
      </c>
      <c r="C92">
        <v>-11.85501</v>
      </c>
      <c r="D92">
        <v>92.060029999999998</v>
      </c>
      <c r="E92">
        <v>-0.66708000000000001</v>
      </c>
      <c r="F92">
        <v>0.28554000000000002</v>
      </c>
      <c r="G92">
        <f t="shared" si="0"/>
        <v>9.5926551259999986</v>
      </c>
      <c r="H92">
        <f t="shared" si="1"/>
        <v>8.6555544816666661</v>
      </c>
      <c r="I92">
        <f t="shared" si="2"/>
        <v>0.93627215949344245</v>
      </c>
      <c r="J92">
        <f t="shared" si="3"/>
        <v>-7.1774257392156912E-2</v>
      </c>
      <c r="K92">
        <f t="shared" si="4"/>
        <v>1.452755638467871E-3</v>
      </c>
      <c r="L92">
        <f t="shared" si="6"/>
        <v>8.2922772358699839E-3</v>
      </c>
    </row>
    <row r="93" spans="1:12">
      <c r="A93">
        <v>420.14702</v>
      </c>
      <c r="B93">
        <v>59.03</v>
      </c>
      <c r="C93">
        <v>-12.086029999999999</v>
      </c>
      <c r="D93">
        <v>91.717590000000001</v>
      </c>
      <c r="E93">
        <v>-0.69623999999999997</v>
      </c>
      <c r="F93">
        <v>0.28697</v>
      </c>
      <c r="G93">
        <f t="shared" si="0"/>
        <v>9.5569728779999998</v>
      </c>
      <c r="H93">
        <f t="shared" si="1"/>
        <v>8.6198722336666673</v>
      </c>
      <c r="I93">
        <f t="shared" si="2"/>
        <v>0.93241240730063946</v>
      </c>
      <c r="J93">
        <f t="shared" si="3"/>
        <v>-7.5740027666666696E-2</v>
      </c>
      <c r="K93">
        <f t="shared" si="4"/>
        <v>1.4423832371297371E-3</v>
      </c>
      <c r="L93">
        <f t="shared" si="6"/>
        <v>8.7866763698478713E-3</v>
      </c>
    </row>
    <row r="94" spans="1:12">
      <c r="A94">
        <v>425.13200999999998</v>
      </c>
      <c r="B94">
        <v>59.53</v>
      </c>
      <c r="C94">
        <v>-12.334569999999999</v>
      </c>
      <c r="D94">
        <v>91.360969999999995</v>
      </c>
      <c r="E94">
        <v>-0.73419000000000001</v>
      </c>
      <c r="F94">
        <v>0.28835</v>
      </c>
      <c r="G94">
        <f t="shared" ref="G94:G157" si="7">(D94/100)*$B$16</f>
        <v>9.519813074</v>
      </c>
      <c r="H94">
        <f t="shared" ref="H94:H157" si="8">G94-G$27</f>
        <v>8.5827124296666675</v>
      </c>
      <c r="I94">
        <f t="shared" ref="I94:I157" si="9">H94/(G$29-G$27)</f>
        <v>0.92839282773342335</v>
      </c>
      <c r="J94">
        <f t="shared" ref="J94:J157" si="10">SLOPE(H86:H102,B86:B102)</f>
        <v>-8.0159624696078416E-2</v>
      </c>
      <c r="K94">
        <f t="shared" ref="K94:K157" si="11">1/(A94+273.15)</f>
        <v>1.4320861567090925E-3</v>
      </c>
      <c r="L94">
        <f t="shared" si="6"/>
        <v>9.3396610166037713E-3</v>
      </c>
    </row>
    <row r="95" spans="1:12">
      <c r="A95">
        <v>430.10701</v>
      </c>
      <c r="B95">
        <v>60.03</v>
      </c>
      <c r="C95">
        <v>-12.59</v>
      </c>
      <c r="D95">
        <v>90.983310000000003</v>
      </c>
      <c r="E95">
        <v>-0.77037999999999995</v>
      </c>
      <c r="F95">
        <v>0.28965000000000002</v>
      </c>
      <c r="G95">
        <f t="shared" si="7"/>
        <v>9.4804609020000008</v>
      </c>
      <c r="H95">
        <f t="shared" si="8"/>
        <v>8.5433602576666683</v>
      </c>
      <c r="I95">
        <f t="shared" si="9"/>
        <v>0.92413609950910947</v>
      </c>
      <c r="J95">
        <f t="shared" si="10"/>
        <v>-8.5083656990196085E-2</v>
      </c>
      <c r="K95">
        <f t="shared" si="11"/>
        <v>1.4219552535992496E-3</v>
      </c>
      <c r="L95">
        <f t="shared" si="6"/>
        <v>9.9590388821358018E-3</v>
      </c>
    </row>
    <row r="96" spans="1:12">
      <c r="A96">
        <v>435.08501000000001</v>
      </c>
      <c r="B96">
        <v>60.53</v>
      </c>
      <c r="C96">
        <v>-12.856999999999999</v>
      </c>
      <c r="D96">
        <v>90.582509999999999</v>
      </c>
      <c r="E96">
        <v>-0.83414999999999995</v>
      </c>
      <c r="F96">
        <v>0.29089999999999999</v>
      </c>
      <c r="G96">
        <f t="shared" si="7"/>
        <v>9.4386975419999999</v>
      </c>
      <c r="H96">
        <f t="shared" si="8"/>
        <v>8.5015968976666674</v>
      </c>
      <c r="I96">
        <f t="shared" si="9"/>
        <v>0.91961855284728389</v>
      </c>
      <c r="J96">
        <f t="shared" si="10"/>
        <v>-9.0575134901960827E-2</v>
      </c>
      <c r="K96">
        <f t="shared" si="11"/>
        <v>1.4119606993164601E-3</v>
      </c>
      <c r="L96">
        <f t="shared" si="6"/>
        <v>1.0653896672849768E-2</v>
      </c>
    </row>
    <row r="97" spans="1:12">
      <c r="A97">
        <v>440.04701999999997</v>
      </c>
      <c r="B97">
        <v>61.03</v>
      </c>
      <c r="C97">
        <v>-13.14143</v>
      </c>
      <c r="D97">
        <v>90.155699999999996</v>
      </c>
      <c r="E97">
        <v>-0.87824999999999998</v>
      </c>
      <c r="F97">
        <v>0.29207</v>
      </c>
      <c r="G97">
        <f t="shared" si="7"/>
        <v>9.3942239399999998</v>
      </c>
      <c r="H97">
        <f t="shared" si="8"/>
        <v>8.4571232956666673</v>
      </c>
      <c r="I97">
        <f t="shared" si="9"/>
        <v>0.91480783904804797</v>
      </c>
      <c r="J97">
        <f t="shared" si="10"/>
        <v>-9.6703218627451001E-2</v>
      </c>
      <c r="K97">
        <f t="shared" si="11"/>
        <v>1.4021370981050932E-3</v>
      </c>
      <c r="L97">
        <f t="shared" si="6"/>
        <v>1.1434528650776632E-2</v>
      </c>
    </row>
    <row r="98" spans="1:12">
      <c r="A98">
        <v>445.01801999999998</v>
      </c>
      <c r="B98">
        <v>61.53</v>
      </c>
      <c r="C98">
        <v>-13.43928</v>
      </c>
      <c r="D98">
        <v>89.699150000000003</v>
      </c>
      <c r="E98">
        <v>-0.94862999999999997</v>
      </c>
      <c r="F98">
        <v>0.29316999999999999</v>
      </c>
      <c r="G98">
        <f t="shared" si="7"/>
        <v>9.3466514299999996</v>
      </c>
      <c r="H98">
        <f t="shared" si="8"/>
        <v>8.4095507856666671</v>
      </c>
      <c r="I98">
        <f t="shared" si="9"/>
        <v>0.90966191607285729</v>
      </c>
      <c r="J98">
        <f t="shared" si="10"/>
        <v>-0.10352503428431373</v>
      </c>
      <c r="K98">
        <f t="shared" si="11"/>
        <v>1.3924318156077183E-3</v>
      </c>
      <c r="L98">
        <f t="shared" si="6"/>
        <v>1.2310411926016661E-2</v>
      </c>
    </row>
    <row r="99" spans="1:12">
      <c r="A99">
        <v>449.99101000000002</v>
      </c>
      <c r="B99">
        <v>62.03</v>
      </c>
      <c r="C99">
        <v>-13.76172</v>
      </c>
      <c r="D99">
        <v>89.211860000000001</v>
      </c>
      <c r="E99">
        <v>-1.0033300000000001</v>
      </c>
      <c r="F99">
        <v>0.29421000000000003</v>
      </c>
      <c r="G99">
        <f t="shared" si="7"/>
        <v>9.2958758120000002</v>
      </c>
      <c r="H99">
        <f t="shared" si="8"/>
        <v>8.3587751676666677</v>
      </c>
      <c r="I99">
        <f t="shared" si="9"/>
        <v>0.90416951259770528</v>
      </c>
      <c r="J99">
        <f t="shared" si="10"/>
        <v>-0.11109001047058828</v>
      </c>
      <c r="K99">
        <f t="shared" si="11"/>
        <v>1.3828561596859234E-3</v>
      </c>
      <c r="L99">
        <f t="shared" si="6"/>
        <v>1.3290225929309065E-2</v>
      </c>
    </row>
    <row r="100" spans="1:12">
      <c r="A100">
        <v>454.96501000000001</v>
      </c>
      <c r="B100">
        <v>62.53</v>
      </c>
      <c r="C100">
        <v>-14.092510000000001</v>
      </c>
      <c r="D100">
        <v>88.687560000000005</v>
      </c>
      <c r="E100">
        <v>-1.0973900000000001</v>
      </c>
      <c r="F100">
        <v>0.29518</v>
      </c>
      <c r="G100">
        <f t="shared" si="7"/>
        <v>9.2412437520000008</v>
      </c>
      <c r="H100">
        <f t="shared" si="8"/>
        <v>8.3041431076666683</v>
      </c>
      <c r="I100">
        <f t="shared" si="9"/>
        <v>0.89825995742107079</v>
      </c>
      <c r="J100">
        <f t="shared" si="10"/>
        <v>-0.11951368659803929</v>
      </c>
      <c r="K100">
        <f t="shared" si="11"/>
        <v>1.3734094013526791E-3</v>
      </c>
      <c r="L100">
        <f t="shared" si="6"/>
        <v>1.439205527271082E-2</v>
      </c>
    </row>
    <row r="101" spans="1:12">
      <c r="A101">
        <v>459.93702999999999</v>
      </c>
      <c r="B101">
        <v>63.03</v>
      </c>
      <c r="C101">
        <v>-14.44725</v>
      </c>
      <c r="D101">
        <v>88.12209</v>
      </c>
      <c r="E101">
        <v>-1.1638999999999999</v>
      </c>
      <c r="F101">
        <v>0.29608000000000001</v>
      </c>
      <c r="G101">
        <f t="shared" si="7"/>
        <v>9.1823217780000004</v>
      </c>
      <c r="H101">
        <f t="shared" si="8"/>
        <v>8.2452211336666679</v>
      </c>
      <c r="I101">
        <f t="shared" si="9"/>
        <v>0.89188636183508652</v>
      </c>
      <c r="J101">
        <f t="shared" si="10"/>
        <v>-0.12883470860784327</v>
      </c>
      <c r="K101">
        <f t="shared" si="11"/>
        <v>1.3640945195824842E-3</v>
      </c>
      <c r="L101">
        <f t="shared" si="6"/>
        <v>1.5625379419090268E-2</v>
      </c>
    </row>
    <row r="102" spans="1:12">
      <c r="A102">
        <v>464.91401999999999</v>
      </c>
      <c r="B102">
        <v>63.53</v>
      </c>
      <c r="C102">
        <v>-14.81908</v>
      </c>
      <c r="D102">
        <v>87.516490000000005</v>
      </c>
      <c r="E102">
        <v>-1.26166</v>
      </c>
      <c r="F102">
        <v>0.2969</v>
      </c>
      <c r="G102">
        <f t="shared" si="7"/>
        <v>9.1192182580000001</v>
      </c>
      <c r="H102">
        <f t="shared" si="8"/>
        <v>8.1821176136666676</v>
      </c>
      <c r="I102">
        <f t="shared" si="9"/>
        <v>0.88506044801671946</v>
      </c>
      <c r="J102">
        <f t="shared" si="10"/>
        <v>-0.13917092465686287</v>
      </c>
      <c r="K102">
        <f t="shared" si="11"/>
        <v>1.3548960156599965E-3</v>
      </c>
      <c r="L102">
        <f t="shared" si="6"/>
        <v>1.7009157192314661E-2</v>
      </c>
    </row>
    <row r="103" spans="1:12">
      <c r="A103">
        <v>469.88700999999998</v>
      </c>
      <c r="B103">
        <v>64.03</v>
      </c>
      <c r="C103">
        <v>-15.218299999999999</v>
      </c>
      <c r="D103">
        <v>86.862200000000001</v>
      </c>
      <c r="E103">
        <v>-1.36358</v>
      </c>
      <c r="F103">
        <v>0.29765999999999998</v>
      </c>
      <c r="G103">
        <f t="shared" si="7"/>
        <v>9.05104124</v>
      </c>
      <c r="H103">
        <f t="shared" si="8"/>
        <v>8.1139405956666675</v>
      </c>
      <c r="I103">
        <f t="shared" si="9"/>
        <v>0.87768573343247336</v>
      </c>
      <c r="J103">
        <f t="shared" si="10"/>
        <v>-0.150613279892157</v>
      </c>
      <c r="K103">
        <f t="shared" si="11"/>
        <v>1.3458279823773515E-3</v>
      </c>
      <c r="L103">
        <f t="shared" si="6"/>
        <v>1.8562285256635173E-2</v>
      </c>
    </row>
    <row r="104" spans="1:12">
      <c r="A104">
        <v>474.86500999999998</v>
      </c>
      <c r="B104">
        <v>64.53</v>
      </c>
      <c r="C104">
        <v>-15.639709999999999</v>
      </c>
      <c r="D104">
        <v>86.151510000000002</v>
      </c>
      <c r="E104">
        <v>-1.4908600000000001</v>
      </c>
      <c r="F104">
        <v>0.29833999999999999</v>
      </c>
      <c r="G104">
        <f t="shared" si="7"/>
        <v>8.9769873419999993</v>
      </c>
      <c r="H104">
        <f t="shared" si="8"/>
        <v>8.0398866976666667</v>
      </c>
      <c r="I104">
        <f t="shared" si="9"/>
        <v>0.86967531617425786</v>
      </c>
      <c r="J104">
        <f t="shared" si="10"/>
        <v>-0.16367781459803932</v>
      </c>
      <c r="K104">
        <f t="shared" si="11"/>
        <v>1.3368715689274738E-3</v>
      </c>
      <c r="L104">
        <f t="shared" si="6"/>
        <v>2.0358224033871254E-2</v>
      </c>
    </row>
    <row r="105" spans="1:12">
      <c r="A105">
        <v>479.83900999999997</v>
      </c>
      <c r="B105">
        <v>65.03</v>
      </c>
      <c r="C105">
        <v>-16.08717</v>
      </c>
      <c r="D105">
        <v>85.378510000000006</v>
      </c>
      <c r="E105">
        <v>-1.6051299999999999</v>
      </c>
      <c r="F105">
        <v>0.29896</v>
      </c>
      <c r="G105">
        <f t="shared" si="7"/>
        <v>8.8964407420000011</v>
      </c>
      <c r="H105">
        <f t="shared" si="8"/>
        <v>7.9593400976666677</v>
      </c>
      <c r="I105">
        <f t="shared" si="9"/>
        <v>0.86096258271719428</v>
      </c>
      <c r="J105">
        <f t="shared" si="10"/>
        <v>-0.17807945494117652</v>
      </c>
      <c r="K105">
        <f t="shared" si="11"/>
        <v>1.328040631031255E-3</v>
      </c>
      <c r="L105">
        <f t="shared" si="6"/>
        <v>2.2373645648510694E-2</v>
      </c>
    </row>
    <row r="106" spans="1:12">
      <c r="A106">
        <v>484.81502</v>
      </c>
      <c r="B106">
        <v>65.53</v>
      </c>
      <c r="C106">
        <v>-16.557220000000001</v>
      </c>
      <c r="D106">
        <v>84.539699999999996</v>
      </c>
      <c r="E106">
        <v>-1.7507699999999999</v>
      </c>
      <c r="F106">
        <v>0.29949999999999999</v>
      </c>
      <c r="G106">
        <f t="shared" si="7"/>
        <v>8.8090367399999998</v>
      </c>
      <c r="H106">
        <f t="shared" si="8"/>
        <v>7.8719360956666664</v>
      </c>
      <c r="I106">
        <f t="shared" si="9"/>
        <v>0.85150808342725937</v>
      </c>
      <c r="J106">
        <f t="shared" si="10"/>
        <v>-0.1938966063137256</v>
      </c>
      <c r="K106">
        <f t="shared" si="11"/>
        <v>1.3193220974762135E-3</v>
      </c>
      <c r="L106">
        <f t="shared" si="6"/>
        <v>2.4631374538274207E-2</v>
      </c>
    </row>
    <row r="107" spans="1:12">
      <c r="A107">
        <v>489.79802000000001</v>
      </c>
      <c r="B107">
        <v>66.03</v>
      </c>
      <c r="C107">
        <v>-17.058070000000001</v>
      </c>
      <c r="D107">
        <v>83.632710000000003</v>
      </c>
      <c r="E107">
        <v>-1.8941300000000001</v>
      </c>
      <c r="F107">
        <v>0.29997000000000001</v>
      </c>
      <c r="G107">
        <f t="shared" si="7"/>
        <v>8.7145283819999992</v>
      </c>
      <c r="H107">
        <f t="shared" si="8"/>
        <v>7.7774277376666658</v>
      </c>
      <c r="I107">
        <f t="shared" si="9"/>
        <v>0.84128510526655786</v>
      </c>
      <c r="J107">
        <f t="shared" si="10"/>
        <v>-0.21121372179411779</v>
      </c>
      <c r="K107">
        <f t="shared" si="11"/>
        <v>1.310705282386079E-3</v>
      </c>
      <c r="L107">
        <f t="shared" si="6"/>
        <v>2.7157272162259237E-2</v>
      </c>
    </row>
    <row r="108" spans="1:12">
      <c r="A108">
        <v>494.77100999999999</v>
      </c>
      <c r="B108">
        <v>66.53</v>
      </c>
      <c r="C108">
        <v>-17.579249999999998</v>
      </c>
      <c r="D108">
        <v>82.638109999999998</v>
      </c>
      <c r="E108">
        <v>-2.07043</v>
      </c>
      <c r="F108">
        <v>0.30036000000000002</v>
      </c>
      <c r="G108">
        <f t="shared" si="7"/>
        <v>8.6108910620000003</v>
      </c>
      <c r="H108">
        <f t="shared" si="8"/>
        <v>7.6737904176666669</v>
      </c>
      <c r="I108">
        <f t="shared" si="9"/>
        <v>0.83007464640964268</v>
      </c>
      <c r="J108">
        <f t="shared" si="10"/>
        <v>-0.23021555206862759</v>
      </c>
      <c r="K108">
        <f t="shared" si="11"/>
        <v>1.3022172684141041E-3</v>
      </c>
      <c r="L108">
        <f t="shared" si="6"/>
        <v>3.0000239717079494E-2</v>
      </c>
    </row>
    <row r="109" spans="1:12">
      <c r="A109">
        <v>499.77602000000002</v>
      </c>
      <c r="B109">
        <v>67.03</v>
      </c>
      <c r="C109">
        <v>-18.134499999999999</v>
      </c>
      <c r="D109">
        <v>81.563910000000007</v>
      </c>
      <c r="E109">
        <v>-2.2427299999999999</v>
      </c>
      <c r="F109">
        <v>0.30068</v>
      </c>
      <c r="G109">
        <f t="shared" si="7"/>
        <v>8.4989594220000004</v>
      </c>
      <c r="H109">
        <f t="shared" si="8"/>
        <v>7.561858777666667</v>
      </c>
      <c r="I109">
        <f t="shared" si="9"/>
        <v>0.81796699016180596</v>
      </c>
      <c r="J109">
        <f t="shared" si="10"/>
        <v>-0.25099107576470603</v>
      </c>
      <c r="K109">
        <f t="shared" si="11"/>
        <v>1.2937848825428338E-3</v>
      </c>
      <c r="L109">
        <f t="shared" si="6"/>
        <v>3.3191716897171854E-2</v>
      </c>
    </row>
    <row r="110" spans="1:12">
      <c r="A110">
        <v>504.74000999999998</v>
      </c>
      <c r="B110">
        <v>67.53</v>
      </c>
      <c r="C110">
        <v>-18.72597</v>
      </c>
      <c r="D110">
        <v>80.3887</v>
      </c>
      <c r="E110">
        <v>-2.4577200000000001</v>
      </c>
      <c r="F110">
        <v>0.30092999999999998</v>
      </c>
      <c r="G110">
        <f t="shared" si="7"/>
        <v>8.3765025400000006</v>
      </c>
      <c r="H110">
        <f t="shared" si="8"/>
        <v>7.4394018956666672</v>
      </c>
      <c r="I110">
        <f t="shared" si="9"/>
        <v>0.80472081747606761</v>
      </c>
      <c r="J110">
        <f t="shared" si="10"/>
        <v>-0.27376285693137259</v>
      </c>
      <c r="K110">
        <f t="shared" si="11"/>
        <v>1.2855287857469722E-3</v>
      </c>
      <c r="L110">
        <f t="shared" si="6"/>
        <v>3.6799041209325589E-2</v>
      </c>
    </row>
    <row r="111" spans="1:12">
      <c r="A111">
        <v>509.73201</v>
      </c>
      <c r="B111">
        <v>68.03</v>
      </c>
      <c r="C111">
        <v>-19.34741</v>
      </c>
      <c r="D111">
        <v>79.103089999999995</v>
      </c>
      <c r="E111">
        <v>-2.73481</v>
      </c>
      <c r="F111">
        <v>0.30109999999999998</v>
      </c>
      <c r="G111">
        <f t="shared" si="7"/>
        <v>8.2425419780000002</v>
      </c>
      <c r="H111">
        <f t="shared" si="8"/>
        <v>7.3054413336666668</v>
      </c>
      <c r="I111">
        <f t="shared" si="9"/>
        <v>0.79023029062000594</v>
      </c>
      <c r="J111">
        <f t="shared" si="10"/>
        <v>-0.29860188437254903</v>
      </c>
      <c r="K111">
        <f t="shared" si="11"/>
        <v>1.2773316888454239E-3</v>
      </c>
      <c r="L111">
        <f t="shared" ref="L111:L174" si="12">-J111/H111</f>
        <v>4.0873900800005199E-2</v>
      </c>
    </row>
    <row r="112" spans="1:12">
      <c r="A112">
        <v>514.71699999999998</v>
      </c>
      <c r="B112">
        <v>68.53</v>
      </c>
      <c r="C112">
        <v>-20.009309999999999</v>
      </c>
      <c r="D112">
        <v>77.598740000000006</v>
      </c>
      <c r="E112">
        <v>-3.0636899999999998</v>
      </c>
      <c r="F112">
        <v>0.30120000000000002</v>
      </c>
      <c r="G112">
        <f t="shared" si="7"/>
        <v>8.0857887080000008</v>
      </c>
      <c r="H112">
        <f t="shared" si="8"/>
        <v>7.1486880636666674</v>
      </c>
      <c r="I112">
        <f t="shared" si="9"/>
        <v>0.77327427435075158</v>
      </c>
      <c r="J112">
        <f t="shared" si="10"/>
        <v>-0.32573495653921569</v>
      </c>
      <c r="K112">
        <f t="shared" si="11"/>
        <v>1.2692497591598583E-3</v>
      </c>
      <c r="L112">
        <f t="shared" si="12"/>
        <v>4.5565697319312246E-2</v>
      </c>
    </row>
    <row r="113" spans="1:12">
      <c r="A113">
        <v>519.69704000000002</v>
      </c>
      <c r="B113">
        <v>69.03</v>
      </c>
      <c r="C113">
        <v>-20.706910000000001</v>
      </c>
      <c r="D113">
        <v>76.049350000000004</v>
      </c>
      <c r="E113">
        <v>-3.21408</v>
      </c>
      <c r="F113">
        <v>0.30123</v>
      </c>
      <c r="G113">
        <f t="shared" si="7"/>
        <v>7.9243422700000004</v>
      </c>
      <c r="H113">
        <f t="shared" si="8"/>
        <v>6.987241625666667</v>
      </c>
      <c r="I113">
        <f t="shared" si="9"/>
        <v>0.75581059764824199</v>
      </c>
      <c r="J113">
        <f t="shared" si="10"/>
        <v>-0.35516976584313736</v>
      </c>
      <c r="K113">
        <f t="shared" si="11"/>
        <v>1.2612773328888255E-3</v>
      </c>
      <c r="L113">
        <f t="shared" si="12"/>
        <v>5.0831184159779205E-2</v>
      </c>
    </row>
    <row r="114" spans="1:12">
      <c r="A114">
        <v>524.69002</v>
      </c>
      <c r="B114">
        <v>69.53</v>
      </c>
      <c r="C114">
        <v>-21.436340000000001</v>
      </c>
      <c r="D114">
        <v>74.366460000000004</v>
      </c>
      <c r="E114">
        <v>-3.5</v>
      </c>
      <c r="F114">
        <v>0.30118</v>
      </c>
      <c r="G114">
        <f t="shared" si="7"/>
        <v>7.7489851319999996</v>
      </c>
      <c r="H114">
        <f t="shared" si="8"/>
        <v>6.8118844876666662</v>
      </c>
      <c r="I114">
        <f t="shared" si="9"/>
        <v>0.73684219919085781</v>
      </c>
      <c r="J114">
        <f t="shared" si="10"/>
        <v>-0.38689691896078421</v>
      </c>
      <c r="K114">
        <f t="shared" si="11"/>
        <v>1.2533841057509249E-3</v>
      </c>
      <c r="L114">
        <f t="shared" si="12"/>
        <v>5.6797339952150507E-2</v>
      </c>
    </row>
    <row r="115" spans="1:12">
      <c r="A115">
        <v>529.67701999999997</v>
      </c>
      <c r="B115">
        <v>70.03</v>
      </c>
      <c r="C115">
        <v>-22.201740000000001</v>
      </c>
      <c r="D115">
        <v>72.539349999999999</v>
      </c>
      <c r="E115">
        <v>-3.8304999999999998</v>
      </c>
      <c r="F115">
        <v>0.30105999999999999</v>
      </c>
      <c r="G115">
        <f t="shared" si="7"/>
        <v>7.5586002700000003</v>
      </c>
      <c r="H115">
        <f t="shared" si="8"/>
        <v>6.6214996256666669</v>
      </c>
      <c r="I115">
        <f t="shared" si="9"/>
        <v>0.71624825038524909</v>
      </c>
      <c r="J115">
        <f t="shared" si="10"/>
        <v>-0.42077137868627446</v>
      </c>
      <c r="K115">
        <f t="shared" si="11"/>
        <v>1.2455983357411164E-3</v>
      </c>
      <c r="L115">
        <f t="shared" si="12"/>
        <v>6.3546236120780614E-2</v>
      </c>
    </row>
    <row r="116" spans="1:12">
      <c r="A116">
        <v>534.66701</v>
      </c>
      <c r="B116">
        <v>70.53</v>
      </c>
      <c r="C116">
        <v>-23.029620000000001</v>
      </c>
      <c r="D116">
        <v>70.530289999999994</v>
      </c>
      <c r="E116">
        <v>-4.1808800000000002</v>
      </c>
      <c r="F116">
        <v>0.30086000000000002</v>
      </c>
      <c r="G116">
        <f t="shared" si="7"/>
        <v>7.3492562179999998</v>
      </c>
      <c r="H116">
        <f t="shared" si="8"/>
        <v>6.4121555736666664</v>
      </c>
      <c r="I116">
        <f t="shared" si="9"/>
        <v>0.69360348417664841</v>
      </c>
      <c r="J116">
        <f t="shared" si="10"/>
        <v>-0.45653432550000006</v>
      </c>
      <c r="K116">
        <f t="shared" si="11"/>
        <v>1.2379041139527378E-3</v>
      </c>
      <c r="L116">
        <f t="shared" si="12"/>
        <v>7.1198260905410288E-2</v>
      </c>
    </row>
    <row r="117" spans="1:12">
      <c r="A117">
        <v>539.65902000000006</v>
      </c>
      <c r="B117">
        <v>71.03</v>
      </c>
      <c r="C117">
        <v>-23.91113</v>
      </c>
      <c r="D117">
        <v>68.35087</v>
      </c>
      <c r="E117">
        <v>-4.56935</v>
      </c>
      <c r="F117">
        <v>0.30059000000000002</v>
      </c>
      <c r="G117">
        <f t="shared" si="7"/>
        <v>7.122160654</v>
      </c>
      <c r="H117">
        <f t="shared" si="8"/>
        <v>6.1850600096666666</v>
      </c>
      <c r="I117">
        <f t="shared" si="9"/>
        <v>0.66903853521029177</v>
      </c>
      <c r="J117">
        <f t="shared" si="10"/>
        <v>-0.49387473772549018</v>
      </c>
      <c r="K117">
        <f t="shared" si="11"/>
        <v>1.2303013074338176E-3</v>
      </c>
      <c r="L117">
        <f t="shared" si="12"/>
        <v>7.9849627481966293E-2</v>
      </c>
    </row>
    <row r="118" spans="1:12">
      <c r="A118">
        <v>544.65602000000001</v>
      </c>
      <c r="B118">
        <v>71.53</v>
      </c>
      <c r="C118">
        <v>-24.843889999999998</v>
      </c>
      <c r="D118">
        <v>65.956410000000005</v>
      </c>
      <c r="E118">
        <v>-4.9764299999999997</v>
      </c>
      <c r="F118">
        <v>0.30025000000000002</v>
      </c>
      <c r="G118">
        <f t="shared" si="7"/>
        <v>6.872657922000001</v>
      </c>
      <c r="H118">
        <f t="shared" si="8"/>
        <v>5.9355572776666676</v>
      </c>
      <c r="I118">
        <f t="shared" si="9"/>
        <v>0.64204980072956652</v>
      </c>
      <c r="J118">
        <f t="shared" si="10"/>
        <v>-0.53212819223529417</v>
      </c>
      <c r="K118">
        <f t="shared" si="11"/>
        <v>1.2227838577172617E-3</v>
      </c>
      <c r="L118">
        <f t="shared" si="12"/>
        <v>8.9650923635679169E-2</v>
      </c>
    </row>
    <row r="119" spans="1:12">
      <c r="A119">
        <v>549.64301999999998</v>
      </c>
      <c r="B119">
        <v>72.03</v>
      </c>
      <c r="C119">
        <v>-25.82742</v>
      </c>
      <c r="D119">
        <v>63.3611</v>
      </c>
      <c r="E119">
        <v>-5.4504200000000003</v>
      </c>
      <c r="F119">
        <v>0.29982999999999999</v>
      </c>
      <c r="G119">
        <f t="shared" si="7"/>
        <v>6.6022266200000006</v>
      </c>
      <c r="H119">
        <f t="shared" si="8"/>
        <v>5.6651259756666672</v>
      </c>
      <c r="I119">
        <f t="shared" si="9"/>
        <v>0.61279722082212551</v>
      </c>
      <c r="J119">
        <f t="shared" si="10"/>
        <v>-0.5703632431862744</v>
      </c>
      <c r="K119">
        <f t="shared" si="11"/>
        <v>1.2153724882109477E-3</v>
      </c>
      <c r="L119">
        <f t="shared" si="12"/>
        <v>0.10067971050178713</v>
      </c>
    </row>
    <row r="120" spans="1:12">
      <c r="A120">
        <v>554.64301999999998</v>
      </c>
      <c r="B120">
        <v>72.53</v>
      </c>
      <c r="C120">
        <v>-26.87041</v>
      </c>
      <c r="D120">
        <v>60.516350000000003</v>
      </c>
      <c r="E120">
        <v>-5.8925400000000003</v>
      </c>
      <c r="F120">
        <v>0.29933999999999999</v>
      </c>
      <c r="G120">
        <f t="shared" si="7"/>
        <v>6.3058036700000004</v>
      </c>
      <c r="H120">
        <f t="shared" si="8"/>
        <v>5.368703025666667</v>
      </c>
      <c r="I120">
        <f t="shared" si="9"/>
        <v>0.58073312185449044</v>
      </c>
      <c r="J120">
        <f t="shared" si="10"/>
        <v>-0.60742691757843126</v>
      </c>
      <c r="K120">
        <f t="shared" si="11"/>
        <v>1.2080314472813507E-3</v>
      </c>
      <c r="L120">
        <f t="shared" si="12"/>
        <v>0.11314220858826571</v>
      </c>
    </row>
    <row r="121" spans="1:12">
      <c r="A121">
        <v>559.63203999999996</v>
      </c>
      <c r="B121">
        <v>73.03</v>
      </c>
      <c r="C121">
        <v>-27.913460000000001</v>
      </c>
      <c r="D121">
        <v>57.459359999999997</v>
      </c>
      <c r="E121">
        <v>-6.3613799999999996</v>
      </c>
      <c r="F121">
        <v>0.29877999999999999</v>
      </c>
      <c r="G121">
        <f t="shared" si="7"/>
        <v>5.987265311999999</v>
      </c>
      <c r="H121">
        <f t="shared" si="8"/>
        <v>5.0501646676666656</v>
      </c>
      <c r="I121">
        <f t="shared" si="9"/>
        <v>0.546276797079705</v>
      </c>
      <c r="J121">
        <f t="shared" si="10"/>
        <v>-0.64251795827450975</v>
      </c>
      <c r="K121">
        <f t="shared" si="11"/>
        <v>1.2007943879289232E-3</v>
      </c>
      <c r="L121">
        <f t="shared" si="12"/>
        <v>0.12722713031283656</v>
      </c>
    </row>
    <row r="122" spans="1:12">
      <c r="A122">
        <v>564.62501999999995</v>
      </c>
      <c r="B122">
        <v>73.53</v>
      </c>
      <c r="C122">
        <v>-28.890219999999999</v>
      </c>
      <c r="D122">
        <v>54.181480000000001</v>
      </c>
      <c r="E122">
        <v>-6.7562199999999999</v>
      </c>
      <c r="F122">
        <v>0.29815000000000003</v>
      </c>
      <c r="G122">
        <f t="shared" si="7"/>
        <v>5.6457102160000003</v>
      </c>
      <c r="H122">
        <f t="shared" si="8"/>
        <v>4.7086095716666669</v>
      </c>
      <c r="I122">
        <f t="shared" si="9"/>
        <v>0.50933074954511282</v>
      </c>
      <c r="J122">
        <f t="shared" si="10"/>
        <v>-0.67404696283333332</v>
      </c>
      <c r="K122">
        <f t="shared" si="11"/>
        <v>1.1936378814445914E-3</v>
      </c>
      <c r="L122">
        <f t="shared" si="12"/>
        <v>0.14315201814338294</v>
      </c>
    </row>
    <row r="123" spans="1:12">
      <c r="A123">
        <v>569.60700999999995</v>
      </c>
      <c r="B123">
        <v>74.03</v>
      </c>
      <c r="C123">
        <v>-29.835709999999999</v>
      </c>
      <c r="D123">
        <v>50.700020000000002</v>
      </c>
      <c r="E123">
        <v>-7.1735300000000004</v>
      </c>
      <c r="F123">
        <v>0.29743999999999998</v>
      </c>
      <c r="G123">
        <f t="shared" si="7"/>
        <v>5.2829420840000001</v>
      </c>
      <c r="H123">
        <f t="shared" si="8"/>
        <v>4.3458414396666667</v>
      </c>
      <c r="I123">
        <f t="shared" si="9"/>
        <v>0.47009008586926693</v>
      </c>
      <c r="J123">
        <f t="shared" si="10"/>
        <v>-0.70097160946078418</v>
      </c>
      <c r="K123">
        <f t="shared" si="11"/>
        <v>1.1865816458767873E-3</v>
      </c>
      <c r="L123">
        <f t="shared" si="12"/>
        <v>0.16129709728078573</v>
      </c>
    </row>
    <row r="124" spans="1:12">
      <c r="A124">
        <v>574.60798999999997</v>
      </c>
      <c r="B124">
        <v>74.53</v>
      </c>
      <c r="C124">
        <v>-30.71536</v>
      </c>
      <c r="D124">
        <v>47.028269999999999</v>
      </c>
      <c r="E124">
        <v>-7.5069699999999999</v>
      </c>
      <c r="F124">
        <v>0.29665999999999998</v>
      </c>
      <c r="G124">
        <f t="shared" si="7"/>
        <v>4.9003457340000001</v>
      </c>
      <c r="H124">
        <f t="shared" si="8"/>
        <v>3.9632450896666671</v>
      </c>
      <c r="I124">
        <f t="shared" si="9"/>
        <v>0.42870460194821453</v>
      </c>
      <c r="J124">
        <f t="shared" si="10"/>
        <v>-0.72242272202941182</v>
      </c>
      <c r="K124">
        <f t="shared" si="11"/>
        <v>1.1795819229023132E-3</v>
      </c>
      <c r="L124">
        <f t="shared" si="12"/>
        <v>0.18228060735203533</v>
      </c>
    </row>
    <row r="125" spans="1:12">
      <c r="A125">
        <v>579.59603000000004</v>
      </c>
      <c r="B125">
        <v>75.03</v>
      </c>
      <c r="C125">
        <v>-31.455030000000001</v>
      </c>
      <c r="D125">
        <v>43.185600000000001</v>
      </c>
      <c r="E125">
        <v>-7.8570099999999998</v>
      </c>
      <c r="F125">
        <v>0.29582000000000003</v>
      </c>
      <c r="G125">
        <f t="shared" si="7"/>
        <v>4.4999395199999999</v>
      </c>
      <c r="H125">
        <f t="shared" si="8"/>
        <v>3.5628388756666669</v>
      </c>
      <c r="I125">
        <f t="shared" si="9"/>
        <v>0.38539262332796248</v>
      </c>
      <c r="J125">
        <f t="shared" si="10"/>
        <v>-0.73789500204901959</v>
      </c>
      <c r="K125">
        <f t="shared" si="11"/>
        <v>1.1726820938703169E-3</v>
      </c>
      <c r="L125">
        <f t="shared" si="12"/>
        <v>0.20710872082615497</v>
      </c>
    </row>
    <row r="126" spans="1:12">
      <c r="A126">
        <v>584.57601</v>
      </c>
      <c r="B126">
        <v>75.53</v>
      </c>
      <c r="C126">
        <v>-31.938559999999999</v>
      </c>
      <c r="D126">
        <v>39.239069999999998</v>
      </c>
      <c r="E126">
        <v>-7.9115900000000003</v>
      </c>
      <c r="F126">
        <v>0.2949</v>
      </c>
      <c r="G126">
        <f t="shared" si="7"/>
        <v>4.0887110939999998</v>
      </c>
      <c r="H126">
        <f t="shared" si="8"/>
        <v>3.1516104496666668</v>
      </c>
      <c r="I126">
        <f t="shared" si="9"/>
        <v>0.34091000499639007</v>
      </c>
      <c r="J126">
        <f t="shared" si="10"/>
        <v>-0.74559290985294124</v>
      </c>
      <c r="K126">
        <f t="shared" si="11"/>
        <v>1.1658734704803927E-3</v>
      </c>
      <c r="L126">
        <f t="shared" si="12"/>
        <v>0.23657521186725333</v>
      </c>
    </row>
    <row r="127" spans="1:12">
      <c r="A127">
        <v>589.54</v>
      </c>
      <c r="B127">
        <v>76.03</v>
      </c>
      <c r="C127">
        <v>-32.214770000000001</v>
      </c>
      <c r="D127">
        <v>35.275080000000003</v>
      </c>
      <c r="E127">
        <v>-7.9338499999999996</v>
      </c>
      <c r="F127">
        <v>0.29392000000000001</v>
      </c>
      <c r="G127">
        <f t="shared" si="7"/>
        <v>3.6756633360000004</v>
      </c>
      <c r="H127">
        <f t="shared" si="8"/>
        <v>2.7385626916666674</v>
      </c>
      <c r="I127">
        <f t="shared" si="9"/>
        <v>0.29623058934766333</v>
      </c>
      <c r="J127">
        <f t="shared" si="10"/>
        <v>-0.7378063196764707</v>
      </c>
      <c r="K127">
        <f t="shared" si="11"/>
        <v>1.1591649375789681E-3</v>
      </c>
      <c r="L127">
        <f t="shared" si="12"/>
        <v>0.26941370446679375</v>
      </c>
    </row>
    <row r="128" spans="1:12">
      <c r="A128">
        <v>594.49500999999998</v>
      </c>
      <c r="B128">
        <v>76.53</v>
      </c>
      <c r="C128">
        <v>-32.446849999999998</v>
      </c>
      <c r="D128">
        <v>31.368849999999998</v>
      </c>
      <c r="E128">
        <v>-7.6825000000000001</v>
      </c>
      <c r="F128">
        <v>0.29287999999999997</v>
      </c>
      <c r="G128">
        <f t="shared" si="7"/>
        <v>3.2686341699999999</v>
      </c>
      <c r="H128">
        <f t="shared" si="8"/>
        <v>2.3315335256666669</v>
      </c>
      <c r="I128">
        <f t="shared" si="9"/>
        <v>0.25220220537355487</v>
      </c>
      <c r="J128">
        <f t="shared" si="10"/>
        <v>-0.71366288852941184</v>
      </c>
      <c r="K128">
        <f t="shared" si="11"/>
        <v>1.1525450944505518E-3</v>
      </c>
      <c r="L128">
        <f t="shared" si="12"/>
        <v>0.30609162625073155</v>
      </c>
    </row>
    <row r="129" spans="1:12">
      <c r="A129">
        <v>599.43299999999999</v>
      </c>
      <c r="B129">
        <v>77.03</v>
      </c>
      <c r="C129">
        <v>-32.603290000000001</v>
      </c>
      <c r="D129">
        <v>27.577210000000001</v>
      </c>
      <c r="E129">
        <v>-7.4706599999999996</v>
      </c>
      <c r="F129">
        <v>0.29176999999999997</v>
      </c>
      <c r="G129">
        <f t="shared" si="7"/>
        <v>2.8735452820000003</v>
      </c>
      <c r="H129">
        <f t="shared" si="8"/>
        <v>1.9364446376666673</v>
      </c>
      <c r="I129">
        <f t="shared" si="9"/>
        <v>0.20946540241735714</v>
      </c>
      <c r="J129">
        <f t="shared" si="10"/>
        <v>-0.67571035749019603</v>
      </c>
      <c r="K129">
        <f t="shared" si="11"/>
        <v>1.1460227852250159E-3</v>
      </c>
      <c r="L129">
        <f t="shared" si="12"/>
        <v>0.34894380368364059</v>
      </c>
    </row>
    <row r="130" spans="1:12">
      <c r="A130">
        <v>604.34803999999997</v>
      </c>
      <c r="B130">
        <v>77.53</v>
      </c>
      <c r="C130">
        <v>-32.135640000000002</v>
      </c>
      <c r="D130">
        <v>23.93929</v>
      </c>
      <c r="E130">
        <v>-7.1134700000000004</v>
      </c>
      <c r="F130">
        <v>0.29060000000000002</v>
      </c>
      <c r="G130">
        <f t="shared" si="7"/>
        <v>2.494474018</v>
      </c>
      <c r="H130">
        <f t="shared" si="8"/>
        <v>1.5573733736666671</v>
      </c>
      <c r="I130">
        <f t="shared" si="9"/>
        <v>0.16846122738744632</v>
      </c>
      <c r="J130">
        <f t="shared" si="10"/>
        <v>-0.62635754962745105</v>
      </c>
      <c r="K130">
        <f t="shared" si="11"/>
        <v>1.1396036850407096E-3</v>
      </c>
      <c r="L130">
        <f t="shared" si="12"/>
        <v>0.40218842842597213</v>
      </c>
    </row>
    <row r="131" spans="1:12">
      <c r="A131">
        <v>609.25301000000002</v>
      </c>
      <c r="B131">
        <v>78.03</v>
      </c>
      <c r="C131">
        <v>-31.415120000000002</v>
      </c>
      <c r="D131">
        <v>20.44557</v>
      </c>
      <c r="E131">
        <v>-6.8479900000000002</v>
      </c>
      <c r="F131">
        <v>0.28938000000000003</v>
      </c>
      <c r="G131">
        <f t="shared" si="7"/>
        <v>2.1304283939999999</v>
      </c>
      <c r="H131">
        <f t="shared" si="8"/>
        <v>1.193327749666667</v>
      </c>
      <c r="I131">
        <f t="shared" si="9"/>
        <v>0.12908237727928012</v>
      </c>
      <c r="J131">
        <f t="shared" si="10"/>
        <v>-0.56821525212745105</v>
      </c>
      <c r="K131">
        <f t="shared" si="11"/>
        <v>1.1332690263601889E-3</v>
      </c>
      <c r="L131">
        <f t="shared" si="12"/>
        <v>0.47616026048683691</v>
      </c>
    </row>
    <row r="132" spans="1:12">
      <c r="A132">
        <v>614.19502999999997</v>
      </c>
      <c r="B132">
        <v>78.53</v>
      </c>
      <c r="C132">
        <v>-30.640809999999998</v>
      </c>
      <c r="D132">
        <v>17.100449999999999</v>
      </c>
      <c r="E132">
        <v>-6.5548799999999998</v>
      </c>
      <c r="F132">
        <v>0.28808</v>
      </c>
      <c r="G132">
        <f t="shared" si="7"/>
        <v>1.7818668899999996</v>
      </c>
      <c r="H132">
        <f t="shared" si="8"/>
        <v>0.84476624566666658</v>
      </c>
      <c r="I132">
        <f t="shared" si="9"/>
        <v>9.1378445918487303E-2</v>
      </c>
      <c r="J132">
        <f t="shared" si="10"/>
        <v>-0.50389668861764714</v>
      </c>
      <c r="K132">
        <f t="shared" si="11"/>
        <v>1.1269573460055331E-3</v>
      </c>
      <c r="L132">
        <f t="shared" si="12"/>
        <v>0.59649245125790451</v>
      </c>
    </row>
    <row r="133" spans="1:12">
      <c r="A133">
        <v>619.13601000000006</v>
      </c>
      <c r="B133">
        <v>79.03</v>
      </c>
      <c r="C133">
        <v>-29.681429999999999</v>
      </c>
      <c r="D133">
        <v>13.893929999999999</v>
      </c>
      <c r="E133">
        <v>-6.2077299999999997</v>
      </c>
      <c r="F133">
        <v>0.28671000000000002</v>
      </c>
      <c r="G133">
        <f t="shared" si="7"/>
        <v>1.4477475059999998</v>
      </c>
      <c r="H133">
        <f t="shared" si="8"/>
        <v>0.51064686166666673</v>
      </c>
      <c r="I133">
        <f t="shared" si="9"/>
        <v>5.5236720065002479E-2</v>
      </c>
      <c r="J133">
        <f t="shared" si="10"/>
        <v>-0.43605666056862741</v>
      </c>
      <c r="K133">
        <f t="shared" si="11"/>
        <v>1.1207168876266479E-3</v>
      </c>
      <c r="L133">
        <f t="shared" si="12"/>
        <v>0.85392997255561454</v>
      </c>
    </row>
    <row r="134" spans="1:12">
      <c r="A134">
        <v>624.05799999999999</v>
      </c>
      <c r="B134">
        <v>79.53</v>
      </c>
      <c r="C134">
        <v>-26.410879999999999</v>
      </c>
      <c r="D134">
        <v>11.16879</v>
      </c>
      <c r="E134">
        <v>-3.7931400000000002</v>
      </c>
      <c r="F134">
        <v>0.2853</v>
      </c>
      <c r="G134">
        <f t="shared" si="7"/>
        <v>1.1637879179999999</v>
      </c>
      <c r="H134">
        <f t="shared" si="8"/>
        <v>0.22668727366666686</v>
      </c>
      <c r="I134">
        <f t="shared" si="9"/>
        <v>2.4520784161791008E-2</v>
      </c>
      <c r="J134">
        <f t="shared" si="10"/>
        <v>-0.36733679632352945</v>
      </c>
      <c r="K134">
        <f t="shared" si="11"/>
        <v>1.1145687510588404E-3</v>
      </c>
      <c r="L134">
        <f t="shared" si="12"/>
        <v>1.620456192276948</v>
      </c>
    </row>
    <row r="135" spans="1:12">
      <c r="A135">
        <v>628.77003999999999</v>
      </c>
      <c r="B135">
        <v>80.03</v>
      </c>
      <c r="C135">
        <v>-10.04294</v>
      </c>
      <c r="D135">
        <v>10.504189999999999</v>
      </c>
      <c r="E135" s="1">
        <v>-6.0978999999999998E-2</v>
      </c>
      <c r="F135">
        <v>0.28388000000000002</v>
      </c>
      <c r="G135">
        <f t="shared" si="7"/>
        <v>1.0945365979999999</v>
      </c>
      <c r="H135">
        <f t="shared" si="8"/>
        <v>0.15743595366666685</v>
      </c>
      <c r="I135">
        <f t="shared" si="9"/>
        <v>1.7029862227037434E-2</v>
      </c>
      <c r="J135">
        <f t="shared" si="10"/>
        <v>-0.30011610957843143</v>
      </c>
      <c r="K135">
        <f t="shared" si="11"/>
        <v>1.1087457375933236E-3</v>
      </c>
      <c r="L135">
        <f t="shared" si="12"/>
        <v>1.9062742822637315</v>
      </c>
    </row>
    <row r="136" spans="1:12">
      <c r="A136">
        <v>633.47700999999995</v>
      </c>
      <c r="B136">
        <v>80.53</v>
      </c>
      <c r="C136">
        <v>-5.2408299999999999</v>
      </c>
      <c r="D136">
        <v>10.49526</v>
      </c>
      <c r="E136" s="1">
        <v>-3.5049999999999998E-2</v>
      </c>
      <c r="F136">
        <v>0.28240999999999999</v>
      </c>
      <c r="G136">
        <f t="shared" si="7"/>
        <v>1.0936060920000001</v>
      </c>
      <c r="H136">
        <f t="shared" si="8"/>
        <v>0.15650544766666707</v>
      </c>
      <c r="I136">
        <f t="shared" si="9"/>
        <v>1.692920930365896E-2</v>
      </c>
      <c r="J136">
        <f t="shared" si="10"/>
        <v>-0.23642890612745091</v>
      </c>
      <c r="K136">
        <f t="shared" si="11"/>
        <v>1.1029894200923929E-3</v>
      </c>
      <c r="L136">
        <f t="shared" si="12"/>
        <v>1.5106752490239745</v>
      </c>
    </row>
    <row r="137" spans="1:12">
      <c r="A137">
        <v>638.39400000000001</v>
      </c>
      <c r="B137">
        <v>81.03</v>
      </c>
      <c r="C137">
        <v>-3.6514899999999999</v>
      </c>
      <c r="D137">
        <v>10.466760000000001</v>
      </c>
      <c r="E137" s="1">
        <v>-5.8550999999999999E-2</v>
      </c>
      <c r="F137">
        <v>0.28083000000000002</v>
      </c>
      <c r="G137">
        <f t="shared" si="7"/>
        <v>1.0906363920000002</v>
      </c>
      <c r="H137">
        <f t="shared" si="8"/>
        <v>0.15353574766666711</v>
      </c>
      <c r="I137">
        <f t="shared" si="9"/>
        <v>1.6607976569472271E-2</v>
      </c>
      <c r="J137">
        <f t="shared" si="10"/>
        <v>-0.17795374070588232</v>
      </c>
      <c r="K137">
        <f t="shared" si="11"/>
        <v>1.0970397479441475E-3</v>
      </c>
      <c r="L137">
        <f t="shared" si="12"/>
        <v>1.1590378358805908</v>
      </c>
    </row>
    <row r="138" spans="1:12">
      <c r="A138">
        <v>643.44802000000004</v>
      </c>
      <c r="B138">
        <v>81.53</v>
      </c>
      <c r="C138">
        <v>-3.0199600000000002</v>
      </c>
      <c r="D138">
        <v>10.43957</v>
      </c>
      <c r="E138" s="1">
        <v>-6.4096E-2</v>
      </c>
      <c r="F138">
        <v>0.27912999999999999</v>
      </c>
      <c r="G138">
        <f t="shared" si="7"/>
        <v>1.0878031939999999</v>
      </c>
      <c r="H138">
        <f t="shared" si="8"/>
        <v>0.15070254966666685</v>
      </c>
      <c r="I138">
        <f t="shared" si="9"/>
        <v>1.630150926973413E-2</v>
      </c>
      <c r="J138">
        <f t="shared" si="10"/>
        <v>-0.12614995985294117</v>
      </c>
      <c r="K138">
        <f t="shared" si="11"/>
        <v>1.0909907922340919E-3</v>
      </c>
      <c r="L138">
        <f t="shared" si="12"/>
        <v>0.83707913457315353</v>
      </c>
    </row>
    <row r="139" spans="1:12">
      <c r="A139">
        <v>648.53402000000006</v>
      </c>
      <c r="B139">
        <v>82.03</v>
      </c>
      <c r="C139">
        <v>-2.6793100000000001</v>
      </c>
      <c r="D139">
        <v>10.400690000000001</v>
      </c>
      <c r="E139" s="1">
        <v>-8.4839999999999999E-2</v>
      </c>
      <c r="F139">
        <v>0.27737000000000001</v>
      </c>
      <c r="G139">
        <f t="shared" si="7"/>
        <v>1.083751898</v>
      </c>
      <c r="H139">
        <f t="shared" si="8"/>
        <v>0.14665125366666698</v>
      </c>
      <c r="I139">
        <f t="shared" si="9"/>
        <v>1.5863280192359452E-2</v>
      </c>
      <c r="J139">
        <f t="shared" si="10"/>
        <v>-8.2235401068627437E-2</v>
      </c>
      <c r="K139">
        <f t="shared" si="11"/>
        <v>1.0849705303559456E-3</v>
      </c>
      <c r="L139">
        <f t="shared" si="12"/>
        <v>0.56075484533903508</v>
      </c>
    </row>
    <row r="140" spans="1:12">
      <c r="A140">
        <v>653.61604999999997</v>
      </c>
      <c r="B140">
        <v>82.53</v>
      </c>
      <c r="C140">
        <v>-2.49979</v>
      </c>
      <c r="D140">
        <v>10.356199999999999</v>
      </c>
      <c r="E140" s="1">
        <v>-9.2621999999999996E-2</v>
      </c>
      <c r="F140">
        <v>0.27555000000000002</v>
      </c>
      <c r="G140">
        <f t="shared" si="7"/>
        <v>1.0791160399999999</v>
      </c>
      <c r="H140">
        <f t="shared" si="8"/>
        <v>0.14201539566666688</v>
      </c>
      <c r="I140">
        <f t="shared" si="9"/>
        <v>1.5361818987308004E-2</v>
      </c>
      <c r="J140">
        <f t="shared" si="10"/>
        <v>-4.7385450568627439E-2</v>
      </c>
      <c r="K140">
        <f t="shared" si="11"/>
        <v>1.0790209675893934E-3</v>
      </c>
      <c r="L140">
        <f t="shared" si="12"/>
        <v>0.33366418018401867</v>
      </c>
    </row>
    <row r="141" spans="1:12">
      <c r="A141">
        <v>658.69002</v>
      </c>
      <c r="B141">
        <v>83.03</v>
      </c>
      <c r="C141">
        <v>-2.3998599999999999</v>
      </c>
      <c r="D141">
        <v>10.305720000000001</v>
      </c>
      <c r="E141">
        <v>-0.11218</v>
      </c>
      <c r="F141">
        <v>0.27367999999999998</v>
      </c>
      <c r="G141">
        <f t="shared" si="7"/>
        <v>1.0738560240000001</v>
      </c>
      <c r="H141">
        <f t="shared" si="8"/>
        <v>0.13675537966666707</v>
      </c>
      <c r="I141">
        <f t="shared" si="9"/>
        <v>1.4792842551457346E-2</v>
      </c>
      <c r="J141">
        <f t="shared" si="10"/>
        <v>-2.2691920039215687E-2</v>
      </c>
      <c r="K141">
        <f t="shared" si="11"/>
        <v>1.0731455813627752E-3</v>
      </c>
      <c r="L141">
        <f t="shared" si="12"/>
        <v>0.16593073043653467</v>
      </c>
    </row>
    <row r="142" spans="1:12">
      <c r="A142">
        <v>663.74000999999998</v>
      </c>
      <c r="B142">
        <v>83.53</v>
      </c>
      <c r="C142">
        <v>-2.3448500000000001</v>
      </c>
      <c r="D142">
        <v>10.25372</v>
      </c>
      <c r="E142" s="1">
        <v>-9.4917000000000001E-2</v>
      </c>
      <c r="F142">
        <v>0.27176</v>
      </c>
      <c r="G142">
        <f t="shared" si="7"/>
        <v>1.068437624</v>
      </c>
      <c r="H142">
        <f t="shared" si="8"/>
        <v>0.13133697966666691</v>
      </c>
      <c r="I142">
        <f t="shared" si="9"/>
        <v>1.4206733703116694E-2</v>
      </c>
      <c r="J142">
        <f t="shared" si="10"/>
        <v>-9.2126795490196072E-3</v>
      </c>
      <c r="K142">
        <f t="shared" si="11"/>
        <v>1.0673611516041248E-3</v>
      </c>
      <c r="L142">
        <f t="shared" si="12"/>
        <v>7.0145358697918714E-2</v>
      </c>
    </row>
    <row r="143" spans="1:12">
      <c r="A143">
        <v>668.79403000000002</v>
      </c>
      <c r="B143">
        <v>84.03</v>
      </c>
      <c r="C143">
        <v>-2.31799</v>
      </c>
      <c r="D143">
        <v>10.2102</v>
      </c>
      <c r="E143" s="1">
        <v>-7.9451999999999995E-2</v>
      </c>
      <c r="F143">
        <v>0.26978999999999997</v>
      </c>
      <c r="G143">
        <f t="shared" si="7"/>
        <v>1.0639028399999999</v>
      </c>
      <c r="H143">
        <f t="shared" si="8"/>
        <v>0.12680219566666684</v>
      </c>
      <c r="I143">
        <f t="shared" si="9"/>
        <v>1.3716205682351601E-2</v>
      </c>
      <c r="J143">
        <f t="shared" si="10"/>
        <v>-6.3511738823529449E-3</v>
      </c>
      <c r="K143">
        <f t="shared" si="11"/>
        <v>1.0616342034674821E-3</v>
      </c>
      <c r="L143">
        <f t="shared" si="12"/>
        <v>5.0087254790513944E-2</v>
      </c>
    </row>
    <row r="144" spans="1:12">
      <c r="A144">
        <v>673.83303000000001</v>
      </c>
      <c r="B144">
        <v>84.53</v>
      </c>
      <c r="C144">
        <v>-2.3121700000000001</v>
      </c>
      <c r="D144">
        <v>10.176360000000001</v>
      </c>
      <c r="E144" s="1">
        <v>-5.1755000000000002E-2</v>
      </c>
      <c r="F144">
        <v>0.26777000000000001</v>
      </c>
      <c r="G144">
        <f t="shared" si="7"/>
        <v>1.0603767120000001</v>
      </c>
      <c r="H144">
        <f t="shared" si="8"/>
        <v>0.12327606766666699</v>
      </c>
      <c r="I144">
        <f t="shared" si="9"/>
        <v>1.3334784077969944E-2</v>
      </c>
      <c r="J144">
        <f t="shared" si="10"/>
        <v>-6.0199506862745238E-3</v>
      </c>
      <c r="K144">
        <f t="shared" si="11"/>
        <v>1.0559851320672557E-3</v>
      </c>
      <c r="L144">
        <f t="shared" si="12"/>
        <v>4.8833084963029509E-2</v>
      </c>
    </row>
    <row r="145" spans="1:12">
      <c r="A145">
        <v>678.87203</v>
      </c>
      <c r="B145">
        <v>85.03</v>
      </c>
      <c r="C145">
        <v>-2.3143899999999999</v>
      </c>
      <c r="D145">
        <v>10.15803</v>
      </c>
      <c r="E145" s="1">
        <v>-3.6355999999999999E-2</v>
      </c>
      <c r="F145">
        <v>0.26569999999999999</v>
      </c>
      <c r="G145">
        <f t="shared" si="7"/>
        <v>1.058466726</v>
      </c>
      <c r="H145">
        <f t="shared" si="8"/>
        <v>0.12136608166666696</v>
      </c>
      <c r="I145">
        <f t="shared" si="9"/>
        <v>1.3128180708929866E-2</v>
      </c>
      <c r="J145">
        <f t="shared" si="10"/>
        <v>-5.5459428431372648E-3</v>
      </c>
      <c r="K145">
        <f t="shared" si="11"/>
        <v>1.0503958611125838E-3</v>
      </c>
      <c r="L145">
        <f t="shared" si="12"/>
        <v>4.5695986613205876E-2</v>
      </c>
    </row>
    <row r="146" spans="1:12">
      <c r="A146">
        <v>683.90400999999997</v>
      </c>
      <c r="B146">
        <v>85.53</v>
      </c>
      <c r="C146">
        <v>-2.3274900000000001</v>
      </c>
      <c r="D146">
        <v>10.13964</v>
      </c>
      <c r="E146" s="1">
        <v>-3.6174999999999999E-2</v>
      </c>
      <c r="F146">
        <v>0.26357999999999998</v>
      </c>
      <c r="G146">
        <f t="shared" si="7"/>
        <v>1.0565504880000001</v>
      </c>
      <c r="H146">
        <f t="shared" si="8"/>
        <v>0.119449843666667</v>
      </c>
      <c r="I146">
        <f t="shared" si="9"/>
        <v>1.2920901060449404E-2</v>
      </c>
      <c r="J146">
        <f t="shared" si="10"/>
        <v>-5.0013956862745091E-3</v>
      </c>
      <c r="K146">
        <f t="shared" si="11"/>
        <v>1.0448731101393119E-3</v>
      </c>
      <c r="L146">
        <f t="shared" si="12"/>
        <v>4.1870257279124176E-2</v>
      </c>
    </row>
    <row r="147" spans="1:12">
      <c r="A147">
        <v>688.92403000000002</v>
      </c>
      <c r="B147">
        <v>86.03</v>
      </c>
      <c r="C147">
        <v>-2.3407499999999999</v>
      </c>
      <c r="D147">
        <v>10.12194</v>
      </c>
      <c r="E147" s="1">
        <v>-3.2257000000000001E-2</v>
      </c>
      <c r="F147">
        <v>0.26141999999999999</v>
      </c>
      <c r="G147">
        <f t="shared" si="7"/>
        <v>1.054706148</v>
      </c>
      <c r="H147">
        <f t="shared" si="8"/>
        <v>0.11760550366666689</v>
      </c>
      <c r="I147">
        <f t="shared" si="9"/>
        <v>1.2721398625533445E-2</v>
      </c>
      <c r="J147">
        <f t="shared" si="10"/>
        <v>-4.3864522352941174E-3</v>
      </c>
      <c r="K147">
        <f t="shared" si="11"/>
        <v>1.0394210516211522E-3</v>
      </c>
      <c r="L147">
        <f t="shared" si="12"/>
        <v>3.7298018362531583E-2</v>
      </c>
    </row>
    <row r="148" spans="1:12">
      <c r="A148">
        <v>693.95699000000002</v>
      </c>
      <c r="B148">
        <v>86.53</v>
      </c>
      <c r="C148">
        <v>-2.3597800000000002</v>
      </c>
      <c r="D148">
        <v>10.1069</v>
      </c>
      <c r="E148" s="1">
        <v>-3.0147E-2</v>
      </c>
      <c r="F148">
        <v>0.25921</v>
      </c>
      <c r="G148">
        <f t="shared" si="7"/>
        <v>1.0531389799999999</v>
      </c>
      <c r="H148">
        <f t="shared" si="8"/>
        <v>0.11603833566666688</v>
      </c>
      <c r="I148">
        <f t="shared" si="9"/>
        <v>1.2551877912474921E-2</v>
      </c>
      <c r="J148">
        <f t="shared" si="10"/>
        <v>-3.7948311960784359E-3</v>
      </c>
      <c r="K148">
        <f t="shared" si="11"/>
        <v>1.0340117591332888E-3</v>
      </c>
      <c r="L148">
        <f t="shared" si="12"/>
        <v>3.2703254267447558E-2</v>
      </c>
    </row>
    <row r="149" spans="1:12">
      <c r="A149">
        <v>698.97303999999997</v>
      </c>
      <c r="B149">
        <v>87.03</v>
      </c>
      <c r="C149">
        <v>-2.3780700000000001</v>
      </c>
      <c r="D149">
        <v>10.09233</v>
      </c>
      <c r="E149" s="1">
        <v>-2.6561000000000001E-2</v>
      </c>
      <c r="F149">
        <v>0.25696999999999998</v>
      </c>
      <c r="G149">
        <f t="shared" si="7"/>
        <v>1.051620786</v>
      </c>
      <c r="H149">
        <f t="shared" si="8"/>
        <v>0.11452014166666691</v>
      </c>
      <c r="I149">
        <f t="shared" si="9"/>
        <v>1.2387654721699481E-2</v>
      </c>
      <c r="J149">
        <f t="shared" si="10"/>
        <v>-3.2532976666666711E-3</v>
      </c>
      <c r="K149">
        <f t="shared" si="11"/>
        <v>1.0286763700199926E-3</v>
      </c>
      <c r="L149">
        <f t="shared" si="12"/>
        <v>2.8408082799408554E-2</v>
      </c>
    </row>
    <row r="150" spans="1:12">
      <c r="A150">
        <v>704.00202999999999</v>
      </c>
      <c r="B150">
        <v>87.53</v>
      </c>
      <c r="C150">
        <v>-2.4032499999999999</v>
      </c>
      <c r="D150">
        <v>10.079269999999999</v>
      </c>
      <c r="E150" s="1">
        <v>-2.4146000000000001E-2</v>
      </c>
      <c r="F150">
        <v>0.25467000000000001</v>
      </c>
      <c r="G150">
        <f t="shared" si="7"/>
        <v>1.0502599340000001</v>
      </c>
      <c r="H150">
        <f t="shared" si="8"/>
        <v>0.113159289666667</v>
      </c>
      <c r="I150">
        <f t="shared" si="9"/>
        <v>1.224045123017394E-2</v>
      </c>
      <c r="J150">
        <f t="shared" si="10"/>
        <v>-2.7973971274509778E-3</v>
      </c>
      <c r="K150">
        <f t="shared" si="11"/>
        <v>1.0233822059398474E-3</v>
      </c>
      <c r="L150">
        <f t="shared" si="12"/>
        <v>2.4720879175640486E-2</v>
      </c>
    </row>
    <row r="151" spans="1:12">
      <c r="A151">
        <v>709.01203999999996</v>
      </c>
      <c r="B151">
        <v>88.03</v>
      </c>
      <c r="C151">
        <v>-2.43303</v>
      </c>
      <c r="D151">
        <v>10.06983</v>
      </c>
      <c r="E151" s="1">
        <v>-1.4005E-2</v>
      </c>
      <c r="F151">
        <v>0.25235000000000002</v>
      </c>
      <c r="G151">
        <f t="shared" si="7"/>
        <v>1.049276286</v>
      </c>
      <c r="H151">
        <f t="shared" si="8"/>
        <v>0.11217564166666694</v>
      </c>
      <c r="I151">
        <f t="shared" si="9"/>
        <v>1.2134049931552095E-2</v>
      </c>
      <c r="J151">
        <f t="shared" si="10"/>
        <v>-2.4451500490196088E-3</v>
      </c>
      <c r="K151">
        <f t="shared" si="11"/>
        <v>1.0181619318132067E-3</v>
      </c>
      <c r="L151">
        <f t="shared" si="12"/>
        <v>2.1797513370018784E-2</v>
      </c>
    </row>
    <row r="152" spans="1:12">
      <c r="A152">
        <v>714.03004999999996</v>
      </c>
      <c r="B152">
        <v>88.53</v>
      </c>
      <c r="C152">
        <v>-2.4657</v>
      </c>
      <c r="D152">
        <v>10.060919999999999</v>
      </c>
      <c r="E152" s="1">
        <v>-2.2931E-2</v>
      </c>
      <c r="F152">
        <v>0.24998000000000001</v>
      </c>
      <c r="G152">
        <f t="shared" si="7"/>
        <v>1.0483478639999999</v>
      </c>
      <c r="H152">
        <f t="shared" si="8"/>
        <v>0.11124721966666684</v>
      </c>
      <c r="I152">
        <f t="shared" si="9"/>
        <v>1.2033622434653718E-2</v>
      </c>
      <c r="J152">
        <f t="shared" si="10"/>
        <v>-2.1734740882353018E-3</v>
      </c>
      <c r="K152">
        <f t="shared" si="11"/>
        <v>1.0129864354531881E-3</v>
      </c>
      <c r="L152">
        <f t="shared" si="12"/>
        <v>1.9537334009314955E-2</v>
      </c>
    </row>
    <row r="153" spans="1:12">
      <c r="A153">
        <v>719.04304999999999</v>
      </c>
      <c r="B153">
        <v>89.03</v>
      </c>
      <c r="C153">
        <v>-2.4901399999999998</v>
      </c>
      <c r="D153">
        <v>10.0505</v>
      </c>
      <c r="E153" s="1">
        <v>-1.7639999999999999E-2</v>
      </c>
      <c r="F153">
        <v>0.24757000000000001</v>
      </c>
      <c r="G153">
        <f t="shared" si="7"/>
        <v>1.0472621</v>
      </c>
      <c r="H153">
        <f t="shared" si="8"/>
        <v>0.11016145566666691</v>
      </c>
      <c r="I153">
        <f t="shared" si="9"/>
        <v>1.1916175238505468E-2</v>
      </c>
      <c r="J153">
        <f t="shared" si="10"/>
        <v>-1.9997001568627568E-3</v>
      </c>
      <c r="K153">
        <f t="shared" si="11"/>
        <v>1.0078683780338918E-3</v>
      </c>
      <c r="L153">
        <f t="shared" si="12"/>
        <v>1.8152448556177113E-2</v>
      </c>
    </row>
    <row r="154" spans="1:12">
      <c r="A154">
        <v>724.053</v>
      </c>
      <c r="B154">
        <v>89.53</v>
      </c>
      <c r="C154">
        <v>-2.5217800000000001</v>
      </c>
      <c r="D154">
        <v>10.044230000000001</v>
      </c>
      <c r="E154" s="1">
        <v>-7.5688999999999999E-3</v>
      </c>
      <c r="F154">
        <v>0.24512999999999999</v>
      </c>
      <c r="G154">
        <f t="shared" si="7"/>
        <v>1.0466087660000001</v>
      </c>
      <c r="H154">
        <f t="shared" si="8"/>
        <v>0.10950812166666701</v>
      </c>
      <c r="I154">
        <f t="shared" si="9"/>
        <v>1.1845504036984407E-2</v>
      </c>
      <c r="J154">
        <f t="shared" si="10"/>
        <v>-1.8355596176470675E-3</v>
      </c>
      <c r="K154">
        <f t="shared" si="11"/>
        <v>1.0028048451518898E-3</v>
      </c>
      <c r="L154">
        <f t="shared" si="12"/>
        <v>1.676185829608463E-2</v>
      </c>
    </row>
    <row r="155" spans="1:12">
      <c r="A155">
        <v>729.07398999999998</v>
      </c>
      <c r="B155">
        <v>90.03</v>
      </c>
      <c r="C155">
        <v>-2.5554700000000001</v>
      </c>
      <c r="D155">
        <v>10.03923</v>
      </c>
      <c r="E155" s="1">
        <v>-2.1208999999999999E-2</v>
      </c>
      <c r="F155">
        <v>0.24265</v>
      </c>
      <c r="G155">
        <f t="shared" si="7"/>
        <v>1.0460877660000001</v>
      </c>
      <c r="H155">
        <f t="shared" si="8"/>
        <v>0.10898712166666702</v>
      </c>
      <c r="I155">
        <f t="shared" si="9"/>
        <v>1.1789147416951654E-2</v>
      </c>
      <c r="J155">
        <f t="shared" si="10"/>
        <v>-1.7010241372549066E-3</v>
      </c>
      <c r="K155">
        <f t="shared" si="11"/>
        <v>9.9778094515578304E-4</v>
      </c>
      <c r="L155">
        <f t="shared" si="12"/>
        <v>1.5607570061877811E-2</v>
      </c>
    </row>
    <row r="156" spans="1:12">
      <c r="A156">
        <v>734.08199000000002</v>
      </c>
      <c r="B156">
        <v>90.53</v>
      </c>
      <c r="C156">
        <v>-2.59165</v>
      </c>
      <c r="D156">
        <v>10.02722</v>
      </c>
      <c r="E156" s="1">
        <v>-1.7899000000000002E-2</v>
      </c>
      <c r="F156">
        <v>0.24013999999999999</v>
      </c>
      <c r="G156">
        <f t="shared" si="7"/>
        <v>1.0448363239999998</v>
      </c>
      <c r="H156">
        <f t="shared" si="8"/>
        <v>0.10773567966666675</v>
      </c>
      <c r="I156">
        <f t="shared" si="9"/>
        <v>1.165377881563295E-2</v>
      </c>
      <c r="J156">
        <f t="shared" si="10"/>
        <v>-1.6051550294117745E-3</v>
      </c>
      <c r="K156">
        <f t="shared" si="11"/>
        <v>9.9281993614996292E-4</v>
      </c>
      <c r="L156">
        <f t="shared" si="12"/>
        <v>1.4899010563428105E-2</v>
      </c>
    </row>
    <row r="157" spans="1:12">
      <c r="A157">
        <v>739.07204000000002</v>
      </c>
      <c r="B157">
        <v>91.03</v>
      </c>
      <c r="C157">
        <v>-2.6283300000000001</v>
      </c>
      <c r="D157">
        <v>10.018330000000001</v>
      </c>
      <c r="E157" s="1">
        <v>-2.213E-2</v>
      </c>
      <c r="F157">
        <v>0.23760999999999999</v>
      </c>
      <c r="G157">
        <f t="shared" si="7"/>
        <v>1.0439099860000001</v>
      </c>
      <c r="H157">
        <f t="shared" si="8"/>
        <v>0.106809341666667</v>
      </c>
      <c r="I157">
        <f t="shared" si="9"/>
        <v>1.1553576745214744E-2</v>
      </c>
      <c r="J157">
        <f t="shared" si="10"/>
        <v>-1.5238126274509912E-3</v>
      </c>
      <c r="K157">
        <f t="shared" si="11"/>
        <v>9.8792553459910843E-4</v>
      </c>
      <c r="L157">
        <f t="shared" si="12"/>
        <v>1.4266660609205326E-2</v>
      </c>
    </row>
    <row r="158" spans="1:12">
      <c r="A158">
        <v>744.09005000000002</v>
      </c>
      <c r="B158">
        <v>91.53</v>
      </c>
      <c r="C158">
        <v>-2.66018</v>
      </c>
      <c r="D158">
        <v>10.01193</v>
      </c>
      <c r="E158" s="1">
        <v>-1.1698999999999999E-2</v>
      </c>
      <c r="F158">
        <v>0.23504</v>
      </c>
      <c r="G158">
        <f t="shared" ref="G158:G221" si="13">(D158/100)*$B$16</f>
        <v>1.043243106</v>
      </c>
      <c r="H158">
        <f t="shared" ref="H158:H221" si="14">G158-G$27</f>
        <v>0.10614246166666697</v>
      </c>
      <c r="I158">
        <f t="shared" ref="I158:I221" si="15">H158/(G$29-G$27)</f>
        <v>1.1481440271572815E-2</v>
      </c>
      <c r="J158">
        <f t="shared" ref="J158:J221" si="16">SLOPE(H150:H166,B150:B166)</f>
        <v>-1.4809578235294258E-3</v>
      </c>
      <c r="K158">
        <f t="shared" ref="K158:K221" si="17">1/(A158+273.15)</f>
        <v>9.8305213209015901E-4</v>
      </c>
      <c r="L158">
        <f t="shared" si="12"/>
        <v>1.3952548304186416E-2</v>
      </c>
    </row>
    <row r="159" spans="1:12">
      <c r="A159">
        <v>749.09699999999998</v>
      </c>
      <c r="B159">
        <v>92.03</v>
      </c>
      <c r="C159">
        <v>-2.69557</v>
      </c>
      <c r="D159">
        <v>10.00834</v>
      </c>
      <c r="E159" s="1">
        <v>4.3375000000000002E-3</v>
      </c>
      <c r="F159">
        <v>0.23244000000000001</v>
      </c>
      <c r="G159">
        <f t="shared" si="13"/>
        <v>1.0428690279999999</v>
      </c>
      <c r="H159">
        <f t="shared" si="14"/>
        <v>0.10576838366666685</v>
      </c>
      <c r="I159">
        <f t="shared" si="15"/>
        <v>1.1440976218389286E-2</v>
      </c>
      <c r="J159">
        <f t="shared" si="16"/>
        <v>-1.4587029509803969E-3</v>
      </c>
      <c r="K159">
        <f t="shared" si="17"/>
        <v>9.7823715794714979E-4</v>
      </c>
      <c r="L159">
        <f t="shared" si="12"/>
        <v>1.3791483810299642E-2</v>
      </c>
    </row>
    <row r="160" spans="1:12">
      <c r="A160">
        <v>754.10604000000001</v>
      </c>
      <c r="B160">
        <v>92.53</v>
      </c>
      <c r="C160">
        <v>-2.73102</v>
      </c>
      <c r="D160">
        <v>10.00691</v>
      </c>
      <c r="E160" s="1">
        <v>-2.1707000000000001E-2</v>
      </c>
      <c r="F160">
        <v>0.22982</v>
      </c>
      <c r="G160">
        <f t="shared" si="13"/>
        <v>1.0427200219999999</v>
      </c>
      <c r="H160">
        <f t="shared" si="14"/>
        <v>0.10561937766666685</v>
      </c>
      <c r="I160">
        <f t="shared" si="15"/>
        <v>1.1424858225059918E-2</v>
      </c>
      <c r="J160">
        <f t="shared" si="16"/>
        <v>-1.4302165098039261E-3</v>
      </c>
      <c r="K160">
        <f t="shared" si="17"/>
        <v>9.7346714067507456E-4</v>
      </c>
      <c r="L160">
        <f t="shared" si="12"/>
        <v>1.3541232124257233E-2</v>
      </c>
    </row>
    <row r="161" spans="1:12">
      <c r="A161">
        <v>759.11604999999997</v>
      </c>
      <c r="B161">
        <v>93.03</v>
      </c>
      <c r="C161">
        <v>-2.7639800000000001</v>
      </c>
      <c r="D161">
        <v>9.9956099999999992</v>
      </c>
      <c r="E161" s="1">
        <v>-1.8918000000000001E-2</v>
      </c>
      <c r="F161">
        <v>0.22717000000000001</v>
      </c>
      <c r="G161">
        <f t="shared" si="13"/>
        <v>1.0415425619999998</v>
      </c>
      <c r="H161">
        <f t="shared" si="14"/>
        <v>0.10444191766666677</v>
      </c>
      <c r="I161">
        <f t="shared" si="15"/>
        <v>1.1297492263785886E-2</v>
      </c>
      <c r="J161">
        <f t="shared" si="16"/>
        <v>-1.3942521862745157E-3</v>
      </c>
      <c r="K161">
        <f t="shared" si="17"/>
        <v>9.6874250586852109E-4</v>
      </c>
      <c r="L161">
        <f t="shared" si="12"/>
        <v>1.33495460196773E-2</v>
      </c>
    </row>
    <row r="162" spans="1:12">
      <c r="A162">
        <v>764.11800000000005</v>
      </c>
      <c r="B162">
        <v>93.53</v>
      </c>
      <c r="C162">
        <v>-2.7909700000000002</v>
      </c>
      <c r="D162">
        <v>9.9912799999999997</v>
      </c>
      <c r="E162" s="1">
        <v>-1.2259000000000001E-2</v>
      </c>
      <c r="F162">
        <v>0.22450000000000001</v>
      </c>
      <c r="G162">
        <f t="shared" si="13"/>
        <v>1.041091376</v>
      </c>
      <c r="H162">
        <f t="shared" si="14"/>
        <v>0.10399073166666695</v>
      </c>
      <c r="I162">
        <f t="shared" si="15"/>
        <v>1.1248687430837541E-2</v>
      </c>
      <c r="J162">
        <f t="shared" si="16"/>
        <v>-1.3515761568627454E-3</v>
      </c>
      <c r="K162">
        <f t="shared" si="17"/>
        <v>9.6407100190114801E-4</v>
      </c>
      <c r="L162">
        <f t="shared" si="12"/>
        <v>1.2997082866914551E-2</v>
      </c>
    </row>
    <row r="163" spans="1:12">
      <c r="A163">
        <v>769.13503000000003</v>
      </c>
      <c r="B163">
        <v>94.03</v>
      </c>
      <c r="C163">
        <v>-2.81629</v>
      </c>
      <c r="D163">
        <v>9.9838799999999992</v>
      </c>
      <c r="E163" s="1">
        <v>-1.1957000000000001E-2</v>
      </c>
      <c r="F163">
        <v>0.2218</v>
      </c>
      <c r="G163">
        <f t="shared" si="13"/>
        <v>1.040320296</v>
      </c>
      <c r="H163">
        <f t="shared" si="14"/>
        <v>0.10321965166666691</v>
      </c>
      <c r="I163">
        <f t="shared" si="15"/>
        <v>1.1165279633189062E-2</v>
      </c>
      <c r="J163">
        <f t="shared" si="16"/>
        <v>-1.3009063529411809E-3</v>
      </c>
      <c r="K163">
        <f t="shared" si="17"/>
        <v>9.5943045445064101E-4</v>
      </c>
      <c r="L163">
        <f t="shared" si="12"/>
        <v>1.2603281758228285E-2</v>
      </c>
    </row>
    <row r="164" spans="1:12">
      <c r="A164">
        <v>774.13801999999998</v>
      </c>
      <c r="B164">
        <v>94.53</v>
      </c>
      <c r="C164">
        <v>-2.8402099999999999</v>
      </c>
      <c r="D164">
        <v>9.9748599999999996</v>
      </c>
      <c r="E164" s="1">
        <v>-2.3355999999999998E-2</v>
      </c>
      <c r="F164">
        <v>0.21908</v>
      </c>
      <c r="G164">
        <f t="shared" si="13"/>
        <v>1.0393804119999999</v>
      </c>
      <c r="H164">
        <f t="shared" si="14"/>
        <v>0.1022797676666668</v>
      </c>
      <c r="I164">
        <f t="shared" si="15"/>
        <v>1.1063612290649963E-2</v>
      </c>
      <c r="J164">
        <f t="shared" si="16"/>
        <v>-1.2426922647058754E-3</v>
      </c>
      <c r="K164">
        <f t="shared" si="17"/>
        <v>9.5484716802164899E-4</v>
      </c>
      <c r="L164">
        <f t="shared" si="12"/>
        <v>1.2149932416309853E-2</v>
      </c>
    </row>
    <row r="165" spans="1:12">
      <c r="A165">
        <v>779.14400000000001</v>
      </c>
      <c r="B165">
        <v>95.03</v>
      </c>
      <c r="C165">
        <v>-2.8644500000000002</v>
      </c>
      <c r="D165">
        <v>9.9698399999999996</v>
      </c>
      <c r="E165" s="1">
        <v>-7.2702000000000001E-3</v>
      </c>
      <c r="F165">
        <v>0.21634999999999999</v>
      </c>
      <c r="G165">
        <f t="shared" si="13"/>
        <v>1.038857328</v>
      </c>
      <c r="H165">
        <f t="shared" si="14"/>
        <v>0.1017566836666669</v>
      </c>
      <c r="I165">
        <f t="shared" si="15"/>
        <v>1.100703024413709E-2</v>
      </c>
      <c r="J165">
        <f t="shared" si="16"/>
        <v>-1.2104260196078435E-3</v>
      </c>
      <c r="K165">
        <f t="shared" si="17"/>
        <v>9.5030476273741003E-4</v>
      </c>
      <c r="L165">
        <f t="shared" si="12"/>
        <v>1.1895297448695752E-2</v>
      </c>
    </row>
    <row r="166" spans="1:12">
      <c r="A166">
        <v>784.14900999999998</v>
      </c>
      <c r="B166">
        <v>95.53</v>
      </c>
      <c r="C166">
        <v>-2.88504</v>
      </c>
      <c r="D166">
        <v>9.9596800000000005</v>
      </c>
      <c r="E166" s="1">
        <v>-2.2467999999999998E-2</v>
      </c>
      <c r="F166">
        <v>0.21360000000000001</v>
      </c>
      <c r="G166">
        <f t="shared" si="13"/>
        <v>1.0377986559999999</v>
      </c>
      <c r="H166">
        <f t="shared" si="14"/>
        <v>0.10069801166666681</v>
      </c>
      <c r="I166">
        <f t="shared" si="15"/>
        <v>1.0892513592230525E-2</v>
      </c>
      <c r="J166">
        <f t="shared" si="16"/>
        <v>-1.1982642450980314E-3</v>
      </c>
      <c r="K166">
        <f t="shared" si="17"/>
        <v>9.4580623886141729E-4</v>
      </c>
      <c r="L166">
        <f t="shared" si="12"/>
        <v>1.1899581980472038E-2</v>
      </c>
    </row>
    <row r="167" spans="1:12">
      <c r="A167">
        <v>789.16499999999996</v>
      </c>
      <c r="B167">
        <v>96.03</v>
      </c>
      <c r="C167">
        <v>-2.9121600000000001</v>
      </c>
      <c r="D167">
        <v>9.95275</v>
      </c>
      <c r="E167" s="1">
        <v>-8.8941999999999997E-3</v>
      </c>
      <c r="F167">
        <v>0.21082999999999999</v>
      </c>
      <c r="G167">
        <f t="shared" si="13"/>
        <v>1.0370765500000001</v>
      </c>
      <c r="H167">
        <f t="shared" si="14"/>
        <v>9.9975905666667031E-2</v>
      </c>
      <c r="I167">
        <f t="shared" si="15"/>
        <v>1.0814403316865152E-2</v>
      </c>
      <c r="J167">
        <f t="shared" si="16"/>
        <v>-1.1845292549019486E-3</v>
      </c>
      <c r="K167">
        <f t="shared" si="17"/>
        <v>9.4134037455933497E-4</v>
      </c>
      <c r="L167">
        <f t="shared" si="12"/>
        <v>1.184814728111918E-2</v>
      </c>
    </row>
    <row r="168" spans="1:12">
      <c r="A168">
        <v>794.15804000000003</v>
      </c>
      <c r="B168">
        <v>96.53</v>
      </c>
      <c r="C168">
        <v>-2.9371499999999999</v>
      </c>
      <c r="D168">
        <v>9.9490800000000004</v>
      </c>
      <c r="E168" s="1">
        <v>-7.8802999999999998E-3</v>
      </c>
      <c r="F168">
        <v>0.20805000000000001</v>
      </c>
      <c r="G168">
        <f t="shared" si="13"/>
        <v>1.0366941359999999</v>
      </c>
      <c r="H168">
        <f t="shared" si="14"/>
        <v>9.9593491666666867E-2</v>
      </c>
      <c r="I168">
        <f t="shared" si="15"/>
        <v>1.0773037557761095E-2</v>
      </c>
      <c r="J168">
        <f t="shared" si="16"/>
        <v>-1.1506846862744979E-3</v>
      </c>
      <c r="K168">
        <f t="shared" si="17"/>
        <v>9.3693663171505774E-4</v>
      </c>
      <c r="L168">
        <f t="shared" si="12"/>
        <v>1.1553814079797171E-2</v>
      </c>
    </row>
    <row r="169" spans="1:12">
      <c r="A169">
        <v>799.16701</v>
      </c>
      <c r="B169">
        <v>97.03</v>
      </c>
      <c r="C169">
        <v>-2.9625300000000001</v>
      </c>
      <c r="D169">
        <v>9.9458400000000005</v>
      </c>
      <c r="E169" s="1">
        <v>-9.3013000000000002E-3</v>
      </c>
      <c r="F169">
        <v>0.20526</v>
      </c>
      <c r="G169">
        <f t="shared" si="13"/>
        <v>1.036356528</v>
      </c>
      <c r="H169">
        <f t="shared" si="14"/>
        <v>9.9255883666666933E-2</v>
      </c>
      <c r="I169">
        <f t="shared" si="15"/>
        <v>1.0736518467979878E-2</v>
      </c>
      <c r="J169">
        <f t="shared" si="16"/>
        <v>-1.0897685490195929E-3</v>
      </c>
      <c r="K169">
        <f t="shared" si="17"/>
        <v>9.325600458394295E-4</v>
      </c>
      <c r="L169">
        <f t="shared" si="12"/>
        <v>1.0979384886435397E-2</v>
      </c>
    </row>
    <row r="170" spans="1:12">
      <c r="A170">
        <v>804.17</v>
      </c>
      <c r="B170">
        <v>97.53</v>
      </c>
      <c r="C170">
        <v>-2.9922800000000001</v>
      </c>
      <c r="D170">
        <v>9.94482</v>
      </c>
      <c r="E170" s="1">
        <v>4.0922000000000002E-4</v>
      </c>
      <c r="F170">
        <v>0.20246</v>
      </c>
      <c r="G170">
        <f t="shared" si="13"/>
        <v>1.0362502440000001</v>
      </c>
      <c r="H170">
        <f t="shared" si="14"/>
        <v>9.9149599666667032E-2</v>
      </c>
      <c r="I170">
        <f t="shared" si="15"/>
        <v>1.0725021717493207E-2</v>
      </c>
      <c r="J170">
        <f t="shared" si="16"/>
        <v>-1.0446509705882262E-3</v>
      </c>
      <c r="K170">
        <f t="shared" si="17"/>
        <v>9.2822930976868535E-4</v>
      </c>
      <c r="L170">
        <f t="shared" si="12"/>
        <v>1.0536108810325595E-2</v>
      </c>
    </row>
    <row r="171" spans="1:12">
      <c r="A171">
        <v>809.178</v>
      </c>
      <c r="B171">
        <v>98.03</v>
      </c>
      <c r="C171">
        <v>-3.0206599999999999</v>
      </c>
      <c r="D171">
        <v>9.9406199999999991</v>
      </c>
      <c r="E171" s="1">
        <v>-1.2522999999999999E-2</v>
      </c>
      <c r="F171">
        <v>0.19964000000000001</v>
      </c>
      <c r="G171">
        <f t="shared" si="13"/>
        <v>1.0358126039999997</v>
      </c>
      <c r="H171">
        <f t="shared" si="14"/>
        <v>9.8711959666666682E-2</v>
      </c>
      <c r="I171">
        <f t="shared" si="15"/>
        <v>1.0677682156665655E-2</v>
      </c>
      <c r="J171">
        <f t="shared" si="16"/>
        <v>-9.8151802941175126E-4</v>
      </c>
      <c r="K171">
        <f t="shared" si="17"/>
        <v>9.2393433413900407E-4</v>
      </c>
      <c r="L171">
        <f t="shared" si="12"/>
        <v>9.943253408464069E-3</v>
      </c>
    </row>
    <row r="172" spans="1:12">
      <c r="A172">
        <v>814.19100000000003</v>
      </c>
      <c r="B172">
        <v>98.53</v>
      </c>
      <c r="C172">
        <v>-3.0567199999999999</v>
      </c>
      <c r="D172">
        <v>9.9351400000000005</v>
      </c>
      <c r="E172" s="1">
        <v>-1.0585000000000001E-2</v>
      </c>
      <c r="F172">
        <v>0.19681000000000001</v>
      </c>
      <c r="G172">
        <f t="shared" si="13"/>
        <v>1.0352415880000001</v>
      </c>
      <c r="H172">
        <f t="shared" si="14"/>
        <v>9.8140943666667035E-2</v>
      </c>
      <c r="I172">
        <f t="shared" si="15"/>
        <v>1.0615915301109797E-2</v>
      </c>
      <c r="J172">
        <f t="shared" si="16"/>
        <v>-9.1945773529410397E-4</v>
      </c>
      <c r="K172">
        <f t="shared" si="17"/>
        <v>9.1967469266770964E-4</v>
      </c>
      <c r="L172">
        <f t="shared" si="12"/>
        <v>9.3687476494725419E-3</v>
      </c>
    </row>
    <row r="173" spans="1:12">
      <c r="A173">
        <v>819.18904999999995</v>
      </c>
      <c r="B173">
        <v>99.03</v>
      </c>
      <c r="C173">
        <v>-3.1006100000000001</v>
      </c>
      <c r="D173">
        <v>9.9292899999999999</v>
      </c>
      <c r="E173" s="1">
        <v>-1.2685999999999999E-2</v>
      </c>
      <c r="F173">
        <v>0.19399</v>
      </c>
      <c r="G173">
        <f t="shared" si="13"/>
        <v>1.0346320179999999</v>
      </c>
      <c r="H173">
        <f t="shared" si="14"/>
        <v>9.7531373666666865E-2</v>
      </c>
      <c r="I173">
        <f t="shared" si="15"/>
        <v>1.0549978055671457E-2</v>
      </c>
      <c r="J173">
        <f t="shared" si="16"/>
        <v>-8.6915058823527902E-4</v>
      </c>
      <c r="K173">
        <f t="shared" si="17"/>
        <v>9.1546667676121248E-4</v>
      </c>
      <c r="L173">
        <f t="shared" si="12"/>
        <v>8.9114974552268328E-3</v>
      </c>
    </row>
    <row r="174" spans="1:12">
      <c r="A174">
        <v>824.18903999999998</v>
      </c>
      <c r="B174">
        <v>99.53</v>
      </c>
      <c r="C174">
        <v>-3.1333500000000001</v>
      </c>
      <c r="D174">
        <v>9.9221299999999992</v>
      </c>
      <c r="E174" s="1">
        <v>-1.3837E-2</v>
      </c>
      <c r="F174">
        <v>0.19116</v>
      </c>
      <c r="G174">
        <f t="shared" si="13"/>
        <v>1.0338859460000001</v>
      </c>
      <c r="H174">
        <f t="shared" si="14"/>
        <v>9.678530166666699E-2</v>
      </c>
      <c r="I174">
        <f t="shared" si="15"/>
        <v>1.0469275375784567E-2</v>
      </c>
      <c r="J174">
        <f t="shared" si="16"/>
        <v>-8.0436781372547454E-4</v>
      </c>
      <c r="K174">
        <f t="shared" si="17"/>
        <v>9.1129538232778099E-4</v>
      </c>
      <c r="L174">
        <f t="shared" si="12"/>
        <v>8.310846790515301E-3</v>
      </c>
    </row>
    <row r="175" spans="1:12">
      <c r="A175">
        <v>829.19100000000003</v>
      </c>
      <c r="B175">
        <v>100.03</v>
      </c>
      <c r="C175">
        <v>-3.1830699999999998</v>
      </c>
      <c r="D175">
        <v>9.9176900000000003</v>
      </c>
      <c r="E175" s="1">
        <v>-5.0103999999999999E-3</v>
      </c>
      <c r="F175">
        <v>0.18831999999999999</v>
      </c>
      <c r="G175">
        <f t="shared" si="13"/>
        <v>1.033423298</v>
      </c>
      <c r="H175">
        <f t="shared" si="14"/>
        <v>9.6322653666666924E-2</v>
      </c>
      <c r="I175">
        <f t="shared" si="15"/>
        <v>1.0419230697195475E-2</v>
      </c>
      <c r="J175">
        <f t="shared" si="16"/>
        <v>-7.5245680392155929E-4</v>
      </c>
      <c r="K175">
        <f t="shared" si="17"/>
        <v>9.0716030701933439E-4</v>
      </c>
      <c r="L175">
        <f t="shared" ref="L175:L238" si="18">-J175/H175</f>
        <v>7.8118363155307447E-3</v>
      </c>
    </row>
    <row r="176" spans="1:12">
      <c r="A176">
        <v>834.21101999999996</v>
      </c>
      <c r="B176">
        <v>100.53</v>
      </c>
      <c r="C176">
        <v>-3.2306599999999999</v>
      </c>
      <c r="D176">
        <v>9.9148700000000005</v>
      </c>
      <c r="E176" s="1">
        <v>-5.7374000000000001E-3</v>
      </c>
      <c r="F176">
        <v>0.18548000000000001</v>
      </c>
      <c r="G176">
        <f t="shared" si="13"/>
        <v>1.033129454</v>
      </c>
      <c r="H176">
        <f t="shared" si="14"/>
        <v>9.6028809666666937E-2</v>
      </c>
      <c r="I176">
        <f t="shared" si="15"/>
        <v>1.0387445563497003E-2</v>
      </c>
      <c r="J176">
        <f t="shared" si="16"/>
        <v>-7.2385288235292801E-4</v>
      </c>
      <c r="K176">
        <f t="shared" si="17"/>
        <v>9.0304786057938014E-4</v>
      </c>
      <c r="L176">
        <f t="shared" si="18"/>
        <v>7.537872070533312E-3</v>
      </c>
    </row>
    <row r="177" spans="1:12">
      <c r="A177">
        <v>839.20803000000001</v>
      </c>
      <c r="B177">
        <v>101.03</v>
      </c>
      <c r="C177">
        <v>-3.2827199999999999</v>
      </c>
      <c r="D177">
        <v>9.9114199999999997</v>
      </c>
      <c r="E177" s="1">
        <v>-5.0727000000000003E-3</v>
      </c>
      <c r="F177">
        <v>0.18264</v>
      </c>
      <c r="G177">
        <f t="shared" si="13"/>
        <v>1.0327699640000001</v>
      </c>
      <c r="H177">
        <f t="shared" si="14"/>
        <v>9.566931966666703E-2</v>
      </c>
      <c r="I177">
        <f t="shared" si="15"/>
        <v>1.0348559495674413E-2</v>
      </c>
      <c r="J177">
        <f t="shared" si="16"/>
        <v>-6.7371940196077698E-4</v>
      </c>
      <c r="K177">
        <f t="shared" si="17"/>
        <v>8.9899112788352877E-4</v>
      </c>
      <c r="L177">
        <f t="shared" si="18"/>
        <v>7.0421677953618114E-3</v>
      </c>
    </row>
    <row r="178" spans="1:12">
      <c r="A178">
        <v>844.21601999999996</v>
      </c>
      <c r="B178">
        <v>101.53</v>
      </c>
      <c r="C178">
        <v>-3.3393600000000001</v>
      </c>
      <c r="D178">
        <v>9.9083299999999994</v>
      </c>
      <c r="E178" s="1">
        <v>-7.8575999999999993E-3</v>
      </c>
      <c r="F178">
        <v>0.17979999999999999</v>
      </c>
      <c r="G178">
        <f t="shared" si="13"/>
        <v>1.032447986</v>
      </c>
      <c r="H178">
        <f t="shared" si="14"/>
        <v>9.5347341666666918E-2</v>
      </c>
      <c r="I178">
        <f t="shared" si="15"/>
        <v>1.0313731104494159E-2</v>
      </c>
      <c r="J178">
        <f t="shared" si="16"/>
        <v>-6.1808988235293502E-4</v>
      </c>
      <c r="K178">
        <f t="shared" si="17"/>
        <v>8.9496188545271863E-4</v>
      </c>
      <c r="L178">
        <f t="shared" si="18"/>
        <v>6.4825077610844075E-3</v>
      </c>
    </row>
    <row r="179" spans="1:12">
      <c r="A179">
        <v>849.22499000000005</v>
      </c>
      <c r="B179">
        <v>102.03</v>
      </c>
      <c r="C179">
        <v>-3.39907</v>
      </c>
      <c r="D179">
        <v>9.9067000000000007</v>
      </c>
      <c r="E179" s="1">
        <v>-3.4119E-4</v>
      </c>
      <c r="F179">
        <v>0.17696000000000001</v>
      </c>
      <c r="G179">
        <f t="shared" si="13"/>
        <v>1.0322781400000001</v>
      </c>
      <c r="H179">
        <f t="shared" si="14"/>
        <v>9.5177495666667E-2</v>
      </c>
      <c r="I179">
        <f t="shared" si="15"/>
        <v>1.0295358846363492E-2</v>
      </c>
      <c r="J179">
        <f t="shared" si="16"/>
        <v>-5.6337466666665748E-4</v>
      </c>
      <c r="K179">
        <f t="shared" si="17"/>
        <v>8.9096782172596342E-4</v>
      </c>
      <c r="L179">
        <f t="shared" si="18"/>
        <v>5.9192003605529012E-3</v>
      </c>
    </row>
    <row r="180" spans="1:12">
      <c r="A180">
        <v>854.23604</v>
      </c>
      <c r="B180">
        <v>102.53</v>
      </c>
      <c r="C180">
        <v>-3.4572400000000001</v>
      </c>
      <c r="D180">
        <v>9.9041899999999998</v>
      </c>
      <c r="E180" s="1">
        <v>-5.1847999999999998E-3</v>
      </c>
      <c r="F180">
        <v>0.17412</v>
      </c>
      <c r="G180">
        <f t="shared" si="13"/>
        <v>1.032016598</v>
      </c>
      <c r="H180">
        <f t="shared" si="14"/>
        <v>9.4915953666666941E-2</v>
      </c>
      <c r="I180">
        <f t="shared" si="15"/>
        <v>1.0267067823107044E-2</v>
      </c>
      <c r="J180">
        <f t="shared" si="16"/>
        <v>-5.0102322549019744E-4</v>
      </c>
      <c r="K180">
        <f t="shared" si="17"/>
        <v>8.8700761276057675E-4</v>
      </c>
      <c r="L180">
        <f t="shared" si="18"/>
        <v>5.2785986563410499E-3</v>
      </c>
    </row>
    <row r="181" spans="1:12">
      <c r="A181">
        <v>859.22700999999995</v>
      </c>
      <c r="B181">
        <v>103.03</v>
      </c>
      <c r="C181">
        <v>-3.5205199999999999</v>
      </c>
      <c r="D181">
        <v>9.9015000000000004</v>
      </c>
      <c r="E181" s="1">
        <v>-1.1010000000000001E-2</v>
      </c>
      <c r="F181">
        <v>0.17130000000000001</v>
      </c>
      <c r="G181">
        <f t="shared" si="13"/>
        <v>1.0317363000000002</v>
      </c>
      <c r="H181">
        <f t="shared" si="14"/>
        <v>9.4635655666667096E-2</v>
      </c>
      <c r="I181">
        <f t="shared" si="15"/>
        <v>1.0236747961529439E-2</v>
      </c>
      <c r="J181">
        <f t="shared" si="16"/>
        <v>-0.13175259887058488</v>
      </c>
      <c r="K181">
        <f t="shared" si="17"/>
        <v>8.8309811235040884E-4</v>
      </c>
      <c r="L181">
        <f t="shared" si="18"/>
        <v>1.3922088661239258</v>
      </c>
    </row>
    <row r="182" spans="1:12">
      <c r="A182">
        <v>864.24500999999998</v>
      </c>
      <c r="B182">
        <v>103.53</v>
      </c>
      <c r="C182">
        <v>-3.5889700000000002</v>
      </c>
      <c r="D182">
        <v>9.9015199999999997</v>
      </c>
      <c r="E182" s="1">
        <v>7.9742000000000007E-3</v>
      </c>
      <c r="F182">
        <v>0.16846</v>
      </c>
      <c r="G182">
        <f t="shared" si="13"/>
        <v>1.0317383840000001</v>
      </c>
      <c r="H182">
        <f t="shared" si="14"/>
        <v>9.4637739666666998E-2</v>
      </c>
      <c r="I182">
        <f t="shared" si="15"/>
        <v>1.0236973388009558E-2</v>
      </c>
      <c r="J182">
        <f t="shared" si="16"/>
        <v>-0.13295068575714111</v>
      </c>
      <c r="K182">
        <f t="shared" si="17"/>
        <v>8.7920202850195377E-4</v>
      </c>
      <c r="L182">
        <f t="shared" si="18"/>
        <v>1.4048379243356821</v>
      </c>
    </row>
    <row r="183" spans="1:12">
      <c r="A183">
        <v>869.24104999999997</v>
      </c>
      <c r="B183">
        <v>104.03</v>
      </c>
      <c r="C183">
        <v>-3.65571</v>
      </c>
      <c r="D183">
        <v>9.9012600000000006</v>
      </c>
      <c r="E183" s="1">
        <v>-1.4500000000000001E-2</v>
      </c>
      <c r="F183">
        <v>0.16564999999999999</v>
      </c>
      <c r="G183">
        <f t="shared" si="13"/>
        <v>1.031711292</v>
      </c>
      <c r="H183">
        <f t="shared" si="14"/>
        <v>9.4610647666666936E-2</v>
      </c>
      <c r="I183">
        <f t="shared" si="15"/>
        <v>1.0234042843767849E-2</v>
      </c>
      <c r="J183">
        <f t="shared" si="16"/>
        <v>-0.133045901870532</v>
      </c>
      <c r="K183">
        <f t="shared" si="17"/>
        <v>8.7535699793866561E-4</v>
      </c>
      <c r="L183">
        <f t="shared" si="18"/>
        <v>1.4062466028060656</v>
      </c>
    </row>
    <row r="184" spans="1:12">
      <c r="A184">
        <v>874.25703999999996</v>
      </c>
      <c r="B184">
        <v>104.53</v>
      </c>
      <c r="C184">
        <v>-3.72261</v>
      </c>
      <c r="D184">
        <v>9.8960500000000007</v>
      </c>
      <c r="E184" s="1">
        <v>7.6293000000000003E-3</v>
      </c>
      <c r="F184">
        <v>0.16283</v>
      </c>
      <c r="G184">
        <f t="shared" si="13"/>
        <v>1.03116841</v>
      </c>
      <c r="H184">
        <f t="shared" si="14"/>
        <v>9.4067765666666969E-2</v>
      </c>
      <c r="I184">
        <f t="shared" si="15"/>
        <v>1.0175319245693724E-2</v>
      </c>
      <c r="J184">
        <f t="shared" si="16"/>
        <v>-0.13289175133874426</v>
      </c>
      <c r="K184">
        <f t="shared" si="17"/>
        <v>8.7153029843707423E-4</v>
      </c>
      <c r="L184">
        <f t="shared" si="18"/>
        <v>1.4127235870537385</v>
      </c>
    </row>
    <row r="185" spans="1:12">
      <c r="A185">
        <v>879.25001999999995</v>
      </c>
      <c r="B185">
        <v>105.03</v>
      </c>
      <c r="C185">
        <v>-3.7973400000000002</v>
      </c>
      <c r="D185">
        <v>9.8983600000000003</v>
      </c>
      <c r="E185" s="1">
        <v>-2.7084000000000001E-3</v>
      </c>
      <c r="F185">
        <v>0.16003999999999999</v>
      </c>
      <c r="G185">
        <f t="shared" si="13"/>
        <v>1.031409112</v>
      </c>
      <c r="H185">
        <f t="shared" si="14"/>
        <v>9.4308467666666895E-2</v>
      </c>
      <c r="I185">
        <f t="shared" si="15"/>
        <v>1.0201356004148848E-2</v>
      </c>
      <c r="J185">
        <f t="shared" si="16"/>
        <v>-0.13259992251085473</v>
      </c>
      <c r="K185">
        <f t="shared" si="17"/>
        <v>8.6775423693588615E-4</v>
      </c>
      <c r="L185">
        <f t="shared" si="18"/>
        <v>1.4060235076613576</v>
      </c>
    </row>
    <row r="186" spans="1:12">
      <c r="A186">
        <v>884.25899000000004</v>
      </c>
      <c r="B186">
        <v>105.53</v>
      </c>
      <c r="C186">
        <v>-3.8800300000000001</v>
      </c>
      <c r="D186">
        <v>9.8970099999999999</v>
      </c>
      <c r="E186" s="1">
        <v>-9.2630999999999998E-3</v>
      </c>
      <c r="F186">
        <v>0.15725</v>
      </c>
      <c r="G186">
        <f t="shared" si="13"/>
        <v>1.031268442</v>
      </c>
      <c r="H186">
        <f t="shared" si="14"/>
        <v>9.4167797666666941E-2</v>
      </c>
      <c r="I186">
        <f t="shared" si="15"/>
        <v>1.018613971674001E-2</v>
      </c>
      <c r="J186">
        <f t="shared" si="16"/>
        <v>-0.13225322769334202</v>
      </c>
      <c r="K186">
        <f t="shared" si="17"/>
        <v>8.6399881860257542E-4</v>
      </c>
      <c r="L186">
        <f t="shared" si="18"/>
        <v>1.4044421869298571</v>
      </c>
    </row>
    <row r="187" spans="1:12">
      <c r="A187">
        <v>889.27302999999995</v>
      </c>
      <c r="B187">
        <v>106.03</v>
      </c>
      <c r="C187">
        <v>-3.9530500000000002</v>
      </c>
      <c r="D187">
        <v>9.8918300000000006</v>
      </c>
      <c r="E187" s="1">
        <v>-2.513E-3</v>
      </c>
      <c r="F187">
        <v>0.15445999999999999</v>
      </c>
      <c r="G187">
        <f t="shared" si="13"/>
        <v>1.030728686</v>
      </c>
      <c r="H187">
        <f t="shared" si="14"/>
        <v>9.3628041666666939E-2</v>
      </c>
      <c r="I187">
        <f t="shared" si="15"/>
        <v>1.0127754258386077E-2</v>
      </c>
      <c r="J187">
        <f t="shared" si="16"/>
        <v>-0.13187176134017875</v>
      </c>
      <c r="K187">
        <f t="shared" si="17"/>
        <v>8.6027201302093961E-4</v>
      </c>
      <c r="L187">
        <f t="shared" si="18"/>
        <v>1.4084643766198433</v>
      </c>
    </row>
    <row r="188" spans="1:12">
      <c r="A188">
        <v>894.26503000000002</v>
      </c>
      <c r="B188">
        <v>106.53</v>
      </c>
      <c r="C188">
        <v>-4.0375699999999997</v>
      </c>
      <c r="D188">
        <v>9.8917999999999999</v>
      </c>
      <c r="E188" s="1">
        <v>-6.4404000000000002E-4</v>
      </c>
      <c r="F188">
        <v>0.15171000000000001</v>
      </c>
      <c r="G188">
        <f t="shared" si="13"/>
        <v>1.03072556</v>
      </c>
      <c r="H188">
        <f t="shared" si="14"/>
        <v>9.3624915666666975E-2</v>
      </c>
      <c r="I188">
        <f t="shared" si="15"/>
        <v>1.0127416118665885E-2</v>
      </c>
      <c r="J188">
        <f t="shared" si="16"/>
        <v>-0.13148169182105443</v>
      </c>
      <c r="K188">
        <f t="shared" si="17"/>
        <v>8.5659339164067465E-4</v>
      </c>
      <c r="L188">
        <f t="shared" si="18"/>
        <v>1.404345102848146</v>
      </c>
    </row>
    <row r="189" spans="1:12">
      <c r="A189">
        <v>430.108</v>
      </c>
      <c r="B189">
        <v>40</v>
      </c>
      <c r="C189">
        <v>-12.014139999999999</v>
      </c>
      <c r="D189">
        <v>91.098799999999997</v>
      </c>
      <c r="E189">
        <v>0.28965000000000002</v>
      </c>
      <c r="G189">
        <f t="shared" si="13"/>
        <v>9.4924949600000001</v>
      </c>
      <c r="H189">
        <f t="shared" si="14"/>
        <v>8.5553943156666676</v>
      </c>
      <c r="I189">
        <f t="shared" si="15"/>
        <v>0.9254378247186259</v>
      </c>
      <c r="J189">
        <f t="shared" si="16"/>
        <v>-0.1310589417395813</v>
      </c>
      <c r="K189">
        <f t="shared" si="17"/>
        <v>1.4219532518648917E-3</v>
      </c>
      <c r="L189">
        <f t="shared" si="18"/>
        <v>1.5318866308661626E-2</v>
      </c>
    </row>
    <row r="190" spans="1:12">
      <c r="A190">
        <v>432.59</v>
      </c>
      <c r="B190">
        <v>40.25</v>
      </c>
      <c r="C190">
        <v>-12.15096</v>
      </c>
      <c r="D190">
        <v>90.837329999999994</v>
      </c>
      <c r="E190">
        <v>0.29027999999999998</v>
      </c>
      <c r="G190">
        <f t="shared" si="13"/>
        <v>9.4652497859999993</v>
      </c>
      <c r="H190">
        <f t="shared" si="14"/>
        <v>8.5281491416666668</v>
      </c>
      <c r="I190">
        <f t="shared" si="15"/>
        <v>0.92249071163063312</v>
      </c>
      <c r="J190">
        <f t="shared" si="16"/>
        <v>-0.1306191481167924</v>
      </c>
      <c r="K190">
        <f t="shared" si="17"/>
        <v>1.4169524187377788E-3</v>
      </c>
      <c r="L190">
        <f t="shared" si="18"/>
        <v>1.5316236377553E-2</v>
      </c>
    </row>
    <row r="191" spans="1:12">
      <c r="A191">
        <v>435.07400999999999</v>
      </c>
      <c r="B191">
        <v>40.5</v>
      </c>
      <c r="C191">
        <v>-12.29138</v>
      </c>
      <c r="D191">
        <v>90.604789999999994</v>
      </c>
      <c r="E191">
        <v>0.29088999999999998</v>
      </c>
      <c r="G191">
        <f t="shared" si="13"/>
        <v>9.4410191179999998</v>
      </c>
      <c r="H191">
        <f t="shared" si="14"/>
        <v>8.5039184736666673</v>
      </c>
      <c r="I191">
        <f t="shared" si="15"/>
        <v>0.91986967794614982</v>
      </c>
      <c r="J191">
        <f t="shared" si="16"/>
        <v>-0.13017790271425578</v>
      </c>
      <c r="K191">
        <f t="shared" si="17"/>
        <v>1.4119826296202526E-3</v>
      </c>
      <c r="L191">
        <f t="shared" si="18"/>
        <v>1.5307990441978741E-2</v>
      </c>
    </row>
    <row r="192" spans="1:12">
      <c r="A192">
        <v>437.55700999999999</v>
      </c>
      <c r="B192">
        <v>40.75</v>
      </c>
      <c r="C192">
        <v>-12.4221</v>
      </c>
      <c r="D192">
        <v>90.447109999999995</v>
      </c>
      <c r="E192">
        <v>0.29149000000000003</v>
      </c>
      <c r="G192">
        <f t="shared" si="13"/>
        <v>9.4245888620000002</v>
      </c>
      <c r="H192">
        <f t="shared" si="14"/>
        <v>8.4874882176666677</v>
      </c>
      <c r="I192">
        <f t="shared" si="15"/>
        <v>0.91809241557679699</v>
      </c>
      <c r="J192">
        <f t="shared" si="16"/>
        <v>-0.12971732108416123</v>
      </c>
      <c r="K192">
        <f t="shared" si="17"/>
        <v>1.4070495801075608E-3</v>
      </c>
      <c r="L192">
        <f t="shared" si="18"/>
        <v>1.528335801564416E-2</v>
      </c>
    </row>
    <row r="193" spans="1:12">
      <c r="A193">
        <v>440.04300000000001</v>
      </c>
      <c r="B193">
        <v>41</v>
      </c>
      <c r="C193">
        <v>-12.555960000000001</v>
      </c>
      <c r="D193">
        <v>90.172650000000004</v>
      </c>
      <c r="E193">
        <v>0.29207</v>
      </c>
      <c r="G193">
        <f t="shared" si="13"/>
        <v>9.3959901300000013</v>
      </c>
      <c r="H193">
        <f t="shared" si="14"/>
        <v>8.4588894856666688</v>
      </c>
      <c r="I193">
        <f t="shared" si="15"/>
        <v>0.91499888798995921</v>
      </c>
      <c r="J193">
        <f t="shared" si="16"/>
        <v>-0.12924921517116278</v>
      </c>
      <c r="K193">
        <f t="shared" si="17"/>
        <v>1.4021450014231772E-3</v>
      </c>
      <c r="L193">
        <f t="shared" si="18"/>
        <v>1.5279690719469932E-2</v>
      </c>
    </row>
    <row r="194" spans="1:12">
      <c r="A194">
        <v>442.53600999999998</v>
      </c>
      <c r="B194">
        <v>41.25</v>
      </c>
      <c r="C194">
        <v>-12.70148</v>
      </c>
      <c r="D194">
        <v>89.948099999999997</v>
      </c>
      <c r="E194">
        <v>0.29263</v>
      </c>
      <c r="G194">
        <f t="shared" si="13"/>
        <v>9.372592019999999</v>
      </c>
      <c r="H194">
        <f t="shared" si="14"/>
        <v>8.4354913756666665</v>
      </c>
      <c r="I194">
        <f t="shared" si="15"/>
        <v>0.91246791218428802</v>
      </c>
      <c r="J194">
        <f t="shared" si="16"/>
        <v>-0.12877953358409369</v>
      </c>
      <c r="K194">
        <f t="shared" si="17"/>
        <v>1.3972607903848786E-3</v>
      </c>
      <c r="L194">
        <f t="shared" si="18"/>
        <v>1.5266393841095724E-2</v>
      </c>
    </row>
    <row r="195" spans="1:12">
      <c r="A195">
        <v>445.02701000000002</v>
      </c>
      <c r="B195">
        <v>41.5</v>
      </c>
      <c r="C195">
        <v>-12.85317</v>
      </c>
      <c r="D195">
        <v>89.706590000000006</v>
      </c>
      <c r="E195">
        <v>0.29316999999999999</v>
      </c>
      <c r="G195">
        <f t="shared" si="13"/>
        <v>9.3474266780000015</v>
      </c>
      <c r="H195">
        <f t="shared" si="14"/>
        <v>8.410326033666669</v>
      </c>
      <c r="I195">
        <f t="shared" si="15"/>
        <v>0.90974577472346618</v>
      </c>
      <c r="J195">
        <f t="shared" si="16"/>
        <v>-0.12829048447406607</v>
      </c>
      <c r="K195">
        <f t="shared" si="17"/>
        <v>1.3924143854173222E-3</v>
      </c>
      <c r="L195">
        <f t="shared" si="18"/>
        <v>1.5253925229594813E-2</v>
      </c>
    </row>
    <row r="196" spans="1:12">
      <c r="A196">
        <v>447.495</v>
      </c>
      <c r="B196">
        <v>41.75</v>
      </c>
      <c r="C196">
        <v>-13.008240000000001</v>
      </c>
      <c r="D196">
        <v>89.527940000000001</v>
      </c>
      <c r="E196">
        <v>0.29370000000000002</v>
      </c>
      <c r="G196">
        <f t="shared" si="13"/>
        <v>9.3288113480000003</v>
      </c>
      <c r="H196">
        <f t="shared" si="14"/>
        <v>8.3917107036666678</v>
      </c>
      <c r="I196">
        <f t="shared" si="15"/>
        <v>0.90773215268969576</v>
      </c>
      <c r="J196">
        <f t="shared" si="16"/>
        <v>-0.12777016449418016</v>
      </c>
      <c r="K196">
        <f t="shared" si="17"/>
        <v>1.3876457895357632E-3</v>
      </c>
      <c r="L196">
        <f t="shared" si="18"/>
        <v>1.5225758966923438E-2</v>
      </c>
    </row>
    <row r="197" spans="1:12">
      <c r="A197">
        <v>449.98800999999997</v>
      </c>
      <c r="B197">
        <v>42</v>
      </c>
      <c r="C197">
        <v>-13.17262</v>
      </c>
      <c r="D197">
        <v>89.195610000000002</v>
      </c>
      <c r="E197">
        <v>0.29421000000000003</v>
      </c>
      <c r="G197">
        <f t="shared" si="13"/>
        <v>9.2941825619999996</v>
      </c>
      <c r="H197">
        <f t="shared" si="14"/>
        <v>8.3570819176666671</v>
      </c>
      <c r="I197">
        <f t="shared" si="15"/>
        <v>0.90398635358259871</v>
      </c>
      <c r="J197">
        <f t="shared" si="16"/>
        <v>-0.11246020982352939</v>
      </c>
      <c r="K197">
        <f t="shared" si="17"/>
        <v>1.3828618965831987E-3</v>
      </c>
      <c r="L197">
        <f t="shared" si="18"/>
        <v>1.3456875370072806E-2</v>
      </c>
    </row>
    <row r="198" spans="1:12">
      <c r="A198">
        <v>452.47197999999997</v>
      </c>
      <c r="B198">
        <v>42.25</v>
      </c>
      <c r="C198">
        <v>-13.353389999999999</v>
      </c>
      <c r="D198">
        <v>88.898200000000003</v>
      </c>
      <c r="E198">
        <v>0.29470000000000002</v>
      </c>
      <c r="G198">
        <f t="shared" si="13"/>
        <v>9.263192440000001</v>
      </c>
      <c r="H198">
        <f t="shared" si="14"/>
        <v>8.3260917956666685</v>
      </c>
      <c r="I198">
        <f t="shared" si="15"/>
        <v>0.90063414910981066</v>
      </c>
      <c r="J198">
        <f t="shared" si="16"/>
        <v>-0.11607041292156854</v>
      </c>
      <c r="K198">
        <f t="shared" si="17"/>
        <v>1.3781280440264504E-3</v>
      </c>
      <c r="L198">
        <f t="shared" si="18"/>
        <v>1.3940563684630239E-2</v>
      </c>
    </row>
    <row r="199" spans="1:12">
      <c r="A199">
        <v>454.96301</v>
      </c>
      <c r="B199">
        <v>42.5</v>
      </c>
      <c r="C199">
        <v>-13.533860000000001</v>
      </c>
      <c r="D199">
        <v>88.673649999999995</v>
      </c>
      <c r="E199">
        <v>0.29518</v>
      </c>
      <c r="G199">
        <f t="shared" si="13"/>
        <v>9.2397943299999987</v>
      </c>
      <c r="H199">
        <f t="shared" si="14"/>
        <v>8.3026936856666662</v>
      </c>
      <c r="I199">
        <f t="shared" si="15"/>
        <v>0.89810317330413947</v>
      </c>
      <c r="J199">
        <f t="shared" si="16"/>
        <v>-0.12043804786274517</v>
      </c>
      <c r="K199">
        <f t="shared" si="17"/>
        <v>1.3734131738698089E-3</v>
      </c>
      <c r="L199">
        <f t="shared" si="18"/>
        <v>1.4505900424902232E-2</v>
      </c>
    </row>
    <row r="200" spans="1:12">
      <c r="A200">
        <v>457.45400999999998</v>
      </c>
      <c r="B200">
        <v>42.75</v>
      </c>
      <c r="C200">
        <v>-13.70824</v>
      </c>
      <c r="D200">
        <v>88.305390000000003</v>
      </c>
      <c r="E200">
        <v>0.29564000000000001</v>
      </c>
      <c r="G200">
        <f t="shared" si="13"/>
        <v>9.2014216380000011</v>
      </c>
      <c r="H200">
        <f t="shared" si="14"/>
        <v>8.2643209936666686</v>
      </c>
      <c r="I200">
        <f t="shared" si="15"/>
        <v>0.89395239552548733</v>
      </c>
      <c r="J200">
        <f t="shared" si="16"/>
        <v>-0.12523184037254911</v>
      </c>
      <c r="K200">
        <f t="shared" si="17"/>
        <v>1.3687305110739812E-3</v>
      </c>
      <c r="L200">
        <f t="shared" si="18"/>
        <v>1.515331271238376E-2</v>
      </c>
    </row>
    <row r="201" spans="1:12">
      <c r="A201">
        <v>459.935</v>
      </c>
      <c r="B201">
        <v>43</v>
      </c>
      <c r="C201">
        <v>-13.895630000000001</v>
      </c>
      <c r="D201">
        <v>88.015969999999996</v>
      </c>
      <c r="E201">
        <v>0.29607</v>
      </c>
      <c r="G201">
        <f t="shared" si="13"/>
        <v>9.1712640739999998</v>
      </c>
      <c r="H201">
        <f t="shared" si="14"/>
        <v>8.2341634296666673</v>
      </c>
      <c r="I201">
        <f t="shared" si="15"/>
        <v>0.89069024893151127</v>
      </c>
      <c r="J201">
        <f t="shared" si="16"/>
        <v>-0.12927731343137283</v>
      </c>
      <c r="K201">
        <f t="shared" si="17"/>
        <v>1.3640982969232761E-3</v>
      </c>
      <c r="L201">
        <f t="shared" si="18"/>
        <v>1.5700115079766663E-2</v>
      </c>
    </row>
    <row r="202" spans="1:12">
      <c r="A202">
        <v>462.43301000000002</v>
      </c>
      <c r="B202">
        <v>43.25</v>
      </c>
      <c r="C202">
        <v>-14.09116</v>
      </c>
      <c r="D202">
        <v>87.761480000000006</v>
      </c>
      <c r="E202">
        <v>0.29649999999999999</v>
      </c>
      <c r="G202">
        <f t="shared" si="13"/>
        <v>9.1447462159999997</v>
      </c>
      <c r="H202">
        <f t="shared" si="14"/>
        <v>8.2076455716666672</v>
      </c>
      <c r="I202">
        <f t="shared" si="15"/>
        <v>0.88782180968508428</v>
      </c>
      <c r="J202">
        <f t="shared" si="16"/>
        <v>-0.13398963584313761</v>
      </c>
      <c r="K202">
        <f t="shared" si="17"/>
        <v>1.3594658745584676E-3</v>
      </c>
      <c r="L202">
        <f t="shared" si="18"/>
        <v>1.6324978298975123E-2</v>
      </c>
    </row>
    <row r="203" spans="1:12">
      <c r="A203">
        <v>464.91699</v>
      </c>
      <c r="B203">
        <v>43.5</v>
      </c>
      <c r="C203">
        <v>-14.28037</v>
      </c>
      <c r="D203">
        <v>87.36627</v>
      </c>
      <c r="E203">
        <v>0.2969</v>
      </c>
      <c r="G203">
        <f t="shared" si="13"/>
        <v>9.1035653340000007</v>
      </c>
      <c r="H203">
        <f t="shared" si="14"/>
        <v>8.1664646896666682</v>
      </c>
      <c r="I203">
        <f t="shared" si="15"/>
        <v>0.88336726972445545</v>
      </c>
      <c r="J203">
        <f t="shared" si="16"/>
        <v>-0.14048505521568674</v>
      </c>
      <c r="K203">
        <f t="shared" si="17"/>
        <v>1.3548905635245927E-3</v>
      </c>
      <c r="L203">
        <f t="shared" si="18"/>
        <v>1.7202677113567603E-2</v>
      </c>
    </row>
    <row r="204" spans="1:12">
      <c r="A204">
        <v>467.39899000000003</v>
      </c>
      <c r="B204">
        <v>43.75</v>
      </c>
      <c r="C204">
        <v>-14.50142</v>
      </c>
      <c r="D204">
        <v>87.118759999999995</v>
      </c>
      <c r="E204">
        <v>0.29729</v>
      </c>
      <c r="G204">
        <f t="shared" si="13"/>
        <v>9.0777747919999996</v>
      </c>
      <c r="H204">
        <f t="shared" si="14"/>
        <v>8.1406741476666671</v>
      </c>
      <c r="I204">
        <f t="shared" si="15"/>
        <v>0.88057750431959403</v>
      </c>
      <c r="J204">
        <f t="shared" si="16"/>
        <v>-0.14584775929411789</v>
      </c>
      <c r="K204">
        <f t="shared" si="17"/>
        <v>1.3503495562123447E-3</v>
      </c>
      <c r="L204">
        <f t="shared" si="18"/>
        <v>1.7915931364962168E-2</v>
      </c>
    </row>
    <row r="205" spans="1:12">
      <c r="A205">
        <v>469.88900999999998</v>
      </c>
      <c r="B205">
        <v>44</v>
      </c>
      <c r="C205">
        <v>-14.71266</v>
      </c>
      <c r="D205">
        <v>86.730540000000005</v>
      </c>
      <c r="E205">
        <v>0.29765999999999998</v>
      </c>
      <c r="G205">
        <f t="shared" si="13"/>
        <v>9.0373222680000005</v>
      </c>
      <c r="H205">
        <f t="shared" si="14"/>
        <v>8.100221623666668</v>
      </c>
      <c r="I205">
        <f t="shared" si="15"/>
        <v>0.87620175091377095</v>
      </c>
      <c r="J205">
        <f t="shared" si="16"/>
        <v>-0.15083022531372567</v>
      </c>
      <c r="K205">
        <f t="shared" si="17"/>
        <v>1.3458243598811859E-3</v>
      </c>
      <c r="L205">
        <f t="shared" si="18"/>
        <v>1.8620505996161923E-2</v>
      </c>
    </row>
    <row r="206" spans="1:12">
      <c r="A206">
        <v>472.38400000000001</v>
      </c>
      <c r="B206">
        <v>44.25</v>
      </c>
      <c r="C206">
        <v>-14.92633</v>
      </c>
      <c r="D206">
        <v>86.373249999999999</v>
      </c>
      <c r="E206">
        <v>0.29801</v>
      </c>
      <c r="G206">
        <f t="shared" si="13"/>
        <v>9.0000926500000009</v>
      </c>
      <c r="H206">
        <f t="shared" si="14"/>
        <v>8.0629920056666684</v>
      </c>
      <c r="I206">
        <f t="shared" si="15"/>
        <v>0.87217461955947051</v>
      </c>
      <c r="J206">
        <f t="shared" si="16"/>
        <v>-0.15660682813725518</v>
      </c>
      <c r="K206">
        <f t="shared" si="17"/>
        <v>1.3413204495033092E-3</v>
      </c>
      <c r="L206">
        <f t="shared" si="18"/>
        <v>1.9422917451386773E-2</v>
      </c>
    </row>
    <row r="207" spans="1:12">
      <c r="A207">
        <v>474.86200000000002</v>
      </c>
      <c r="B207">
        <v>44.5</v>
      </c>
      <c r="C207">
        <v>-15.14345</v>
      </c>
      <c r="D207">
        <v>85.984030000000004</v>
      </c>
      <c r="E207">
        <v>0.29833999999999999</v>
      </c>
      <c r="G207">
        <f t="shared" si="13"/>
        <v>8.9595359259999992</v>
      </c>
      <c r="H207">
        <f t="shared" si="14"/>
        <v>8.0224352816666666</v>
      </c>
      <c r="I207">
        <f t="shared" si="15"/>
        <v>0.86778759482964074</v>
      </c>
      <c r="J207">
        <f t="shared" si="16"/>
        <v>-0.16318181749019636</v>
      </c>
      <c r="K207">
        <f t="shared" si="17"/>
        <v>1.3368769484981525E-3</v>
      </c>
      <c r="L207">
        <f t="shared" si="18"/>
        <v>2.034068356563859E-2</v>
      </c>
    </row>
    <row r="208" spans="1:12">
      <c r="A208">
        <v>477.33899000000002</v>
      </c>
      <c r="B208">
        <v>44.75</v>
      </c>
      <c r="C208">
        <v>-15.371880000000001</v>
      </c>
      <c r="D208">
        <v>85.586830000000006</v>
      </c>
      <c r="E208">
        <v>0.29865999999999998</v>
      </c>
      <c r="G208">
        <f t="shared" si="13"/>
        <v>8.9181476860000011</v>
      </c>
      <c r="H208">
        <f t="shared" si="14"/>
        <v>7.9810470416666677</v>
      </c>
      <c r="I208">
        <f t="shared" si="15"/>
        <v>0.86331062493423893</v>
      </c>
      <c r="J208">
        <f t="shared" si="16"/>
        <v>-0.16920015409803962</v>
      </c>
      <c r="K208">
        <f t="shared" si="17"/>
        <v>1.3324645841906353E-3</v>
      </c>
      <c r="L208">
        <f t="shared" si="18"/>
        <v>2.1200245182705482E-2</v>
      </c>
    </row>
    <row r="209" spans="1:12">
      <c r="A209">
        <v>479.84600999999998</v>
      </c>
      <c r="B209">
        <v>45</v>
      </c>
      <c r="C209">
        <v>-15.607670000000001</v>
      </c>
      <c r="D209">
        <v>85.228539999999995</v>
      </c>
      <c r="E209">
        <v>0.29896</v>
      </c>
      <c r="G209">
        <f t="shared" si="13"/>
        <v>8.8808138679999988</v>
      </c>
      <c r="H209">
        <f t="shared" si="14"/>
        <v>7.9437132236666654</v>
      </c>
      <c r="I209">
        <f t="shared" si="15"/>
        <v>0.85927222225593158</v>
      </c>
      <c r="J209">
        <f t="shared" si="16"/>
        <v>-0.17641842521568649</v>
      </c>
      <c r="K209">
        <f t="shared" si="17"/>
        <v>1.3280282853026007E-3</v>
      </c>
      <c r="L209">
        <f t="shared" si="18"/>
        <v>2.2208559177348441E-2</v>
      </c>
    </row>
    <row r="210" spans="1:12">
      <c r="A210">
        <v>482.32799999999997</v>
      </c>
      <c r="B210">
        <v>45.25</v>
      </c>
      <c r="C210">
        <v>-15.852449999999999</v>
      </c>
      <c r="D210">
        <v>84.803389999999993</v>
      </c>
      <c r="E210">
        <v>0.29924000000000001</v>
      </c>
      <c r="G210">
        <f t="shared" si="13"/>
        <v>8.8365132379999984</v>
      </c>
      <c r="H210">
        <f t="shared" si="14"/>
        <v>7.899412593666665</v>
      </c>
      <c r="I210">
        <f t="shared" si="15"/>
        <v>0.8544802188545465</v>
      </c>
      <c r="J210">
        <f t="shared" si="16"/>
        <v>-0.18461233523529444</v>
      </c>
      <c r="K210">
        <f t="shared" si="17"/>
        <v>1.3236652821127816E-3</v>
      </c>
      <c r="L210">
        <f t="shared" si="18"/>
        <v>2.3370387740388056E-2</v>
      </c>
    </row>
    <row r="211" spans="1:12">
      <c r="A211">
        <v>484.80898999999999</v>
      </c>
      <c r="B211">
        <v>45.5</v>
      </c>
      <c r="C211">
        <v>-16.11112</v>
      </c>
      <c r="D211">
        <v>84.166669999999996</v>
      </c>
      <c r="E211">
        <v>0.29949999999999999</v>
      </c>
      <c r="G211">
        <f t="shared" si="13"/>
        <v>8.7701670140000001</v>
      </c>
      <c r="H211">
        <f t="shared" si="14"/>
        <v>7.8330663696666667</v>
      </c>
      <c r="I211">
        <f t="shared" si="15"/>
        <v>0.84730354143309583</v>
      </c>
      <c r="J211">
        <f t="shared" si="16"/>
        <v>-0.19286848943137289</v>
      </c>
      <c r="K211">
        <f t="shared" si="17"/>
        <v>1.3193325934428195E-3</v>
      </c>
      <c r="L211">
        <f t="shared" si="18"/>
        <v>2.462234843027129E-2</v>
      </c>
    </row>
    <row r="212" spans="1:12">
      <c r="A212">
        <v>487.30200000000002</v>
      </c>
      <c r="B212">
        <v>45.75</v>
      </c>
      <c r="C212">
        <v>-16.406400000000001</v>
      </c>
      <c r="D212">
        <v>83.854290000000006</v>
      </c>
      <c r="E212">
        <v>0.29974000000000001</v>
      </c>
      <c r="G212">
        <f t="shared" si="13"/>
        <v>8.7376170180000017</v>
      </c>
      <c r="H212">
        <f t="shared" si="14"/>
        <v>7.8005163736666683</v>
      </c>
      <c r="I212">
        <f t="shared" si="15"/>
        <v>0.84378260523992965</v>
      </c>
      <c r="J212">
        <f t="shared" si="16"/>
        <v>-0.20197487476470613</v>
      </c>
      <c r="K212">
        <f t="shared" si="17"/>
        <v>1.3150073903415338E-3</v>
      </c>
      <c r="L212">
        <f t="shared" si="18"/>
        <v>2.5892500584517961E-2</v>
      </c>
    </row>
    <row r="213" spans="1:12">
      <c r="A213">
        <v>489.79401000000001</v>
      </c>
      <c r="B213">
        <v>46</v>
      </c>
      <c r="C213">
        <v>-16.67605</v>
      </c>
      <c r="D213">
        <v>83.370260000000002</v>
      </c>
      <c r="E213">
        <v>0.29997000000000001</v>
      </c>
      <c r="G213">
        <f t="shared" si="13"/>
        <v>8.6871810920000012</v>
      </c>
      <c r="H213">
        <f t="shared" si="14"/>
        <v>7.7500804476666678</v>
      </c>
      <c r="I213">
        <f t="shared" si="15"/>
        <v>0.83832694628103888</v>
      </c>
      <c r="J213">
        <f t="shared" si="16"/>
        <v>-0.21089271939215717</v>
      </c>
      <c r="K213">
        <f t="shared" si="17"/>
        <v>1.31071217139512E-3</v>
      </c>
      <c r="L213">
        <f t="shared" si="18"/>
        <v>2.7211681325921083E-2</v>
      </c>
    </row>
    <row r="214" spans="1:12">
      <c r="A214">
        <v>492.29001</v>
      </c>
      <c r="B214">
        <v>46.25</v>
      </c>
      <c r="C214">
        <v>-16.933440000000001</v>
      </c>
      <c r="D214">
        <v>82.877250000000004</v>
      </c>
      <c r="E214">
        <v>0.30016999999999999</v>
      </c>
      <c r="G214">
        <f t="shared" si="13"/>
        <v>8.63580945</v>
      </c>
      <c r="H214">
        <f t="shared" si="14"/>
        <v>7.6987088056666666</v>
      </c>
      <c r="I214">
        <f t="shared" si="15"/>
        <v>0.83277007083256926</v>
      </c>
      <c r="J214">
        <f t="shared" si="16"/>
        <v>-0.22026217907843149</v>
      </c>
      <c r="K214">
        <f t="shared" si="17"/>
        <v>1.3064381100224953E-3</v>
      </c>
      <c r="L214">
        <f t="shared" si="18"/>
        <v>2.8610275390115625E-2</v>
      </c>
    </row>
    <row r="215" spans="1:12">
      <c r="A215">
        <v>494.77600000000001</v>
      </c>
      <c r="B215">
        <v>46.5</v>
      </c>
      <c r="C215">
        <v>-17.215250000000001</v>
      </c>
      <c r="D215">
        <v>82.324349999999995</v>
      </c>
      <c r="E215">
        <v>0.30036000000000002</v>
      </c>
      <c r="G215">
        <f t="shared" si="13"/>
        <v>8.5781972699999987</v>
      </c>
      <c r="H215">
        <f t="shared" si="14"/>
        <v>7.6410966256666653</v>
      </c>
      <c r="I215">
        <f t="shared" si="15"/>
        <v>0.8265381557893472</v>
      </c>
      <c r="J215">
        <f t="shared" si="16"/>
        <v>-0.22961332203921561</v>
      </c>
      <c r="K215">
        <f t="shared" si="17"/>
        <v>1.3022088065777172E-3</v>
      </c>
      <c r="L215">
        <f t="shared" si="18"/>
        <v>3.0049786475404301E-2</v>
      </c>
    </row>
    <row r="216" spans="1:12">
      <c r="A216">
        <v>497.26598999999999</v>
      </c>
      <c r="B216">
        <v>46.75</v>
      </c>
      <c r="C216">
        <v>-17.512280000000001</v>
      </c>
      <c r="D216">
        <v>81.823350000000005</v>
      </c>
      <c r="E216">
        <v>0.30053000000000002</v>
      </c>
      <c r="G216">
        <f t="shared" si="13"/>
        <v>8.5259930700000002</v>
      </c>
      <c r="H216">
        <f t="shared" si="14"/>
        <v>7.5888924256666668</v>
      </c>
      <c r="I216">
        <f t="shared" si="15"/>
        <v>0.82089122246206547</v>
      </c>
      <c r="J216">
        <f t="shared" si="16"/>
        <v>-0.23972506370588237</v>
      </c>
      <c r="K216">
        <f t="shared" si="17"/>
        <v>1.2980000583840427E-3</v>
      </c>
      <c r="L216">
        <f t="shared" si="18"/>
        <v>3.1588939499932765E-2</v>
      </c>
    </row>
    <row r="217" spans="1:12">
      <c r="A217">
        <v>499.76098999999999</v>
      </c>
      <c r="B217">
        <v>47</v>
      </c>
      <c r="C217">
        <v>-17.8171</v>
      </c>
      <c r="D217">
        <v>81.234530000000007</v>
      </c>
      <c r="E217">
        <v>0.30068</v>
      </c>
      <c r="G217">
        <f t="shared" si="13"/>
        <v>8.4646380260000011</v>
      </c>
      <c r="H217">
        <f t="shared" si="14"/>
        <v>7.5275373816666677</v>
      </c>
      <c r="I217">
        <f t="shared" si="15"/>
        <v>0.81425444146052839</v>
      </c>
      <c r="J217">
        <f t="shared" si="16"/>
        <v>-0.2504474071568627</v>
      </c>
      <c r="K217">
        <f t="shared" si="17"/>
        <v>1.2938100414382773E-3</v>
      </c>
      <c r="L217">
        <f t="shared" si="18"/>
        <v>3.3270828752950184E-2</v>
      </c>
    </row>
    <row r="218" spans="1:12">
      <c r="A218">
        <v>502.24799000000002</v>
      </c>
      <c r="B218">
        <v>47.25</v>
      </c>
      <c r="C218">
        <v>-18.145980000000002</v>
      </c>
      <c r="D218">
        <v>80.556889999999996</v>
      </c>
      <c r="E218">
        <v>0.30081999999999998</v>
      </c>
      <c r="G218">
        <f t="shared" si="13"/>
        <v>8.3940279379999989</v>
      </c>
      <c r="H218">
        <f t="shared" si="14"/>
        <v>7.4569272936666655</v>
      </c>
      <c r="I218">
        <f t="shared" si="15"/>
        <v>0.80661654146072914</v>
      </c>
      <c r="J218">
        <f t="shared" si="16"/>
        <v>-0.26105973788235309</v>
      </c>
      <c r="K218">
        <f t="shared" si="17"/>
        <v>1.2896602943218876E-3</v>
      </c>
      <c r="L218">
        <f t="shared" si="18"/>
        <v>3.5009022832243109E-2</v>
      </c>
    </row>
    <row r="219" spans="1:12">
      <c r="A219">
        <v>504.73599000000002</v>
      </c>
      <c r="B219">
        <v>47.5</v>
      </c>
      <c r="C219">
        <v>-18.473210000000002</v>
      </c>
      <c r="D219">
        <v>79.903189999999995</v>
      </c>
      <c r="E219">
        <v>0.30092999999999998</v>
      </c>
      <c r="G219">
        <f t="shared" si="13"/>
        <v>8.3259123979999998</v>
      </c>
      <c r="H219">
        <f t="shared" si="14"/>
        <v>7.3888117536666664</v>
      </c>
      <c r="I219">
        <f t="shared" si="15"/>
        <v>0.79924847695764711</v>
      </c>
      <c r="J219">
        <f t="shared" si="16"/>
        <v>-0.27233471931372588</v>
      </c>
      <c r="K219">
        <f t="shared" si="17"/>
        <v>1.2855354291700252E-3</v>
      </c>
      <c r="L219">
        <f t="shared" si="18"/>
        <v>3.6857715204150508E-2</v>
      </c>
    </row>
    <row r="220" spans="1:12">
      <c r="A220">
        <v>507.22600999999997</v>
      </c>
      <c r="B220">
        <v>47.75</v>
      </c>
      <c r="C220">
        <v>-18.824539999999999</v>
      </c>
      <c r="D220">
        <v>79.261480000000006</v>
      </c>
      <c r="E220">
        <v>0.30103000000000002</v>
      </c>
      <c r="G220">
        <f t="shared" si="13"/>
        <v>8.2590462159999998</v>
      </c>
      <c r="H220">
        <f t="shared" si="14"/>
        <v>7.3219455716666664</v>
      </c>
      <c r="I220">
        <f t="shared" si="15"/>
        <v>0.79201555562940351</v>
      </c>
      <c r="J220">
        <f t="shared" si="16"/>
        <v>-0.28553044386274545</v>
      </c>
      <c r="K220">
        <f t="shared" si="17"/>
        <v>1.2814335489375181E-3</v>
      </c>
      <c r="L220">
        <f t="shared" si="18"/>
        <v>3.8996526410636952E-2</v>
      </c>
    </row>
    <row r="221" spans="1:12">
      <c r="A221">
        <v>509.72298999999998</v>
      </c>
      <c r="B221">
        <v>48</v>
      </c>
      <c r="C221">
        <v>-19.150289999999998</v>
      </c>
      <c r="D221">
        <v>78.549899999999994</v>
      </c>
      <c r="E221">
        <v>0.30109999999999998</v>
      </c>
      <c r="G221">
        <f t="shared" si="13"/>
        <v>8.1848995799999997</v>
      </c>
      <c r="H221">
        <f t="shared" si="14"/>
        <v>7.2477989356666663</v>
      </c>
      <c r="I221">
        <f t="shared" si="15"/>
        <v>0.78399510689282215</v>
      </c>
      <c r="J221">
        <f t="shared" si="16"/>
        <v>-0.29789327329411786</v>
      </c>
      <c r="K221">
        <f t="shared" si="17"/>
        <v>1.2773464058327009E-3</v>
      </c>
      <c r="L221">
        <f t="shared" si="18"/>
        <v>4.1101205474695895E-2</v>
      </c>
    </row>
    <row r="222" spans="1:12">
      <c r="A222">
        <v>512.20501999999999</v>
      </c>
      <c r="B222">
        <v>48.25</v>
      </c>
      <c r="C222">
        <v>-19.488700000000001</v>
      </c>
      <c r="D222">
        <v>77.860280000000003</v>
      </c>
      <c r="E222">
        <v>0.30115999999999998</v>
      </c>
      <c r="G222">
        <f t="shared" ref="G222:G285" si="19">(D222/100)*$B$16</f>
        <v>8.1130411760000012</v>
      </c>
      <c r="H222">
        <f t="shared" ref="H222:H285" si="20">G222-G$27</f>
        <v>7.1759405316666678</v>
      </c>
      <c r="I222">
        <f t="shared" ref="I222:I285" si="21">H222/(G$29-G$27)</f>
        <v>0.77622217643142488</v>
      </c>
      <c r="J222">
        <f t="shared" ref="J222:J285" si="22">SLOPE(H214:H230,B214:B230)</f>
        <v>-0.31091771143137253</v>
      </c>
      <c r="K222">
        <f t="shared" ref="K222:K285" si="23">1/(A222+273.15)</f>
        <v>1.2733094900189217E-3</v>
      </c>
      <c r="L222">
        <f t="shared" si="18"/>
        <v>4.3327799339936766E-2</v>
      </c>
    </row>
    <row r="223" spans="1:12">
      <c r="A223">
        <v>514.70299999999997</v>
      </c>
      <c r="B223">
        <v>48.5</v>
      </c>
      <c r="C223">
        <v>-19.848040000000001</v>
      </c>
      <c r="D223">
        <v>77.155690000000007</v>
      </c>
      <c r="E223">
        <v>0.30120000000000002</v>
      </c>
      <c r="G223">
        <f t="shared" si="19"/>
        <v>8.0396228980000011</v>
      </c>
      <c r="H223">
        <f t="shared" si="20"/>
        <v>7.1025222536666677</v>
      </c>
      <c r="I223">
        <f t="shared" si="21"/>
        <v>0.76828051424964927</v>
      </c>
      <c r="J223">
        <f t="shared" si="22"/>
        <v>-0.32389834470588225</v>
      </c>
      <c r="K223">
        <f t="shared" si="23"/>
        <v>1.2692723134899531E-3</v>
      </c>
      <c r="L223">
        <f t="shared" si="18"/>
        <v>4.5603284739962648E-2</v>
      </c>
    </row>
    <row r="224" spans="1:12">
      <c r="A224">
        <v>517.19299000000001</v>
      </c>
      <c r="B224">
        <v>48.75</v>
      </c>
      <c r="C224">
        <v>-20.218060000000001</v>
      </c>
      <c r="D224">
        <v>76.348299999999995</v>
      </c>
      <c r="E224">
        <v>0.30123</v>
      </c>
      <c r="G224">
        <f t="shared" si="19"/>
        <v>7.9554928599999988</v>
      </c>
      <c r="H224">
        <f t="shared" si="20"/>
        <v>7.0183922156666654</v>
      </c>
      <c r="I224">
        <f t="shared" si="21"/>
        <v>0.7591801599600001</v>
      </c>
      <c r="J224">
        <f t="shared" si="22"/>
        <v>-0.33709205676470583</v>
      </c>
      <c r="K224">
        <f t="shared" si="23"/>
        <v>1.2652734479241727E-3</v>
      </c>
      <c r="L224">
        <f t="shared" si="18"/>
        <v>4.8029811729848729E-2</v>
      </c>
    </row>
    <row r="225" spans="1:12">
      <c r="A225">
        <v>519.68700999999999</v>
      </c>
      <c r="B225">
        <v>49</v>
      </c>
      <c r="C225">
        <v>-20.593019999999999</v>
      </c>
      <c r="D225">
        <v>75.515969999999996</v>
      </c>
      <c r="E225">
        <v>0.30123</v>
      </c>
      <c r="G225">
        <f t="shared" si="19"/>
        <v>7.8687640739999996</v>
      </c>
      <c r="H225">
        <f t="shared" si="20"/>
        <v>6.9316634296666662</v>
      </c>
      <c r="I225">
        <f t="shared" si="21"/>
        <v>0.74979869884962791</v>
      </c>
      <c r="J225">
        <f t="shared" si="22"/>
        <v>-0.35050296452941176</v>
      </c>
      <c r="K225">
        <f t="shared" si="23"/>
        <v>1.2612932890204004E-3</v>
      </c>
      <c r="L225">
        <f t="shared" si="18"/>
        <v>5.0565490965603178E-2</v>
      </c>
    </row>
    <row r="226" spans="1:12">
      <c r="A226">
        <v>522.18402000000003</v>
      </c>
      <c r="B226">
        <v>49.25</v>
      </c>
      <c r="C226">
        <v>-20.97879</v>
      </c>
      <c r="D226">
        <v>74.673649999999995</v>
      </c>
      <c r="E226">
        <v>0.30120999999999998</v>
      </c>
      <c r="G226">
        <f t="shared" si="19"/>
        <v>7.7809943299999986</v>
      </c>
      <c r="H226">
        <f t="shared" si="20"/>
        <v>6.8438936856666652</v>
      </c>
      <c r="I226">
        <f t="shared" si="21"/>
        <v>0.74030463721243001</v>
      </c>
      <c r="J226">
        <f t="shared" si="22"/>
        <v>-0.36444607890196057</v>
      </c>
      <c r="K226">
        <f t="shared" si="23"/>
        <v>1.2573333654204808E-3</v>
      </c>
      <c r="L226">
        <f t="shared" si="18"/>
        <v>5.3251277071300646E-2</v>
      </c>
    </row>
    <row r="227" spans="1:12">
      <c r="A227">
        <v>524.68402000000003</v>
      </c>
      <c r="B227">
        <v>49.5</v>
      </c>
      <c r="C227">
        <v>-21.375440000000001</v>
      </c>
      <c r="D227">
        <v>73.751499999999993</v>
      </c>
      <c r="E227">
        <v>0.30118</v>
      </c>
      <c r="G227">
        <f t="shared" si="19"/>
        <v>7.6849062999999989</v>
      </c>
      <c r="H227">
        <f t="shared" si="20"/>
        <v>6.7478056556666655</v>
      </c>
      <c r="I227">
        <f t="shared" si="21"/>
        <v>0.7299107857797893</v>
      </c>
      <c r="J227">
        <f t="shared" si="22"/>
        <v>-0.37995005819607841</v>
      </c>
      <c r="K227">
        <f t="shared" si="23"/>
        <v>1.2533935316521097E-3</v>
      </c>
      <c r="L227">
        <f t="shared" si="18"/>
        <v>5.6307202309095007E-2</v>
      </c>
    </row>
    <row r="228" spans="1:12">
      <c r="A228">
        <v>527.17902000000004</v>
      </c>
      <c r="B228">
        <v>49.75</v>
      </c>
      <c r="C228">
        <v>-21.7818</v>
      </c>
      <c r="D228">
        <v>72.851299999999995</v>
      </c>
      <c r="E228">
        <v>0.30113000000000001</v>
      </c>
      <c r="G228">
        <f t="shared" si="19"/>
        <v>7.5911054599999996</v>
      </c>
      <c r="H228">
        <f t="shared" si="20"/>
        <v>6.6540048156666662</v>
      </c>
      <c r="I228">
        <f t="shared" si="21"/>
        <v>0.7197643399090925</v>
      </c>
      <c r="J228">
        <f t="shared" si="22"/>
        <v>-0.39554478343137262</v>
      </c>
      <c r="K228">
        <f t="shared" si="23"/>
        <v>1.2494861175969853E-3</v>
      </c>
      <c r="L228">
        <f t="shared" si="18"/>
        <v>5.9444619351653245E-2</v>
      </c>
    </row>
    <row r="229" spans="1:12">
      <c r="A229">
        <v>529.67498999999998</v>
      </c>
      <c r="B229">
        <v>50</v>
      </c>
      <c r="C229">
        <v>-22.177230000000002</v>
      </c>
      <c r="D229">
        <v>71.890219999999999</v>
      </c>
      <c r="E229">
        <v>0.30105999999999999</v>
      </c>
      <c r="G229">
        <f t="shared" si="19"/>
        <v>7.4909609240000004</v>
      </c>
      <c r="H229">
        <f t="shared" si="20"/>
        <v>6.553860279666667</v>
      </c>
      <c r="I229">
        <f t="shared" si="21"/>
        <v>0.70893169583287685</v>
      </c>
      <c r="J229">
        <f t="shared" si="22"/>
        <v>-0.41179401747058836</v>
      </c>
      <c r="K229">
        <f t="shared" si="23"/>
        <v>1.2456014853249649E-3</v>
      </c>
      <c r="L229">
        <f t="shared" si="18"/>
        <v>6.2832285080623121E-2</v>
      </c>
    </row>
    <row r="230" spans="1:12">
      <c r="A230">
        <v>532.16198999999995</v>
      </c>
      <c r="B230">
        <v>50.25</v>
      </c>
      <c r="C230">
        <v>-22.572559999999999</v>
      </c>
      <c r="D230">
        <v>70.858289999999997</v>
      </c>
      <c r="E230">
        <v>0.30097000000000002</v>
      </c>
      <c r="G230">
        <f t="shared" si="19"/>
        <v>7.3834338180000003</v>
      </c>
      <c r="H230">
        <f t="shared" si="20"/>
        <v>6.4463331736666669</v>
      </c>
      <c r="I230">
        <f t="shared" si="21"/>
        <v>0.69730047845079701</v>
      </c>
      <c r="J230">
        <f t="shared" si="22"/>
        <v>-0.42911482592156874</v>
      </c>
      <c r="K230">
        <f t="shared" si="23"/>
        <v>1.241754763889707E-3</v>
      </c>
      <c r="L230">
        <f t="shared" si="18"/>
        <v>6.6567273884400965E-2</v>
      </c>
    </row>
    <row r="231" spans="1:12">
      <c r="A231">
        <v>534.66101000000003</v>
      </c>
      <c r="B231">
        <v>50.5</v>
      </c>
      <c r="C231">
        <v>-23.000229999999998</v>
      </c>
      <c r="D231">
        <v>69.854290000000006</v>
      </c>
      <c r="E231">
        <v>0.30086000000000002</v>
      </c>
      <c r="G231">
        <f t="shared" si="19"/>
        <v>7.2788170180000007</v>
      </c>
      <c r="H231">
        <f t="shared" si="20"/>
        <v>6.3417163736666673</v>
      </c>
      <c r="I231">
        <f t="shared" si="21"/>
        <v>0.68598406914822019</v>
      </c>
      <c r="J231">
        <f t="shared" si="22"/>
        <v>-0.44552416019607832</v>
      </c>
      <c r="K231">
        <f t="shared" si="23"/>
        <v>1.2379133084606015E-3</v>
      </c>
      <c r="L231">
        <f t="shared" si="18"/>
        <v>7.02529305861221E-2</v>
      </c>
    </row>
    <row r="232" spans="1:12">
      <c r="A232">
        <v>537.16198999999995</v>
      </c>
      <c r="B232">
        <v>50.75</v>
      </c>
      <c r="C232">
        <v>-23.422619999999998</v>
      </c>
      <c r="D232">
        <v>68.822360000000003</v>
      </c>
      <c r="E232">
        <v>0.30074000000000001</v>
      </c>
      <c r="G232">
        <f t="shared" si="19"/>
        <v>7.1712899120000007</v>
      </c>
      <c r="H232">
        <f t="shared" si="20"/>
        <v>6.2341892676666673</v>
      </c>
      <c r="I232">
        <f t="shared" si="21"/>
        <v>0.67435285176614035</v>
      </c>
      <c r="J232">
        <f t="shared" si="22"/>
        <v>-0.46243506423529401</v>
      </c>
      <c r="K232">
        <f t="shared" si="23"/>
        <v>1.2340925622981343E-3</v>
      </c>
      <c r="L232">
        <f t="shared" si="18"/>
        <v>7.4177257760474485E-2</v>
      </c>
    </row>
    <row r="233" spans="1:12">
      <c r="A233">
        <v>539.65601000000004</v>
      </c>
      <c r="B233">
        <v>51</v>
      </c>
      <c r="C233">
        <v>-23.858409999999999</v>
      </c>
      <c r="D233">
        <v>67.671660000000003</v>
      </c>
      <c r="E233">
        <v>0.30059000000000002</v>
      </c>
      <c r="G233">
        <f t="shared" si="19"/>
        <v>7.0513869719999995</v>
      </c>
      <c r="H233">
        <f t="shared" si="20"/>
        <v>6.1142863276666661</v>
      </c>
      <c r="I233">
        <f t="shared" si="21"/>
        <v>0.66138293923180236</v>
      </c>
      <c r="J233">
        <f t="shared" si="22"/>
        <v>-0.47958261464705876</v>
      </c>
      <c r="K233">
        <f t="shared" si="23"/>
        <v>1.2303058635110239E-3</v>
      </c>
      <c r="L233">
        <f t="shared" si="18"/>
        <v>7.8436401068917083E-2</v>
      </c>
    </row>
    <row r="234" spans="1:12">
      <c r="A234">
        <v>542.14000999999996</v>
      </c>
      <c r="B234">
        <v>51.25</v>
      </c>
      <c r="C234">
        <v>-24.307670000000002</v>
      </c>
      <c r="D234">
        <v>66.5</v>
      </c>
      <c r="E234">
        <v>0.30042999999999997</v>
      </c>
      <c r="G234">
        <f t="shared" si="19"/>
        <v>6.9293000000000005</v>
      </c>
      <c r="H234">
        <f t="shared" si="20"/>
        <v>5.9921993556666671</v>
      </c>
      <c r="I234">
        <f t="shared" si="21"/>
        <v>0.6481767797462874</v>
      </c>
      <c r="J234">
        <f t="shared" si="22"/>
        <v>-0.49795963311764696</v>
      </c>
      <c r="K234">
        <f t="shared" si="23"/>
        <v>1.2265574062412467E-3</v>
      </c>
      <c r="L234">
        <f t="shared" si="18"/>
        <v>8.3101312817094361E-2</v>
      </c>
    </row>
    <row r="235" spans="1:12">
      <c r="A235">
        <v>544.65002000000004</v>
      </c>
      <c r="B235">
        <v>51.5</v>
      </c>
      <c r="C235">
        <v>-24.75534</v>
      </c>
      <c r="D235">
        <v>65.22954</v>
      </c>
      <c r="E235">
        <v>0.30025000000000002</v>
      </c>
      <c r="G235">
        <f t="shared" si="19"/>
        <v>6.7969180679999992</v>
      </c>
      <c r="H235">
        <f t="shared" si="20"/>
        <v>5.8598174236666658</v>
      </c>
      <c r="I235">
        <f t="shared" si="21"/>
        <v>0.63385701344892487</v>
      </c>
      <c r="J235">
        <f t="shared" si="22"/>
        <v>-0.51667928570588251</v>
      </c>
      <c r="K235">
        <f t="shared" si="23"/>
        <v>1.2227928289852573E-3</v>
      </c>
      <c r="L235">
        <f t="shared" si="18"/>
        <v>8.8173273730187407E-2</v>
      </c>
    </row>
    <row r="236" spans="1:12">
      <c r="A236">
        <v>547.13897999999995</v>
      </c>
      <c r="B236">
        <v>51.75</v>
      </c>
      <c r="C236">
        <v>-25.225739999999998</v>
      </c>
      <c r="D236">
        <v>64.037930000000003</v>
      </c>
      <c r="E236">
        <v>0.30004999999999998</v>
      </c>
      <c r="G236">
        <f t="shared" si="19"/>
        <v>6.6727523059999996</v>
      </c>
      <c r="H236">
        <f t="shared" si="20"/>
        <v>5.7356516616666662</v>
      </c>
      <c r="I236">
        <f t="shared" si="21"/>
        <v>0.62042599104947904</v>
      </c>
      <c r="J236">
        <f t="shared" si="22"/>
        <v>-0.53576489482352951</v>
      </c>
      <c r="K236">
        <f t="shared" si="23"/>
        <v>1.2190825725831402E-3</v>
      </c>
      <c r="L236">
        <f t="shared" si="18"/>
        <v>9.3409594310657096E-2</v>
      </c>
    </row>
    <row r="237" spans="1:12">
      <c r="A237">
        <v>549.64098999999999</v>
      </c>
      <c r="B237">
        <v>52</v>
      </c>
      <c r="C237">
        <v>-25.634360000000001</v>
      </c>
      <c r="D237">
        <v>62.69661</v>
      </c>
      <c r="E237">
        <v>0.29982999999999999</v>
      </c>
      <c r="G237">
        <f t="shared" si="19"/>
        <v>6.5329867619999993</v>
      </c>
      <c r="H237">
        <f t="shared" si="20"/>
        <v>5.5958861176666659</v>
      </c>
      <c r="I237">
        <f t="shared" si="21"/>
        <v>0.60530753873301246</v>
      </c>
      <c r="J237">
        <f t="shared" si="22"/>
        <v>-0.55550292874509799</v>
      </c>
      <c r="K237">
        <f t="shared" si="23"/>
        <v>1.2153754867928245E-3</v>
      </c>
      <c r="L237">
        <f t="shared" si="18"/>
        <v>9.9269877382123672E-2</v>
      </c>
    </row>
    <row r="238" spans="1:12">
      <c r="A238">
        <v>552.13598999999999</v>
      </c>
      <c r="B238">
        <v>52.25</v>
      </c>
      <c r="C238">
        <v>-26.099640000000001</v>
      </c>
      <c r="D238">
        <v>61.295409999999997</v>
      </c>
      <c r="E238">
        <v>0.29959999999999998</v>
      </c>
      <c r="G238">
        <f t="shared" si="19"/>
        <v>6.3869817219999998</v>
      </c>
      <c r="H238">
        <f t="shared" si="20"/>
        <v>5.4498810776666664</v>
      </c>
      <c r="I238">
        <f t="shared" si="21"/>
        <v>0.58951415953503372</v>
      </c>
      <c r="J238">
        <f t="shared" si="22"/>
        <v>-0.57468237915686282</v>
      </c>
      <c r="K238">
        <f t="shared" si="23"/>
        <v>1.2117011704027595E-3</v>
      </c>
      <c r="L238">
        <f t="shared" si="18"/>
        <v>0.10544860905532082</v>
      </c>
    </row>
    <row r="239" spans="1:12">
      <c r="A239">
        <v>554.63500999999997</v>
      </c>
      <c r="B239">
        <v>52.5</v>
      </c>
      <c r="C239">
        <v>-26.562729999999998</v>
      </c>
      <c r="D239">
        <v>60.025950000000002</v>
      </c>
      <c r="E239">
        <v>0.29933999999999999</v>
      </c>
      <c r="G239">
        <f t="shared" si="19"/>
        <v>6.2547039900000003</v>
      </c>
      <c r="H239">
        <f t="shared" si="20"/>
        <v>5.3176033456666669</v>
      </c>
      <c r="I239">
        <f t="shared" si="21"/>
        <v>0.57520566456167799</v>
      </c>
      <c r="J239">
        <f t="shared" si="22"/>
        <v>-0.59517995956862757</v>
      </c>
      <c r="K239">
        <f t="shared" si="23"/>
        <v>1.2080431367076823E-3</v>
      </c>
      <c r="L239">
        <f t="shared" ref="L239:L302" si="24">-J239/H239</f>
        <v>0.11192635495342873</v>
      </c>
    </row>
    <row r="240" spans="1:12">
      <c r="A240">
        <v>557.12201000000005</v>
      </c>
      <c r="B240">
        <v>52.75</v>
      </c>
      <c r="C240">
        <v>-27.02936</v>
      </c>
      <c r="D240">
        <v>58.527949999999997</v>
      </c>
      <c r="E240">
        <v>0.29907</v>
      </c>
      <c r="G240">
        <f t="shared" si="19"/>
        <v>6.0986123899999996</v>
      </c>
      <c r="H240">
        <f t="shared" si="20"/>
        <v>5.1615117456666662</v>
      </c>
      <c r="I240">
        <f t="shared" si="21"/>
        <v>0.55832122119986505</v>
      </c>
      <c r="J240">
        <f t="shared" si="22"/>
        <v>-0.61546353156862721</v>
      </c>
      <c r="K240">
        <f t="shared" si="23"/>
        <v>1.2044245596090851E-3</v>
      </c>
      <c r="L240">
        <f t="shared" si="24"/>
        <v>0.11924094371873474</v>
      </c>
    </row>
    <row r="241" spans="1:12">
      <c r="A241">
        <v>559.62201000000005</v>
      </c>
      <c r="B241">
        <v>53</v>
      </c>
      <c r="C241">
        <v>-27.53163</v>
      </c>
      <c r="D241">
        <v>57.07884</v>
      </c>
      <c r="E241">
        <v>0.29877999999999999</v>
      </c>
      <c r="G241">
        <f t="shared" si="19"/>
        <v>5.9476151279999998</v>
      </c>
      <c r="H241">
        <f t="shared" si="20"/>
        <v>5.0105144836666664</v>
      </c>
      <c r="I241">
        <f t="shared" si="21"/>
        <v>0.54198783286873242</v>
      </c>
      <c r="J241">
        <f t="shared" si="22"/>
        <v>-0.63466740768627439</v>
      </c>
      <c r="K241">
        <f t="shared" si="23"/>
        <v>1.2008088504319447E-3</v>
      </c>
      <c r="L241">
        <f t="shared" si="24"/>
        <v>0.12666711367768133</v>
      </c>
    </row>
    <row r="242" spans="1:12">
      <c r="A242">
        <v>562.10999000000004</v>
      </c>
      <c r="B242">
        <v>53.25</v>
      </c>
      <c r="C242">
        <v>-28.026689999999999</v>
      </c>
      <c r="D242">
        <v>55.456090000000003</v>
      </c>
      <c r="E242">
        <v>0.29848000000000002</v>
      </c>
      <c r="G242">
        <f t="shared" si="19"/>
        <v>5.7785245779999999</v>
      </c>
      <c r="H242">
        <f t="shared" si="20"/>
        <v>4.8414239336666665</v>
      </c>
      <c r="I242">
        <f t="shared" si="21"/>
        <v>0.52369729183710234</v>
      </c>
      <c r="J242">
        <f t="shared" si="22"/>
        <v>-0.65355826496078406</v>
      </c>
      <c r="K242">
        <f t="shared" si="23"/>
        <v>1.1972320139505305E-3</v>
      </c>
      <c r="L242">
        <f t="shared" si="24"/>
        <v>0.1349929842780386</v>
      </c>
    </row>
    <row r="243" spans="1:12">
      <c r="A243">
        <v>564.61797999999999</v>
      </c>
      <c r="B243">
        <v>53.5</v>
      </c>
      <c r="C243">
        <v>-28.558450000000001</v>
      </c>
      <c r="D243">
        <v>53.854289999999999</v>
      </c>
      <c r="E243">
        <v>0.29815000000000003</v>
      </c>
      <c r="G243">
        <f t="shared" si="19"/>
        <v>5.6116170179999996</v>
      </c>
      <c r="H243">
        <f t="shared" si="20"/>
        <v>4.6745163736666662</v>
      </c>
      <c r="I243">
        <f t="shared" si="21"/>
        <v>0.50564288504340937</v>
      </c>
      <c r="J243">
        <f t="shared" si="22"/>
        <v>-0.6716192407450976</v>
      </c>
      <c r="K243">
        <f t="shared" si="23"/>
        <v>1.1936479119194793E-3</v>
      </c>
      <c r="L243">
        <f t="shared" si="24"/>
        <v>0.14367673296184927</v>
      </c>
    </row>
    <row r="244" spans="1:12">
      <c r="A244">
        <v>567.10797000000002</v>
      </c>
      <c r="B244">
        <v>53.75</v>
      </c>
      <c r="C244">
        <v>-29.111930000000001</v>
      </c>
      <c r="D244">
        <v>52.244509999999998</v>
      </c>
      <c r="E244">
        <v>0.29780000000000001</v>
      </c>
      <c r="G244">
        <f t="shared" si="19"/>
        <v>5.4438779420000003</v>
      </c>
      <c r="H244">
        <f t="shared" si="20"/>
        <v>4.5067772976666669</v>
      </c>
      <c r="I244">
        <f t="shared" si="21"/>
        <v>0.48749853308414437</v>
      </c>
      <c r="J244">
        <f t="shared" si="22"/>
        <v>-0.689493606588235</v>
      </c>
      <c r="K244">
        <f t="shared" si="23"/>
        <v>1.1901106989797431E-3</v>
      </c>
      <c r="L244">
        <f t="shared" si="24"/>
        <v>0.15299038781996452</v>
      </c>
    </row>
    <row r="245" spans="1:12">
      <c r="A245">
        <v>569.59900000000005</v>
      </c>
      <c r="B245">
        <v>54</v>
      </c>
      <c r="C245">
        <v>-29.664909999999999</v>
      </c>
      <c r="D245">
        <v>50.48903</v>
      </c>
      <c r="E245">
        <v>0.29743999999999998</v>
      </c>
      <c r="G245">
        <f t="shared" si="19"/>
        <v>5.2609569260000004</v>
      </c>
      <c r="H245">
        <f t="shared" si="20"/>
        <v>4.323856281666667</v>
      </c>
      <c r="I245">
        <f t="shared" si="21"/>
        <v>0.46771194921712483</v>
      </c>
      <c r="J245">
        <f t="shared" si="22"/>
        <v>-0.70586316098039181</v>
      </c>
      <c r="K245">
        <f t="shared" si="23"/>
        <v>1.1865929238717577E-3</v>
      </c>
      <c r="L245">
        <f t="shared" si="24"/>
        <v>0.16324852515872959</v>
      </c>
    </row>
    <row r="246" spans="1:12">
      <c r="A246">
        <v>572.09100000000001</v>
      </c>
      <c r="B246">
        <v>54.25</v>
      </c>
      <c r="C246">
        <v>-30.259150000000002</v>
      </c>
      <c r="D246">
        <v>48.843310000000002</v>
      </c>
      <c r="E246">
        <v>0.29705999999999999</v>
      </c>
      <c r="G246">
        <f t="shared" si="19"/>
        <v>5.0894729019999998</v>
      </c>
      <c r="H246">
        <f t="shared" si="20"/>
        <v>4.1523722576666664</v>
      </c>
      <c r="I246">
        <f t="shared" si="21"/>
        <v>0.44916250587306417</v>
      </c>
      <c r="J246">
        <f t="shared" si="22"/>
        <v>-0.71961253486274479</v>
      </c>
      <c r="K246">
        <f t="shared" si="23"/>
        <v>1.1830945257033201E-3</v>
      </c>
      <c r="L246">
        <f t="shared" si="24"/>
        <v>0.17330154673249723</v>
      </c>
    </row>
    <row r="247" spans="1:12">
      <c r="A247">
        <v>574.58300999999994</v>
      </c>
      <c r="B247">
        <v>54.5</v>
      </c>
      <c r="C247">
        <v>-30.818470000000001</v>
      </c>
      <c r="D247">
        <v>46.96208</v>
      </c>
      <c r="E247">
        <v>0.29666999999999999</v>
      </c>
      <c r="G247">
        <f t="shared" si="19"/>
        <v>4.8934487359999999</v>
      </c>
      <c r="H247">
        <f t="shared" si="20"/>
        <v>3.9563480916666669</v>
      </c>
      <c r="I247">
        <f t="shared" si="21"/>
        <v>0.42795855301222091</v>
      </c>
      <c r="J247">
        <f t="shared" si="22"/>
        <v>-0.73214969498039195</v>
      </c>
      <c r="K247">
        <f t="shared" si="23"/>
        <v>1.1796166814360574E-3</v>
      </c>
      <c r="L247">
        <f t="shared" si="24"/>
        <v>0.18505694595542113</v>
      </c>
    </row>
    <row r="248" spans="1:12">
      <c r="A248">
        <v>577.07799999999997</v>
      </c>
      <c r="B248">
        <v>54.75</v>
      </c>
      <c r="C248">
        <v>-31.310880000000001</v>
      </c>
      <c r="D248">
        <v>45.130740000000003</v>
      </c>
      <c r="E248">
        <v>0.29625000000000001</v>
      </c>
      <c r="G248">
        <f t="shared" si="19"/>
        <v>4.7026231080000001</v>
      </c>
      <c r="H248">
        <f t="shared" si="20"/>
        <v>3.7655224636666671</v>
      </c>
      <c r="I248">
        <f t="shared" si="21"/>
        <v>0.40731692650606444</v>
      </c>
      <c r="J248">
        <f t="shared" si="22"/>
        <v>-0.74136522470588218</v>
      </c>
      <c r="K248">
        <f t="shared" si="23"/>
        <v>1.1761551019256011E-3</v>
      </c>
      <c r="L248">
        <f t="shared" si="24"/>
        <v>0.1968824331442123</v>
      </c>
    </row>
    <row r="249" spans="1:12">
      <c r="A249">
        <v>579.56200999999999</v>
      </c>
      <c r="B249">
        <v>55</v>
      </c>
      <c r="C249">
        <v>-31.600960000000001</v>
      </c>
      <c r="D249">
        <v>43.333329999999997</v>
      </c>
      <c r="E249">
        <v>0.29582000000000003</v>
      </c>
      <c r="G249">
        <f t="shared" si="19"/>
        <v>4.5153329859999998</v>
      </c>
      <c r="H249">
        <f t="shared" si="20"/>
        <v>3.5782323416666668</v>
      </c>
      <c r="I249">
        <f t="shared" si="21"/>
        <v>0.38705773602345017</v>
      </c>
      <c r="J249">
        <f t="shared" si="22"/>
        <v>-0.74703677962745074</v>
      </c>
      <c r="K249">
        <f t="shared" si="23"/>
        <v>1.1727288794724493E-3</v>
      </c>
      <c r="L249">
        <f t="shared" si="24"/>
        <v>0.20877257491879256</v>
      </c>
    </row>
    <row r="250" spans="1:12">
      <c r="A250">
        <v>582.05402000000004</v>
      </c>
      <c r="B250">
        <v>55.25</v>
      </c>
      <c r="C250">
        <v>-31.616430000000001</v>
      </c>
      <c r="D250">
        <v>41.480040000000002</v>
      </c>
      <c r="E250">
        <v>0.29537000000000002</v>
      </c>
      <c r="G250">
        <f t="shared" si="19"/>
        <v>4.3222201680000003</v>
      </c>
      <c r="H250">
        <f t="shared" si="20"/>
        <v>3.3851195236666674</v>
      </c>
      <c r="I250">
        <f t="shared" si="21"/>
        <v>0.36616870395534995</v>
      </c>
      <c r="J250">
        <f t="shared" si="22"/>
        <v>-0.74986600372549017</v>
      </c>
      <c r="K250">
        <f t="shared" si="23"/>
        <v>1.1693116222723087E-3</v>
      </c>
      <c r="L250">
        <f t="shared" si="24"/>
        <v>0.22151832408956013</v>
      </c>
    </row>
    <row r="251" spans="1:12">
      <c r="A251">
        <v>584.53101000000004</v>
      </c>
      <c r="B251">
        <v>55.5</v>
      </c>
      <c r="C251">
        <v>-31.43637</v>
      </c>
      <c r="D251">
        <v>39.625749999999996</v>
      </c>
      <c r="E251">
        <v>0.29491000000000001</v>
      </c>
      <c r="G251">
        <f t="shared" si="19"/>
        <v>4.12900315</v>
      </c>
      <c r="H251">
        <f t="shared" si="20"/>
        <v>3.191902505666667</v>
      </c>
      <c r="I251">
        <f t="shared" si="21"/>
        <v>0.34526840056324309</v>
      </c>
      <c r="J251">
        <f t="shared" si="22"/>
        <v>-0.75077337119607812</v>
      </c>
      <c r="K251">
        <f t="shared" si="23"/>
        <v>1.1659346404323445E-3</v>
      </c>
      <c r="L251">
        <f t="shared" si="24"/>
        <v>0.23521187438000088</v>
      </c>
    </row>
    <row r="252" spans="1:12">
      <c r="A252">
        <v>587.01202000000001</v>
      </c>
      <c r="B252">
        <v>55.75</v>
      </c>
      <c r="C252">
        <v>-31.143229999999999</v>
      </c>
      <c r="D252">
        <v>37.71857</v>
      </c>
      <c r="E252">
        <v>0.29443000000000003</v>
      </c>
      <c r="G252">
        <f t="shared" si="19"/>
        <v>3.9302749939999999</v>
      </c>
      <c r="H252">
        <f t="shared" si="20"/>
        <v>2.993174349666667</v>
      </c>
      <c r="I252">
        <f t="shared" si="21"/>
        <v>0.32377195684442978</v>
      </c>
      <c r="J252">
        <f t="shared" si="22"/>
        <v>-0.7493531967058823</v>
      </c>
      <c r="K252">
        <f t="shared" si="23"/>
        <v>1.1625716745782382E-3</v>
      </c>
      <c r="L252">
        <f t="shared" si="24"/>
        <v>0.25035400854258072</v>
      </c>
    </row>
    <row r="253" spans="1:12">
      <c r="A253">
        <v>589.49297999999999</v>
      </c>
      <c r="B253">
        <v>56</v>
      </c>
      <c r="C253">
        <v>-30.739709999999999</v>
      </c>
      <c r="D253">
        <v>35.804389999999998</v>
      </c>
      <c r="E253">
        <v>0.29393000000000002</v>
      </c>
      <c r="G253">
        <f t="shared" si="19"/>
        <v>3.7308174379999999</v>
      </c>
      <c r="H253">
        <f t="shared" si="20"/>
        <v>2.7937167936666669</v>
      </c>
      <c r="I253">
        <f t="shared" si="21"/>
        <v>0.30219661385757063</v>
      </c>
      <c r="J253">
        <f t="shared" si="22"/>
        <v>-0.74638536617647044</v>
      </c>
      <c r="K253">
        <f t="shared" si="23"/>
        <v>1.1592281200734978E-3</v>
      </c>
      <c r="L253">
        <f t="shared" si="24"/>
        <v>0.26716572269190636</v>
      </c>
    </row>
    <row r="254" spans="1:12">
      <c r="A254">
        <v>591.94799999999998</v>
      </c>
      <c r="B254">
        <v>56.25</v>
      </c>
      <c r="C254">
        <v>-30.341100000000001</v>
      </c>
      <c r="D254">
        <v>34.104790000000001</v>
      </c>
      <c r="E254">
        <v>0.29342000000000001</v>
      </c>
      <c r="G254">
        <f t="shared" si="19"/>
        <v>3.5537191180000001</v>
      </c>
      <c r="H254">
        <f t="shared" si="20"/>
        <v>2.6166184736666671</v>
      </c>
      <c r="I254">
        <f t="shared" si="21"/>
        <v>0.28303987157603711</v>
      </c>
      <c r="J254">
        <f t="shared" si="22"/>
        <v>-0.7409246732352941</v>
      </c>
      <c r="K254">
        <f t="shared" si="23"/>
        <v>1.1559384023544154E-3</v>
      </c>
      <c r="L254">
        <f t="shared" si="24"/>
        <v>0.28316114125611763</v>
      </c>
    </row>
    <row r="255" spans="1:12">
      <c r="A255">
        <v>594.40601000000004</v>
      </c>
      <c r="B255">
        <v>56.5</v>
      </c>
      <c r="C255">
        <v>-29.88862</v>
      </c>
      <c r="D255">
        <v>32.255490000000002</v>
      </c>
      <c r="E255">
        <v>0.29289999999999999</v>
      </c>
      <c r="G255">
        <f t="shared" si="19"/>
        <v>3.3610220580000005</v>
      </c>
      <c r="H255">
        <f t="shared" si="20"/>
        <v>2.4239214136666676</v>
      </c>
      <c r="I255">
        <f t="shared" si="21"/>
        <v>0.26219581209072301</v>
      </c>
      <c r="J255">
        <f t="shared" si="22"/>
        <v>-0.73312736680392143</v>
      </c>
      <c r="K255">
        <f t="shared" si="23"/>
        <v>1.1526633306361395E-3</v>
      </c>
      <c r="L255">
        <f t="shared" si="24"/>
        <v>0.30245508896054479</v>
      </c>
    </row>
    <row r="256" spans="1:12">
      <c r="A256">
        <v>596.86102000000005</v>
      </c>
      <c r="B256">
        <v>56.75</v>
      </c>
      <c r="C256">
        <v>-29.71884</v>
      </c>
      <c r="D256">
        <v>30.460080000000001</v>
      </c>
      <c r="E256">
        <v>0.29236000000000001</v>
      </c>
      <c r="G256">
        <f t="shared" si="19"/>
        <v>3.1739403360000003</v>
      </c>
      <c r="H256">
        <f t="shared" si="20"/>
        <v>2.2368396916666673</v>
      </c>
      <c r="I256">
        <f t="shared" si="21"/>
        <v>0.24195916425612188</v>
      </c>
      <c r="J256">
        <f t="shared" si="22"/>
        <v>-0.72488444192156865</v>
      </c>
      <c r="K256">
        <f t="shared" si="23"/>
        <v>1.1494107281537652E-3</v>
      </c>
      <c r="L256">
        <f t="shared" si="24"/>
        <v>0.3240663354741608</v>
      </c>
    </row>
    <row r="257" spans="1:12">
      <c r="A257">
        <v>599.30902000000003</v>
      </c>
      <c r="B257">
        <v>57</v>
      </c>
      <c r="C257">
        <v>-29.597860000000001</v>
      </c>
      <c r="D257">
        <v>28.883240000000001</v>
      </c>
      <c r="E257">
        <v>0.2918</v>
      </c>
      <c r="G257">
        <f t="shared" si="19"/>
        <v>3.0096336079999997</v>
      </c>
      <c r="H257">
        <f t="shared" si="20"/>
        <v>2.0725329636666667</v>
      </c>
      <c r="I257">
        <f t="shared" si="21"/>
        <v>0.22418608970963244</v>
      </c>
      <c r="J257">
        <f t="shared" si="22"/>
        <v>-0.71597984703921569</v>
      </c>
      <c r="K257">
        <f t="shared" si="23"/>
        <v>1.1461856397564666E-3</v>
      </c>
      <c r="L257">
        <f t="shared" si="24"/>
        <v>0.34546125904435526</v>
      </c>
    </row>
    <row r="258" spans="1:12">
      <c r="A258">
        <v>601.77599999999995</v>
      </c>
      <c r="B258">
        <v>57.25</v>
      </c>
      <c r="C258">
        <v>-29.37013</v>
      </c>
      <c r="D258">
        <v>27.15569</v>
      </c>
      <c r="E258">
        <v>0.29121999999999998</v>
      </c>
      <c r="G258">
        <f t="shared" si="19"/>
        <v>2.8296228979999998</v>
      </c>
      <c r="H258">
        <f t="shared" si="20"/>
        <v>1.8925222536666668</v>
      </c>
      <c r="I258">
        <f t="shared" si="21"/>
        <v>0.20471431392211586</v>
      </c>
      <c r="J258">
        <f t="shared" si="22"/>
        <v>-0.70523510058823524</v>
      </c>
      <c r="K258">
        <f t="shared" si="23"/>
        <v>1.1429538040931462E-3</v>
      </c>
      <c r="L258">
        <f t="shared" si="24"/>
        <v>0.37264296323167545</v>
      </c>
    </row>
    <row r="259" spans="1:12">
      <c r="A259">
        <v>604.25298999999995</v>
      </c>
      <c r="B259">
        <v>57.5</v>
      </c>
      <c r="C259">
        <v>-29.29466</v>
      </c>
      <c r="D259">
        <v>25.476050000000001</v>
      </c>
      <c r="E259">
        <v>0.29063</v>
      </c>
      <c r="G259">
        <f t="shared" si="19"/>
        <v>2.6546044100000001</v>
      </c>
      <c r="H259">
        <f t="shared" si="20"/>
        <v>1.7175037656666672</v>
      </c>
      <c r="I259">
        <f t="shared" si="21"/>
        <v>0.18578254726775315</v>
      </c>
      <c r="J259">
        <f t="shared" si="22"/>
        <v>-0.69330354678431361</v>
      </c>
      <c r="K259">
        <f t="shared" si="23"/>
        <v>1.1397271395211454E-3</v>
      </c>
      <c r="L259">
        <f t="shared" si="24"/>
        <v>0.40366930230001596</v>
      </c>
    </row>
    <row r="260" spans="1:12">
      <c r="A260">
        <v>606.72198000000003</v>
      </c>
      <c r="B260">
        <v>57.75</v>
      </c>
      <c r="C260">
        <v>-29.208690000000001</v>
      </c>
      <c r="D260">
        <v>23.815370000000001</v>
      </c>
      <c r="E260">
        <v>0.29002</v>
      </c>
      <c r="G260">
        <f t="shared" si="19"/>
        <v>2.4815615540000002</v>
      </c>
      <c r="H260">
        <f t="shared" si="20"/>
        <v>1.5444609096666673</v>
      </c>
      <c r="I260">
        <f t="shared" si="21"/>
        <v>0.1670644849165546</v>
      </c>
      <c r="J260">
        <f t="shared" si="22"/>
        <v>-0.6795012045686275</v>
      </c>
      <c r="K260">
        <f t="shared" si="23"/>
        <v>1.1365289754993676E-3</v>
      </c>
      <c r="L260">
        <f t="shared" si="24"/>
        <v>0.43996011832716481</v>
      </c>
    </row>
    <row r="261" spans="1:12">
      <c r="A261">
        <v>609.20800999999994</v>
      </c>
      <c r="B261">
        <v>58</v>
      </c>
      <c r="C261">
        <v>-29.130669999999999</v>
      </c>
      <c r="D261">
        <v>22.060880000000001</v>
      </c>
      <c r="E261">
        <v>0.28938999999999998</v>
      </c>
      <c r="G261">
        <f t="shared" si="19"/>
        <v>2.2987436960000003</v>
      </c>
      <c r="H261">
        <f t="shared" si="20"/>
        <v>1.3616430516666673</v>
      </c>
      <c r="I261">
        <f t="shared" si="21"/>
        <v>0.14728905966030151</v>
      </c>
      <c r="J261">
        <f t="shared" si="22"/>
        <v>-0.66473123254901956</v>
      </c>
      <c r="K261">
        <f t="shared" si="23"/>
        <v>1.1333268227485124E-3</v>
      </c>
      <c r="L261">
        <f t="shared" si="24"/>
        <v>0.48818317820913537</v>
      </c>
    </row>
    <row r="262" spans="1:12">
      <c r="A262">
        <v>611.68799000000001</v>
      </c>
      <c r="B262">
        <v>58.25</v>
      </c>
      <c r="C262">
        <v>-29.017029999999998</v>
      </c>
      <c r="D262">
        <v>20.567869999999999</v>
      </c>
      <c r="E262">
        <v>0.28874</v>
      </c>
      <c r="G262">
        <f t="shared" si="19"/>
        <v>2.1431720539999999</v>
      </c>
      <c r="H262">
        <f t="shared" si="20"/>
        <v>1.2060714096666669</v>
      </c>
      <c r="I262">
        <f t="shared" si="21"/>
        <v>0.13046086020528125</v>
      </c>
      <c r="J262">
        <f t="shared" si="22"/>
        <v>-0.64840546258823528</v>
      </c>
      <c r="K262">
        <f t="shared" si="23"/>
        <v>1.1301503905816702E-3</v>
      </c>
      <c r="L262">
        <f t="shared" si="24"/>
        <v>0.53761780388065172</v>
      </c>
    </row>
    <row r="263" spans="1:12">
      <c r="A263">
        <v>614.18700999999999</v>
      </c>
      <c r="B263">
        <v>58.5</v>
      </c>
      <c r="C263">
        <v>-28.736319999999999</v>
      </c>
      <c r="D263">
        <v>18.965070000000001</v>
      </c>
      <c r="E263">
        <v>0.28808</v>
      </c>
      <c r="G263">
        <f t="shared" si="19"/>
        <v>1.976160294</v>
      </c>
      <c r="H263">
        <f t="shared" si="20"/>
        <v>1.0390596496666671</v>
      </c>
      <c r="I263">
        <f t="shared" si="21"/>
        <v>0.11239518208758187</v>
      </c>
      <c r="J263">
        <f t="shared" si="22"/>
        <v>-0.62707289284313728</v>
      </c>
      <c r="K263">
        <f t="shared" si="23"/>
        <v>1.1269675317611288E-3</v>
      </c>
      <c r="L263">
        <f t="shared" si="24"/>
        <v>0.60350037944819035</v>
      </c>
    </row>
    <row r="264" spans="1:12">
      <c r="A264">
        <v>616.65399000000002</v>
      </c>
      <c r="B264">
        <v>58.75</v>
      </c>
      <c r="C264">
        <v>-28.353449999999999</v>
      </c>
      <c r="D264">
        <v>17.401199999999999</v>
      </c>
      <c r="E264">
        <v>0.28741</v>
      </c>
      <c r="G264">
        <f t="shared" si="19"/>
        <v>1.8132050399999999</v>
      </c>
      <c r="H264">
        <f t="shared" si="20"/>
        <v>0.87610439566666687</v>
      </c>
      <c r="I264">
        <f t="shared" si="21"/>
        <v>9.4768296613457453E-2</v>
      </c>
      <c r="J264">
        <f t="shared" si="22"/>
        <v>-0.59801631421568635</v>
      </c>
      <c r="K264">
        <f t="shared" si="23"/>
        <v>1.1238430162579963E-3</v>
      </c>
      <c r="L264">
        <f t="shared" si="24"/>
        <v>0.68258567948472526</v>
      </c>
    </row>
    <row r="265" spans="1:12">
      <c r="A265">
        <v>619.15002000000004</v>
      </c>
      <c r="B265">
        <v>59</v>
      </c>
      <c r="C265">
        <v>-27.325379999999999</v>
      </c>
      <c r="D265">
        <v>15.84731</v>
      </c>
      <c r="E265">
        <v>0.28671000000000002</v>
      </c>
      <c r="G265">
        <f t="shared" si="19"/>
        <v>1.6512897020000001</v>
      </c>
      <c r="H265">
        <f t="shared" si="20"/>
        <v>0.71418905766666707</v>
      </c>
      <c r="I265">
        <f t="shared" si="21"/>
        <v>7.7253898952918454E-2</v>
      </c>
      <c r="J265">
        <f t="shared" si="22"/>
        <v>-0.56111854256862748</v>
      </c>
      <c r="K265">
        <f t="shared" si="23"/>
        <v>1.1206992912540783E-3</v>
      </c>
      <c r="L265">
        <f t="shared" si="24"/>
        <v>0.78567227619233271</v>
      </c>
    </row>
    <row r="266" spans="1:12">
      <c r="A266">
        <v>621.62598000000003</v>
      </c>
      <c r="B266">
        <v>59.25</v>
      </c>
      <c r="C266">
        <v>-25.430890000000002</v>
      </c>
      <c r="D266">
        <v>14.43413</v>
      </c>
      <c r="E266">
        <v>0.28599999999999998</v>
      </c>
      <c r="G266">
        <f t="shared" si="19"/>
        <v>1.5040363460000001</v>
      </c>
      <c r="H266">
        <f t="shared" si="20"/>
        <v>0.56693570166666707</v>
      </c>
      <c r="I266">
        <f t="shared" si="21"/>
        <v>6.1325489293341182E-2</v>
      </c>
      <c r="J266">
        <f t="shared" si="22"/>
        <v>-0.51690349958823545</v>
      </c>
      <c r="K266">
        <f t="shared" si="23"/>
        <v>1.1175981724498238E-3</v>
      </c>
      <c r="L266">
        <f t="shared" si="24"/>
        <v>0.91174977703582982</v>
      </c>
    </row>
    <row r="267" spans="1:12">
      <c r="A267">
        <v>624.09198000000004</v>
      </c>
      <c r="B267">
        <v>59.5</v>
      </c>
      <c r="C267">
        <v>-23.906279999999999</v>
      </c>
      <c r="D267">
        <v>13.0519</v>
      </c>
      <c r="E267">
        <v>0.28528999999999999</v>
      </c>
      <c r="G267">
        <f t="shared" si="19"/>
        <v>1.36000798</v>
      </c>
      <c r="H267">
        <f t="shared" si="20"/>
        <v>0.42290733566666694</v>
      </c>
      <c r="I267">
        <f t="shared" si="21"/>
        <v>4.5745927111766643E-2</v>
      </c>
      <c r="J267">
        <f t="shared" si="22"/>
        <v>-0.46779277284313725</v>
      </c>
      <c r="K267">
        <f t="shared" si="23"/>
        <v>1.1145265405437226E-3</v>
      </c>
      <c r="L267">
        <f t="shared" si="24"/>
        <v>1.1061353951349966</v>
      </c>
    </row>
    <row r="268" spans="1:12">
      <c r="A268">
        <v>626.54700000000003</v>
      </c>
      <c r="B268">
        <v>59.75</v>
      </c>
      <c r="C268">
        <v>-22.404720000000001</v>
      </c>
      <c r="D268">
        <v>11.813370000000001</v>
      </c>
      <c r="E268">
        <v>0.28455999999999998</v>
      </c>
      <c r="G268">
        <f t="shared" si="19"/>
        <v>1.230953154</v>
      </c>
      <c r="H268">
        <f t="shared" si="20"/>
        <v>0.29385250966666698</v>
      </c>
      <c r="I268">
        <f t="shared" si="21"/>
        <v>3.1786054189933452E-2</v>
      </c>
      <c r="J268">
        <f t="shared" si="22"/>
        <v>-0.41544098682352959</v>
      </c>
      <c r="K268">
        <f t="shared" si="23"/>
        <v>1.1114853111658704E-3</v>
      </c>
      <c r="L268">
        <f t="shared" si="24"/>
        <v>1.4137738258379589</v>
      </c>
    </row>
    <row r="269" spans="1:12">
      <c r="A269">
        <v>629.00201000000004</v>
      </c>
      <c r="B269">
        <v>60</v>
      </c>
      <c r="C269">
        <v>-20.94351</v>
      </c>
      <c r="D269">
        <v>10.6008</v>
      </c>
      <c r="E269">
        <v>0.28381000000000001</v>
      </c>
      <c r="G269">
        <f t="shared" si="19"/>
        <v>1.1046033599999998</v>
      </c>
      <c r="H269">
        <f t="shared" si="20"/>
        <v>0.16750271566666675</v>
      </c>
      <c r="I269">
        <f t="shared" si="21"/>
        <v>1.8118784839310283E-2</v>
      </c>
      <c r="J269">
        <f t="shared" si="22"/>
        <v>-0.36106034507843143</v>
      </c>
      <c r="K269">
        <f t="shared" si="23"/>
        <v>1.1084606462274577E-3</v>
      </c>
      <c r="L269">
        <f t="shared" si="24"/>
        <v>2.15554920194218</v>
      </c>
    </row>
    <row r="270" spans="1:12">
      <c r="A270">
        <v>631.46502999999996</v>
      </c>
      <c r="B270">
        <v>60.25</v>
      </c>
      <c r="C270">
        <v>-19.135179999999998</v>
      </c>
      <c r="D270">
        <v>9.5548999999999999</v>
      </c>
      <c r="E270">
        <v>0.28305000000000002</v>
      </c>
      <c r="G270">
        <f t="shared" si="19"/>
        <v>0.99562057999999998</v>
      </c>
      <c r="H270">
        <f t="shared" si="20"/>
        <v>5.8519935666666911E-2</v>
      </c>
      <c r="I270">
        <f t="shared" si="21"/>
        <v>6.3301070608589574E-3</v>
      </c>
      <c r="J270">
        <f t="shared" si="22"/>
        <v>-0.30814983252941186</v>
      </c>
      <c r="K270">
        <f t="shared" si="23"/>
        <v>1.1054426102117716E-3</v>
      </c>
      <c r="L270">
        <f t="shared" si="24"/>
        <v>5.2657240480347056</v>
      </c>
    </row>
    <row r="271" spans="1:12">
      <c r="A271">
        <v>633.89801</v>
      </c>
      <c r="B271">
        <v>60.5</v>
      </c>
      <c r="C271">
        <v>-15.513809999999999</v>
      </c>
      <c r="D271">
        <v>8.7984000000000009</v>
      </c>
      <c r="E271">
        <v>0.28227999999999998</v>
      </c>
      <c r="G271">
        <f t="shared" si="19"/>
        <v>0.91679328000000004</v>
      </c>
      <c r="H271">
        <f t="shared" si="20"/>
        <v>-2.0307364333333022E-2</v>
      </c>
      <c r="I271">
        <f t="shared" si="21"/>
        <v>-2.1966495500966147E-3</v>
      </c>
      <c r="J271">
        <f t="shared" si="22"/>
        <v>-0.25520049015686275</v>
      </c>
      <c r="K271">
        <f t="shared" si="23"/>
        <v>1.1024774752551412E-3</v>
      </c>
      <c r="L271">
        <f t="shared" si="24"/>
        <v>-12.56689376168675</v>
      </c>
    </row>
    <row r="272" spans="1:12">
      <c r="A272">
        <v>636.26500999999996</v>
      </c>
      <c r="B272">
        <v>60.75</v>
      </c>
      <c r="C272">
        <v>-8.7740100000000005</v>
      </c>
      <c r="D272">
        <v>8.6606799999999993</v>
      </c>
      <c r="E272">
        <v>0.28151999999999999</v>
      </c>
      <c r="G272">
        <f t="shared" si="19"/>
        <v>0.90244285599999996</v>
      </c>
      <c r="H272">
        <f t="shared" si="20"/>
        <v>-3.4657788333333106E-2</v>
      </c>
      <c r="I272">
        <f t="shared" si="21"/>
        <v>-3.7489362922787819E-3</v>
      </c>
      <c r="J272">
        <f t="shared" si="22"/>
        <v>-0.20492754521568635</v>
      </c>
      <c r="K272">
        <f t="shared" si="23"/>
        <v>1.0996079776602764E-3</v>
      </c>
      <c r="L272">
        <f t="shared" si="24"/>
        <v>-5.9128858207778796</v>
      </c>
    </row>
    <row r="273" spans="1:12">
      <c r="A273">
        <v>638.62201000000005</v>
      </c>
      <c r="B273">
        <v>61</v>
      </c>
      <c r="C273">
        <v>-5.8667100000000003</v>
      </c>
      <c r="D273">
        <v>8.6906199999999991</v>
      </c>
      <c r="E273">
        <v>0.28075</v>
      </c>
      <c r="G273">
        <f t="shared" si="19"/>
        <v>0.90556260399999988</v>
      </c>
      <c r="H273">
        <f t="shared" si="20"/>
        <v>-3.1538040333333184E-2</v>
      </c>
      <c r="I273">
        <f t="shared" si="21"/>
        <v>-3.4114728515226632E-3</v>
      </c>
      <c r="J273">
        <f t="shared" si="22"/>
        <v>-0.1584165573921569</v>
      </c>
      <c r="K273">
        <f t="shared" si="23"/>
        <v>1.096765407396088E-3</v>
      </c>
      <c r="L273">
        <f t="shared" si="24"/>
        <v>-5.0230310988829352</v>
      </c>
    </row>
    <row r="274" spans="1:12">
      <c r="A274">
        <v>641.02899000000002</v>
      </c>
      <c r="B274">
        <v>61.25</v>
      </c>
      <c r="C274">
        <v>-4.4031399999999996</v>
      </c>
      <c r="D274">
        <v>8.6387300000000007</v>
      </c>
      <c r="E274">
        <v>0.27994999999999998</v>
      </c>
      <c r="G274">
        <f t="shared" si="19"/>
        <v>0.90015566599999997</v>
      </c>
      <c r="H274">
        <f t="shared" si="20"/>
        <v>-3.6944978333333101E-2</v>
      </c>
      <c r="I274">
        <f t="shared" si="21"/>
        <v>-3.9963418542225682E-3</v>
      </c>
      <c r="J274">
        <f t="shared" si="22"/>
        <v>-0.11766898394117645</v>
      </c>
      <c r="K274">
        <f t="shared" si="23"/>
        <v>1.0938776880006836E-3</v>
      </c>
      <c r="L274">
        <f t="shared" si="24"/>
        <v>-3.1849791026947556</v>
      </c>
    </row>
    <row r="275" spans="1:12">
      <c r="A275">
        <v>643.46802000000002</v>
      </c>
      <c r="B275">
        <v>61.5</v>
      </c>
      <c r="C275">
        <v>-3.6013799999999998</v>
      </c>
      <c r="D275">
        <v>8.6507000000000005</v>
      </c>
      <c r="E275">
        <v>0.27912999999999999</v>
      </c>
      <c r="G275">
        <f t="shared" si="19"/>
        <v>0.90140293999999999</v>
      </c>
      <c r="H275">
        <f t="shared" si="20"/>
        <v>-3.569770433333308E-2</v>
      </c>
      <c r="I275">
        <f t="shared" si="21"/>
        <v>-3.8614241058641547E-3</v>
      </c>
      <c r="J275">
        <f t="shared" si="22"/>
        <v>-8.2138367372548995E-2</v>
      </c>
      <c r="K275">
        <f t="shared" si="23"/>
        <v>1.0909669875353311E-3</v>
      </c>
      <c r="L275">
        <f t="shared" si="24"/>
        <v>-2.3009425649775324</v>
      </c>
    </row>
    <row r="276" spans="1:12">
      <c r="A276">
        <v>645.96996999999999</v>
      </c>
      <c r="B276">
        <v>61.75</v>
      </c>
      <c r="C276">
        <v>-3.1032199999999999</v>
      </c>
      <c r="D276">
        <v>8.6237499999999994</v>
      </c>
      <c r="E276">
        <v>0.27827000000000002</v>
      </c>
      <c r="G276">
        <f t="shared" si="19"/>
        <v>0.89859474999999989</v>
      </c>
      <c r="H276">
        <f t="shared" si="20"/>
        <v>-3.8505894333333179E-2</v>
      </c>
      <c r="I276">
        <f t="shared" si="21"/>
        <v>-4.1651862878407057E-3</v>
      </c>
      <c r="J276">
        <f t="shared" si="22"/>
        <v>-5.4148194019607826E-2</v>
      </c>
      <c r="K276">
        <f t="shared" si="23"/>
        <v>1.0879972502392697E-3</v>
      </c>
      <c r="L276">
        <f t="shared" si="24"/>
        <v>-1.4062313045079351</v>
      </c>
    </row>
    <row r="277" spans="1:12">
      <c r="A277">
        <v>648.48499000000004</v>
      </c>
      <c r="B277">
        <v>62</v>
      </c>
      <c r="C277">
        <v>-2.7582100000000001</v>
      </c>
      <c r="D277">
        <v>8.6337299999999999</v>
      </c>
      <c r="E277">
        <v>0.27739000000000003</v>
      </c>
      <c r="G277">
        <f t="shared" si="19"/>
        <v>0.89963466600000008</v>
      </c>
      <c r="H277">
        <f t="shared" si="20"/>
        <v>-3.7465978333332983E-2</v>
      </c>
      <c r="I277">
        <f t="shared" si="21"/>
        <v>-4.052698474255309E-3</v>
      </c>
      <c r="J277">
        <f t="shared" si="22"/>
        <v>-3.2714611568627434E-2</v>
      </c>
      <c r="K277">
        <f t="shared" si="23"/>
        <v>1.0850282496327531E-3</v>
      </c>
      <c r="L277">
        <f t="shared" si="24"/>
        <v>-0.87318183119541493</v>
      </c>
    </row>
    <row r="278" spans="1:12">
      <c r="A278">
        <v>651.02801999999997</v>
      </c>
      <c r="B278">
        <v>62.25</v>
      </c>
      <c r="C278">
        <v>-2.4910800000000002</v>
      </c>
      <c r="D278">
        <v>8.5299399999999999</v>
      </c>
      <c r="E278">
        <v>0.27649000000000001</v>
      </c>
      <c r="G278">
        <f t="shared" si="19"/>
        <v>0.88881974799999997</v>
      </c>
      <c r="H278">
        <f t="shared" si="20"/>
        <v>-4.8280896333333101E-2</v>
      </c>
      <c r="I278">
        <f t="shared" si="21"/>
        <v>-5.2225491928952154E-3</v>
      </c>
      <c r="J278">
        <f t="shared" si="22"/>
        <v>-1.8855081941176452E-2</v>
      </c>
      <c r="K278">
        <f t="shared" si="23"/>
        <v>1.0820426133917359E-3</v>
      </c>
      <c r="L278">
        <f t="shared" si="24"/>
        <v>-0.39052882968452501</v>
      </c>
    </row>
    <row r="279" spans="1:12">
      <c r="A279">
        <v>653.55602999999996</v>
      </c>
      <c r="B279">
        <v>62.5</v>
      </c>
      <c r="C279">
        <v>-2.28565</v>
      </c>
      <c r="D279">
        <v>8.5229599999999994</v>
      </c>
      <c r="E279">
        <v>0.27556999999999998</v>
      </c>
      <c r="G279">
        <f t="shared" si="19"/>
        <v>0.88809243199999988</v>
      </c>
      <c r="H279">
        <f t="shared" si="20"/>
        <v>-4.900821233333319E-2</v>
      </c>
      <c r="I279">
        <f t="shared" si="21"/>
        <v>-5.3012230344609487E-3</v>
      </c>
      <c r="J279">
        <f t="shared" si="22"/>
        <v>-1.248810439215684E-2</v>
      </c>
      <c r="K279">
        <f t="shared" si="23"/>
        <v>1.0790908525759781E-3</v>
      </c>
      <c r="L279">
        <f t="shared" si="24"/>
        <v>-0.25481656639948463</v>
      </c>
    </row>
    <row r="280" spans="1:12">
      <c r="A280">
        <v>656.10497999999995</v>
      </c>
      <c r="B280">
        <v>62.75</v>
      </c>
      <c r="C280">
        <v>-2.1303399999999999</v>
      </c>
      <c r="D280">
        <v>8.4930099999999999</v>
      </c>
      <c r="E280">
        <v>0.27464</v>
      </c>
      <c r="G280">
        <f t="shared" si="19"/>
        <v>0.88497164199999989</v>
      </c>
      <c r="H280">
        <f t="shared" si="20"/>
        <v>-5.2129002333333174E-2</v>
      </c>
      <c r="I280">
        <f t="shared" si="21"/>
        <v>-5.6387991884571395E-3</v>
      </c>
      <c r="J280">
        <f t="shared" si="22"/>
        <v>-1.1847897549019585E-2</v>
      </c>
      <c r="K280">
        <f t="shared" si="23"/>
        <v>1.0761309021986626E-3</v>
      </c>
      <c r="L280">
        <f t="shared" si="24"/>
        <v>-0.22728034335396458</v>
      </c>
    </row>
    <row r="281" spans="1:12">
      <c r="A281">
        <v>658.62598000000003</v>
      </c>
      <c r="B281">
        <v>63</v>
      </c>
      <c r="C281">
        <v>-2.0141300000000002</v>
      </c>
      <c r="D281">
        <v>8.4830400000000008</v>
      </c>
      <c r="E281">
        <v>0.2737</v>
      </c>
      <c r="G281">
        <f t="shared" si="19"/>
        <v>0.88393276800000009</v>
      </c>
      <c r="H281">
        <f t="shared" si="20"/>
        <v>-5.3167876333332975E-2</v>
      </c>
      <c r="I281">
        <f t="shared" si="21"/>
        <v>-5.7511742888024277E-3</v>
      </c>
      <c r="J281">
        <f t="shared" si="22"/>
        <v>-1.2189377294117627E-2</v>
      </c>
      <c r="K281">
        <f t="shared" si="23"/>
        <v>1.073219337549354E-3</v>
      </c>
      <c r="L281">
        <f t="shared" si="24"/>
        <v>-0.22926206827778903</v>
      </c>
    </row>
    <row r="282" spans="1:12">
      <c r="A282">
        <v>661.16998000000001</v>
      </c>
      <c r="B282">
        <v>63.25</v>
      </c>
      <c r="C282">
        <v>-1.93157</v>
      </c>
      <c r="D282">
        <v>8.4111799999999999</v>
      </c>
      <c r="E282">
        <v>0.27273999999999998</v>
      </c>
      <c r="G282">
        <f t="shared" si="19"/>
        <v>0.87644495600000005</v>
      </c>
      <c r="H282">
        <f t="shared" si="20"/>
        <v>-6.0655688333333013E-2</v>
      </c>
      <c r="I282">
        <f t="shared" si="21"/>
        <v>-6.5611316319131628E-3</v>
      </c>
      <c r="J282">
        <f t="shared" si="22"/>
        <v>-1.1836650078431349E-2</v>
      </c>
      <c r="K282">
        <f t="shared" si="23"/>
        <v>1.0702971373896981E-3</v>
      </c>
      <c r="L282">
        <f t="shared" si="24"/>
        <v>-0.19514493040426978</v>
      </c>
    </row>
    <row r="283" spans="1:12">
      <c r="A283">
        <v>663.69501000000002</v>
      </c>
      <c r="B283">
        <v>63.5</v>
      </c>
      <c r="C283">
        <v>-1.86591</v>
      </c>
      <c r="D283">
        <v>8.4331399999999999</v>
      </c>
      <c r="E283">
        <v>0.27178000000000002</v>
      </c>
      <c r="G283">
        <f t="shared" si="19"/>
        <v>0.878733188</v>
      </c>
      <c r="H283">
        <f t="shared" si="20"/>
        <v>-5.8367456333333068E-2</v>
      </c>
      <c r="I283">
        <f t="shared" si="21"/>
        <v>-6.3136133567293163E-3</v>
      </c>
      <c r="J283">
        <f t="shared" si="22"/>
        <v>-1.1470611823529394E-2</v>
      </c>
      <c r="K283">
        <f t="shared" si="23"/>
        <v>1.0674124207589045E-3</v>
      </c>
      <c r="L283">
        <f t="shared" si="24"/>
        <v>-0.19652409997141923</v>
      </c>
    </row>
    <row r="284" spans="1:12">
      <c r="A284">
        <v>666.22997999999995</v>
      </c>
      <c r="B284">
        <v>63.75</v>
      </c>
      <c r="C284">
        <v>-1.8266100000000001</v>
      </c>
      <c r="D284">
        <v>8.3153699999999997</v>
      </c>
      <c r="E284">
        <v>0.27078999999999998</v>
      </c>
      <c r="G284">
        <f t="shared" si="19"/>
        <v>0.86646155399999991</v>
      </c>
      <c r="H284">
        <f t="shared" si="20"/>
        <v>-7.0639090333333154E-2</v>
      </c>
      <c r="I284">
        <f t="shared" si="21"/>
        <v>-7.6410371849807979E-3</v>
      </c>
      <c r="J284">
        <f t="shared" si="22"/>
        <v>-1.0872136058823511E-2</v>
      </c>
      <c r="K284">
        <f t="shared" si="23"/>
        <v>1.0645319479770051E-3</v>
      </c>
      <c r="L284">
        <f t="shared" si="24"/>
        <v>-0.15391104284497234</v>
      </c>
    </row>
    <row r="285" spans="1:12">
      <c r="A285">
        <v>668.75201000000004</v>
      </c>
      <c r="B285">
        <v>64</v>
      </c>
      <c r="C285">
        <v>-1.79125</v>
      </c>
      <c r="D285">
        <v>8.3143799999999999</v>
      </c>
      <c r="E285">
        <v>0.26979999999999998</v>
      </c>
      <c r="G285">
        <f t="shared" si="19"/>
        <v>0.86635839600000009</v>
      </c>
      <c r="H285">
        <f t="shared" si="20"/>
        <v>-7.074224833333298E-2</v>
      </c>
      <c r="I285">
        <f t="shared" si="21"/>
        <v>-7.6521957957472637E-3</v>
      </c>
      <c r="J285">
        <f t="shared" si="22"/>
        <v>-1.035327113725489E-2</v>
      </c>
      <c r="K285">
        <f t="shared" si="23"/>
        <v>1.0616815649432576E-3</v>
      </c>
      <c r="L285">
        <f t="shared" si="24"/>
        <v>-0.14635202274701442</v>
      </c>
    </row>
    <row r="286" spans="1:12">
      <c r="A286">
        <v>671.27697999999998</v>
      </c>
      <c r="B286">
        <v>64.25</v>
      </c>
      <c r="C286">
        <v>-1.7770600000000001</v>
      </c>
      <c r="D286">
        <v>8.3143799999999999</v>
      </c>
      <c r="E286">
        <v>0.26879999999999998</v>
      </c>
      <c r="G286">
        <f t="shared" ref="G286:G349" si="25">(D286/100)*$B$16</f>
        <v>0.86635839600000009</v>
      </c>
      <c r="H286">
        <f t="shared" ref="H286:H349" si="26">G286-G$27</f>
        <v>-7.074224833333298E-2</v>
      </c>
      <c r="I286">
        <f t="shared" ref="I286:I349" si="27">H286/(G$29-G$27)</f>
        <v>-7.6521957957472637E-3</v>
      </c>
      <c r="J286">
        <f t="shared" ref="J286:J349" si="28">SLOPE(H278:H294,B278:B294)</f>
        <v>-9.1604671764705728E-3</v>
      </c>
      <c r="K286">
        <f t="shared" ref="K286:K349" si="29">1/(A286+273.15)</f>
        <v>1.0588431092894022E-3</v>
      </c>
      <c r="L286">
        <f t="shared" si="24"/>
        <v>-0.12949075541544897</v>
      </c>
    </row>
    <row r="287" spans="1:12">
      <c r="A287">
        <v>673.80102999999997</v>
      </c>
      <c r="B287">
        <v>64.5</v>
      </c>
      <c r="C287">
        <v>-1.7656499999999999</v>
      </c>
      <c r="D287">
        <v>8.2884200000000003</v>
      </c>
      <c r="E287">
        <v>0.26778000000000002</v>
      </c>
      <c r="G287">
        <f t="shared" si="25"/>
        <v>0.86365336400000003</v>
      </c>
      <c r="H287">
        <f t="shared" si="26"/>
        <v>-7.3447280333333032E-2</v>
      </c>
      <c r="I287">
        <f t="shared" si="27"/>
        <v>-7.9447993669573246E-3</v>
      </c>
      <c r="J287">
        <f t="shared" si="28"/>
        <v>-8.0206315490196044E-3</v>
      </c>
      <c r="K287">
        <f t="shared" si="29"/>
        <v>1.056020816620264E-3</v>
      </c>
      <c r="L287">
        <f t="shared" si="24"/>
        <v>-0.10920256696529514</v>
      </c>
    </row>
    <row r="288" spans="1:12">
      <c r="A288">
        <v>676.31299000000001</v>
      </c>
      <c r="B288">
        <v>64.75</v>
      </c>
      <c r="C288">
        <v>-1.76355</v>
      </c>
      <c r="D288">
        <v>8.2804400000000005</v>
      </c>
      <c r="E288">
        <v>0.26674999999999999</v>
      </c>
      <c r="G288">
        <f t="shared" si="25"/>
        <v>0.86282184799999995</v>
      </c>
      <c r="H288">
        <f t="shared" si="26"/>
        <v>-7.4278796333333119E-2</v>
      </c>
      <c r="I288">
        <f t="shared" si="27"/>
        <v>-8.0347445325296089E-3</v>
      </c>
      <c r="J288">
        <f t="shared" si="28"/>
        <v>-7.1866535686274631E-3</v>
      </c>
      <c r="K288">
        <f t="shared" si="29"/>
        <v>1.0532269404202896E-3</v>
      </c>
      <c r="L288">
        <f t="shared" si="24"/>
        <v>-9.6752423617322447E-2</v>
      </c>
    </row>
    <row r="289" spans="1:12">
      <c r="A289">
        <v>678.83600000000001</v>
      </c>
      <c r="B289">
        <v>65</v>
      </c>
      <c r="C289">
        <v>-1.7624899999999999</v>
      </c>
      <c r="D289">
        <v>8.2505100000000002</v>
      </c>
      <c r="E289">
        <v>0.26571</v>
      </c>
      <c r="G289">
        <f t="shared" si="25"/>
        <v>0.85970314199999998</v>
      </c>
      <c r="H289">
        <f t="shared" si="26"/>
        <v>-7.739750233333309E-2</v>
      </c>
      <c r="I289">
        <f t="shared" si="27"/>
        <v>-8.3720952600456668E-3</v>
      </c>
      <c r="J289">
        <f t="shared" si="28"/>
        <v>-6.1029122745098283E-3</v>
      </c>
      <c r="K289">
        <f t="shared" si="29"/>
        <v>1.0504356156498099E-3</v>
      </c>
      <c r="L289">
        <f t="shared" si="24"/>
        <v>-7.8851540301985462E-2</v>
      </c>
    </row>
    <row r="290" spans="1:12">
      <c r="A290">
        <v>681.34802000000002</v>
      </c>
      <c r="B290">
        <v>65.25</v>
      </c>
      <c r="C290">
        <v>-1.7666599999999999</v>
      </c>
      <c r="D290">
        <v>8.2505000000000006</v>
      </c>
      <c r="E290">
        <v>0.26466000000000001</v>
      </c>
      <c r="G290">
        <f t="shared" si="25"/>
        <v>0.85970210000000014</v>
      </c>
      <c r="H290">
        <f t="shared" si="26"/>
        <v>-7.739854433333293E-2</v>
      </c>
      <c r="I290">
        <f t="shared" si="27"/>
        <v>-8.3722079732857155E-3</v>
      </c>
      <c r="J290">
        <f t="shared" si="28"/>
        <v>-5.2526607058823649E-3</v>
      </c>
      <c r="K290">
        <f t="shared" si="29"/>
        <v>1.0476711098887351E-3</v>
      </c>
      <c r="L290">
        <f t="shared" si="24"/>
        <v>-6.7865109752719491E-2</v>
      </c>
    </row>
    <row r="291" spans="1:12">
      <c r="A291">
        <v>683.86499000000003</v>
      </c>
      <c r="B291">
        <v>65.5</v>
      </c>
      <c r="C291">
        <v>-1.7690600000000001</v>
      </c>
      <c r="D291">
        <v>8.25549</v>
      </c>
      <c r="E291">
        <v>0.2636</v>
      </c>
      <c r="G291">
        <f t="shared" si="25"/>
        <v>0.86022205799999996</v>
      </c>
      <c r="H291">
        <f t="shared" si="26"/>
        <v>-7.687858633333311E-2</v>
      </c>
      <c r="I291">
        <f t="shared" si="27"/>
        <v>-8.3159640664930475E-3</v>
      </c>
      <c r="J291">
        <f t="shared" si="28"/>
        <v>-4.5512210392156935E-3</v>
      </c>
      <c r="K291">
        <f t="shared" si="29"/>
        <v>1.0449157123442758E-3</v>
      </c>
      <c r="L291">
        <f t="shared" si="24"/>
        <v>-5.9200113533335999E-2</v>
      </c>
    </row>
    <row r="292" spans="1:12">
      <c r="A292">
        <v>686.38800000000003</v>
      </c>
      <c r="B292">
        <v>65.75</v>
      </c>
      <c r="C292">
        <v>-1.7720499999999999</v>
      </c>
      <c r="D292">
        <v>8.2225599999999996</v>
      </c>
      <c r="E292">
        <v>0.26251999999999998</v>
      </c>
      <c r="G292">
        <f t="shared" si="25"/>
        <v>0.85679075199999999</v>
      </c>
      <c r="H292">
        <f t="shared" si="26"/>
        <v>-8.0309892333333077E-2</v>
      </c>
      <c r="I292">
        <f t="shared" si="27"/>
        <v>-8.6871287660287566E-3</v>
      </c>
      <c r="J292">
        <f t="shared" si="28"/>
        <v>-3.0545004117647108E-3</v>
      </c>
      <c r="K292">
        <f t="shared" si="29"/>
        <v>1.0421682101177858E-3</v>
      </c>
      <c r="L292">
        <f t="shared" si="24"/>
        <v>-3.8033924875490378E-2</v>
      </c>
    </row>
    <row r="293" spans="1:12">
      <c r="A293">
        <v>688.89599999999996</v>
      </c>
      <c r="B293">
        <v>66</v>
      </c>
      <c r="C293">
        <v>-1.7746200000000001</v>
      </c>
      <c r="D293">
        <v>8.1896199999999997</v>
      </c>
      <c r="E293">
        <v>0.26143</v>
      </c>
      <c r="G293">
        <f t="shared" si="25"/>
        <v>0.85335840400000007</v>
      </c>
      <c r="H293">
        <f t="shared" si="26"/>
        <v>-8.3742240333332996E-2</v>
      </c>
      <c r="I293">
        <f t="shared" si="27"/>
        <v>-9.0584061788045265E-3</v>
      </c>
      <c r="J293">
        <f t="shared" si="28"/>
        <v>-3.5316036078431503E-3</v>
      </c>
      <c r="K293">
        <f t="shared" si="29"/>
        <v>1.0394513360068023E-3</v>
      </c>
      <c r="L293">
        <f t="shared" si="24"/>
        <v>-4.2172308667474484E-2</v>
      </c>
    </row>
    <row r="294" spans="1:12">
      <c r="A294">
        <v>691.40801999999996</v>
      </c>
      <c r="B294">
        <v>66.25</v>
      </c>
      <c r="C294">
        <v>-1.7825599999999999</v>
      </c>
      <c r="D294">
        <v>8.2065900000000003</v>
      </c>
      <c r="E294">
        <v>0.26034000000000002</v>
      </c>
      <c r="G294">
        <f t="shared" si="25"/>
        <v>0.85512667799999997</v>
      </c>
      <c r="H294">
        <f t="shared" si="26"/>
        <v>-8.1973966333333093E-2</v>
      </c>
      <c r="I294">
        <f t="shared" si="27"/>
        <v>-8.8671318104133721E-3</v>
      </c>
      <c r="J294">
        <f t="shared" si="28"/>
        <v>-3.2542272941176588E-3</v>
      </c>
      <c r="K294">
        <f t="shared" si="29"/>
        <v>1.0367442696707866E-3</v>
      </c>
      <c r="L294">
        <f t="shared" si="24"/>
        <v>-3.9698302274223267E-2</v>
      </c>
    </row>
    <row r="295" spans="1:12">
      <c r="A295">
        <v>693.92400999999995</v>
      </c>
      <c r="B295">
        <v>66.5</v>
      </c>
      <c r="C295">
        <v>-1.7849200000000001</v>
      </c>
      <c r="D295">
        <v>8.2634799999999995</v>
      </c>
      <c r="E295">
        <v>0.25923000000000002</v>
      </c>
      <c r="G295">
        <f t="shared" si="25"/>
        <v>0.86105461599999988</v>
      </c>
      <c r="H295">
        <f t="shared" si="26"/>
        <v>-7.6046028333333182E-2</v>
      </c>
      <c r="I295">
        <f t="shared" si="27"/>
        <v>-8.2259061876807146E-3</v>
      </c>
      <c r="J295">
        <f t="shared" si="28"/>
        <v>-2.7158504117647227E-3</v>
      </c>
      <c r="K295">
        <f t="shared" si="29"/>
        <v>1.0340470219026981E-3</v>
      </c>
      <c r="L295">
        <f t="shared" si="24"/>
        <v>-3.5713244613647846E-2</v>
      </c>
    </row>
    <row r="296" spans="1:12">
      <c r="A296">
        <v>696.43700999999999</v>
      </c>
      <c r="B296">
        <v>66.75</v>
      </c>
      <c r="C296">
        <v>-1.78976</v>
      </c>
      <c r="D296">
        <v>8.2005999999999997</v>
      </c>
      <c r="E296">
        <v>0.25811000000000001</v>
      </c>
      <c r="G296">
        <f t="shared" si="25"/>
        <v>0.85450251999999993</v>
      </c>
      <c r="H296">
        <f t="shared" si="26"/>
        <v>-8.2598124333333134E-2</v>
      </c>
      <c r="I296">
        <f t="shared" si="27"/>
        <v>-8.9346470412126153E-3</v>
      </c>
      <c r="J296">
        <f t="shared" si="28"/>
        <v>-2.4966932941176611E-3</v>
      </c>
      <c r="K296">
        <f t="shared" si="29"/>
        <v>1.0313669528225218E-3</v>
      </c>
      <c r="L296">
        <f t="shared" si="24"/>
        <v>-3.022699745628607E-2</v>
      </c>
    </row>
    <row r="297" spans="1:12">
      <c r="A297">
        <v>698.94799999999998</v>
      </c>
      <c r="B297">
        <v>67</v>
      </c>
      <c r="C297">
        <v>-1.79569</v>
      </c>
      <c r="D297">
        <v>8.2245600000000003</v>
      </c>
      <c r="E297">
        <v>0.25697999999999999</v>
      </c>
      <c r="G297">
        <f t="shared" si="25"/>
        <v>0.85699915199999999</v>
      </c>
      <c r="H297">
        <f t="shared" si="26"/>
        <v>-8.010149233333308E-2</v>
      </c>
      <c r="I297">
        <f t="shared" si="27"/>
        <v>-8.6645861180156564E-3</v>
      </c>
      <c r="J297">
        <f t="shared" si="28"/>
        <v>-1.8778883137255049E-3</v>
      </c>
      <c r="K297">
        <f t="shared" si="29"/>
        <v>1.0287028674063727E-3</v>
      </c>
      <c r="L297">
        <f t="shared" si="24"/>
        <v>-2.3443861768653325E-2</v>
      </c>
    </row>
    <row r="298" spans="1:12">
      <c r="A298">
        <v>701.45501999999999</v>
      </c>
      <c r="B298">
        <v>67.25</v>
      </c>
      <c r="C298">
        <v>-1.8070900000000001</v>
      </c>
      <c r="D298">
        <v>8.1736500000000003</v>
      </c>
      <c r="E298">
        <v>0.25584000000000001</v>
      </c>
      <c r="G298">
        <f t="shared" si="25"/>
        <v>0.85169433000000005</v>
      </c>
      <c r="H298">
        <f t="shared" si="26"/>
        <v>-8.5406314333333011E-2</v>
      </c>
      <c r="I298">
        <f t="shared" si="27"/>
        <v>-9.238409223189142E-3</v>
      </c>
      <c r="J298">
        <f t="shared" si="28"/>
        <v>-2.149022843137264E-3</v>
      </c>
      <c r="K298">
        <f t="shared" si="29"/>
        <v>1.0260566890985233E-3</v>
      </c>
      <c r="L298">
        <f t="shared" si="24"/>
        <v>-2.5162341448781232E-2</v>
      </c>
    </row>
    <row r="299" spans="1:12">
      <c r="A299">
        <v>703.96600000000001</v>
      </c>
      <c r="B299">
        <v>67.5</v>
      </c>
      <c r="C299">
        <v>-1.81281</v>
      </c>
      <c r="D299">
        <v>8.1976099999999992</v>
      </c>
      <c r="E299">
        <v>0.25469000000000003</v>
      </c>
      <c r="G299">
        <f t="shared" si="25"/>
        <v>0.854190962</v>
      </c>
      <c r="H299">
        <f t="shared" si="26"/>
        <v>-8.2909682333333068E-2</v>
      </c>
      <c r="I299">
        <f t="shared" si="27"/>
        <v>-8.9683482999921953E-3</v>
      </c>
      <c r="J299">
        <f t="shared" si="28"/>
        <v>-2.041982882352938E-3</v>
      </c>
      <c r="K299">
        <f t="shared" si="29"/>
        <v>1.0234199419516209E-3</v>
      </c>
      <c r="L299">
        <f t="shared" si="24"/>
        <v>-2.4629003813369788E-2</v>
      </c>
    </row>
    <row r="300" spans="1:12">
      <c r="A300">
        <v>706.48297000000002</v>
      </c>
      <c r="B300">
        <v>67.75</v>
      </c>
      <c r="C300">
        <v>-1.81867</v>
      </c>
      <c r="D300">
        <v>8.2435200000000002</v>
      </c>
      <c r="E300">
        <v>0.25352000000000002</v>
      </c>
      <c r="G300">
        <f t="shared" si="25"/>
        <v>0.85897478400000005</v>
      </c>
      <c r="H300">
        <f t="shared" si="26"/>
        <v>-7.8125860333333019E-2</v>
      </c>
      <c r="I300">
        <f t="shared" si="27"/>
        <v>-8.4508818148514488E-3</v>
      </c>
      <c r="J300">
        <f t="shared" si="28"/>
        <v>-9.0626417647059166E-4</v>
      </c>
      <c r="K300">
        <f t="shared" si="29"/>
        <v>1.0207904701288279E-3</v>
      </c>
      <c r="L300">
        <f t="shared" si="24"/>
        <v>-1.1600053715938752E-2</v>
      </c>
    </row>
    <row r="301" spans="1:12">
      <c r="A301">
        <v>708.98401000000001</v>
      </c>
      <c r="B301">
        <v>68</v>
      </c>
      <c r="C301">
        <v>-1.82559</v>
      </c>
      <c r="D301">
        <v>8.1107899999999997</v>
      </c>
      <c r="E301">
        <v>0.25235999999999997</v>
      </c>
      <c r="G301">
        <f t="shared" si="25"/>
        <v>0.84514431800000001</v>
      </c>
      <c r="H301">
        <f t="shared" si="26"/>
        <v>-9.195632633333306E-2</v>
      </c>
      <c r="I301">
        <f t="shared" si="27"/>
        <v>-9.946924650240923E-3</v>
      </c>
      <c r="J301">
        <f t="shared" si="28"/>
        <v>-1.6841784705882506E-3</v>
      </c>
      <c r="K301">
        <f t="shared" si="29"/>
        <v>1.0181909900462565E-3</v>
      </c>
      <c r="L301">
        <f t="shared" si="24"/>
        <v>-1.8314982097950079E-2</v>
      </c>
    </row>
    <row r="302" spans="1:12">
      <c r="A302">
        <v>711.49701000000005</v>
      </c>
      <c r="B302">
        <v>68.25</v>
      </c>
      <c r="C302">
        <v>-1.8371599999999999</v>
      </c>
      <c r="D302">
        <v>8.1786499999999993</v>
      </c>
      <c r="E302">
        <v>0.25118000000000001</v>
      </c>
      <c r="G302">
        <f t="shared" si="25"/>
        <v>0.85221532999999994</v>
      </c>
      <c r="H302">
        <f t="shared" si="26"/>
        <v>-8.4885314333333128E-2</v>
      </c>
      <c r="I302">
        <f t="shared" si="27"/>
        <v>-9.1820526031564029E-3</v>
      </c>
      <c r="J302">
        <f t="shared" si="28"/>
        <v>-1.8035487647058859E-3</v>
      </c>
      <c r="K302">
        <f t="shared" si="29"/>
        <v>1.0155923796488246E-3</v>
      </c>
      <c r="L302">
        <f t="shared" si="24"/>
        <v>-2.1246887979039512E-2</v>
      </c>
    </row>
    <row r="303" spans="1:12">
      <c r="A303">
        <v>714.005</v>
      </c>
      <c r="B303">
        <v>68.5</v>
      </c>
      <c r="C303">
        <v>-1.8384</v>
      </c>
      <c r="D303">
        <v>8.1936199999999992</v>
      </c>
      <c r="E303">
        <v>0.24998999999999999</v>
      </c>
      <c r="G303">
        <f t="shared" si="25"/>
        <v>0.85377520399999984</v>
      </c>
      <c r="H303">
        <f t="shared" si="26"/>
        <v>-8.3325440333333223E-2</v>
      </c>
      <c r="I303">
        <f t="shared" si="27"/>
        <v>-9.0133208827783487E-3</v>
      </c>
      <c r="J303">
        <f t="shared" si="28"/>
        <v>-1.5354482941176478E-3</v>
      </c>
      <c r="K303">
        <f t="shared" si="29"/>
        <v>1.0130121409505093E-3</v>
      </c>
      <c r="L303">
        <f t="shared" ref="L303:L366" si="30">-J303/H303</f>
        <v>-1.8427124872971268E-2</v>
      </c>
    </row>
    <row r="304" spans="1:12">
      <c r="A304">
        <v>716.50896999999998</v>
      </c>
      <c r="B304">
        <v>68.75</v>
      </c>
      <c r="C304">
        <v>-1.8477300000000001</v>
      </c>
      <c r="D304">
        <v>8.1686700000000005</v>
      </c>
      <c r="E304">
        <v>0.24879000000000001</v>
      </c>
      <c r="G304">
        <f t="shared" si="25"/>
        <v>0.85117541399999996</v>
      </c>
      <c r="H304">
        <f t="shared" si="26"/>
        <v>-8.5925230333333102E-2</v>
      </c>
      <c r="I304">
        <f t="shared" si="27"/>
        <v>-9.2945404167417752E-3</v>
      </c>
      <c r="J304">
        <f t="shared" si="28"/>
        <v>-9.7878533333334186E-4</v>
      </c>
      <c r="K304">
        <f t="shared" si="29"/>
        <v>1.0104490842941585E-3</v>
      </c>
      <c r="L304">
        <f t="shared" si="30"/>
        <v>-1.1391128421027231E-2</v>
      </c>
    </row>
    <row r="305" spans="1:12">
      <c r="A305">
        <v>719.02301</v>
      </c>
      <c r="B305">
        <v>69</v>
      </c>
      <c r="C305">
        <v>-1.85731</v>
      </c>
      <c r="D305">
        <v>8.2115799999999997</v>
      </c>
      <c r="E305">
        <v>0.24757999999999999</v>
      </c>
      <c r="G305">
        <f t="shared" si="25"/>
        <v>0.85564663600000002</v>
      </c>
      <c r="H305">
        <f t="shared" si="26"/>
        <v>-8.145400833333305E-2</v>
      </c>
      <c r="I305">
        <f t="shared" si="27"/>
        <v>-8.8108879036206799E-3</v>
      </c>
      <c r="J305">
        <f t="shared" si="28"/>
        <v>-9.0952298039216975E-4</v>
      </c>
      <c r="K305">
        <f t="shared" si="29"/>
        <v>1.0078887350503517E-3</v>
      </c>
      <c r="L305">
        <f t="shared" si="30"/>
        <v>-1.1166092363068765E-2</v>
      </c>
    </row>
    <row r="306" spans="1:12">
      <c r="A306">
        <v>721.53003000000001</v>
      </c>
      <c r="B306">
        <v>69.25</v>
      </c>
      <c r="C306">
        <v>-1.8730599999999999</v>
      </c>
      <c r="D306">
        <v>8.1277500000000007</v>
      </c>
      <c r="E306">
        <v>0.24636</v>
      </c>
      <c r="G306">
        <f t="shared" si="25"/>
        <v>0.84691155000000007</v>
      </c>
      <c r="H306">
        <f t="shared" si="26"/>
        <v>-9.0189094333332998E-2</v>
      </c>
      <c r="I306">
        <f t="shared" si="27"/>
        <v>-9.7557629950898173E-3</v>
      </c>
      <c r="J306">
        <f t="shared" si="28"/>
        <v>-2.4986547058824756E-4</v>
      </c>
      <c r="K306">
        <f t="shared" si="29"/>
        <v>1.0053484234523137E-3</v>
      </c>
      <c r="L306">
        <f t="shared" si="30"/>
        <v>-2.7704621322037133E-3</v>
      </c>
    </row>
    <row r="307" spans="1:12">
      <c r="A307">
        <v>724.02801999999997</v>
      </c>
      <c r="B307">
        <v>69.5</v>
      </c>
      <c r="C307">
        <v>-1.8879900000000001</v>
      </c>
      <c r="D307">
        <v>8.15869</v>
      </c>
      <c r="E307">
        <v>0.24514</v>
      </c>
      <c r="G307">
        <f t="shared" si="25"/>
        <v>0.85013549799999999</v>
      </c>
      <c r="H307">
        <f t="shared" si="26"/>
        <v>-8.6965146333333077E-2</v>
      </c>
      <c r="I307">
        <f t="shared" si="27"/>
        <v>-9.4070282303271475E-3</v>
      </c>
      <c r="J307">
        <f t="shared" si="28"/>
        <v>-9.4519615686275806E-4</v>
      </c>
      <c r="K307">
        <f t="shared" si="29"/>
        <v>1.0028299661077567E-3</v>
      </c>
      <c r="L307">
        <f t="shared" si="30"/>
        <v>-1.0868677817661206E-2</v>
      </c>
    </row>
    <row r="308" spans="1:12">
      <c r="A308">
        <v>726.53003000000001</v>
      </c>
      <c r="B308">
        <v>69.75</v>
      </c>
      <c r="C308">
        <v>-1.89957</v>
      </c>
      <c r="D308">
        <v>8.2674699999999994</v>
      </c>
      <c r="E308">
        <v>0.24390999999999999</v>
      </c>
      <c r="G308">
        <f t="shared" si="25"/>
        <v>0.86147037399999993</v>
      </c>
      <c r="H308">
        <f t="shared" si="26"/>
        <v>-7.5630270333333138E-2</v>
      </c>
      <c r="I308">
        <f t="shared" si="27"/>
        <v>-8.1809336048945733E-3</v>
      </c>
      <c r="J308">
        <f t="shared" si="28"/>
        <v>-5.6588772549020193E-4</v>
      </c>
      <c r="K308">
        <f t="shared" si="29"/>
        <v>1.0003200724135702E-3</v>
      </c>
      <c r="L308">
        <f t="shared" si="30"/>
        <v>-7.4822914554728715E-3</v>
      </c>
    </row>
    <row r="309" spans="1:12">
      <c r="A309">
        <v>729.04602</v>
      </c>
      <c r="B309">
        <v>70</v>
      </c>
      <c r="C309">
        <v>-1.90882</v>
      </c>
      <c r="D309">
        <v>8.0718599999999991</v>
      </c>
      <c r="E309">
        <v>0.24265999999999999</v>
      </c>
      <c r="G309">
        <f t="shared" si="25"/>
        <v>0.84108781199999982</v>
      </c>
      <c r="H309">
        <f t="shared" si="26"/>
        <v>-9.6012832333333242E-2</v>
      </c>
      <c r="I309">
        <f t="shared" si="27"/>
        <v>-1.038571729381596E-2</v>
      </c>
      <c r="J309">
        <f t="shared" si="28"/>
        <v>-4.2618821568627004E-4</v>
      </c>
      <c r="K309">
        <f t="shared" si="29"/>
        <v>9.9780879193673102E-4</v>
      </c>
      <c r="L309">
        <f t="shared" si="30"/>
        <v>-4.4388672360653626E-3</v>
      </c>
    </row>
    <row r="310" spans="1:12">
      <c r="A310">
        <v>731.54498000000001</v>
      </c>
      <c r="B310">
        <v>70.25</v>
      </c>
      <c r="C310">
        <v>-1.9222999999999999</v>
      </c>
      <c r="D310">
        <v>8.1706599999999998</v>
      </c>
      <c r="E310">
        <v>0.24142</v>
      </c>
      <c r="G310">
        <f t="shared" si="25"/>
        <v>0.85138277200000001</v>
      </c>
      <c r="H310">
        <f t="shared" si="26"/>
        <v>-8.5717872333333056E-2</v>
      </c>
      <c r="I310">
        <f t="shared" si="27"/>
        <v>-9.2721104819687341E-3</v>
      </c>
      <c r="J310">
        <f t="shared" si="28"/>
        <v>-1.2060639215686201E-3</v>
      </c>
      <c r="K310">
        <f t="shared" si="29"/>
        <v>9.9532695983013675E-4</v>
      </c>
      <c r="L310">
        <f t="shared" si="30"/>
        <v>-1.4070157001547725E-2</v>
      </c>
    </row>
    <row r="311" spans="1:12">
      <c r="A311">
        <v>734.05402000000004</v>
      </c>
      <c r="B311">
        <v>70.5</v>
      </c>
      <c r="C311">
        <v>-1.93238</v>
      </c>
      <c r="D311">
        <v>8.1966099999999997</v>
      </c>
      <c r="E311">
        <v>0.24016000000000001</v>
      </c>
      <c r="G311">
        <f t="shared" si="25"/>
        <v>0.854086762</v>
      </c>
      <c r="H311">
        <f t="shared" si="26"/>
        <v>-8.3013882333333067E-2</v>
      </c>
      <c r="I311">
        <f t="shared" si="27"/>
        <v>-8.9796196239987462E-3</v>
      </c>
      <c r="J311">
        <f t="shared" si="28"/>
        <v>-1.1275972352941151E-3</v>
      </c>
      <c r="K311">
        <f t="shared" si="29"/>
        <v>9.9284750670474895E-4</v>
      </c>
      <c r="L311">
        <f t="shared" si="30"/>
        <v>-1.3583236967118018E-2</v>
      </c>
    </row>
    <row r="312" spans="1:12">
      <c r="A312">
        <v>736.55602999999996</v>
      </c>
      <c r="B312">
        <v>70.75</v>
      </c>
      <c r="C312">
        <v>-1.9483600000000001</v>
      </c>
      <c r="D312">
        <v>8.1666699999999999</v>
      </c>
      <c r="E312">
        <v>0.23888999999999999</v>
      </c>
      <c r="G312">
        <f t="shared" si="25"/>
        <v>0.85096701399999997</v>
      </c>
      <c r="H312">
        <f t="shared" si="26"/>
        <v>-8.61336303333331E-2</v>
      </c>
      <c r="I312">
        <f t="shared" si="27"/>
        <v>-9.3170830647548754E-3</v>
      </c>
      <c r="J312">
        <f t="shared" si="28"/>
        <v>-1.0470669803921634E-3</v>
      </c>
      <c r="K312">
        <f t="shared" si="29"/>
        <v>9.9038727143186431E-4</v>
      </c>
      <c r="L312">
        <f t="shared" si="30"/>
        <v>-1.2156308474867058E-2</v>
      </c>
    </row>
    <row r="313" spans="1:12">
      <c r="A313">
        <v>739.05602999999996</v>
      </c>
      <c r="B313">
        <v>71</v>
      </c>
      <c r="C313">
        <v>-1.96088</v>
      </c>
      <c r="D313">
        <v>8.1656700000000004</v>
      </c>
      <c r="E313">
        <v>0.23762</v>
      </c>
      <c r="G313">
        <f t="shared" si="25"/>
        <v>0.85086281399999997</v>
      </c>
      <c r="H313">
        <f t="shared" si="26"/>
        <v>-8.6237830333333099E-2</v>
      </c>
      <c r="I313">
        <f t="shared" si="27"/>
        <v>-9.3283543887614263E-3</v>
      </c>
      <c r="J313">
        <f t="shared" si="28"/>
        <v>-5.9539062745098722E-4</v>
      </c>
      <c r="K313">
        <f t="shared" si="29"/>
        <v>9.8794116055601856E-4</v>
      </c>
      <c r="L313">
        <f t="shared" si="30"/>
        <v>-6.9040538838887472E-3</v>
      </c>
    </row>
    <row r="314" spans="1:12">
      <c r="A314">
        <v>741.54498000000001</v>
      </c>
      <c r="B314">
        <v>71.25</v>
      </c>
      <c r="C314">
        <v>-1.9714400000000001</v>
      </c>
      <c r="D314">
        <v>8.2065900000000003</v>
      </c>
      <c r="E314">
        <v>0.23635</v>
      </c>
      <c r="G314">
        <f t="shared" si="25"/>
        <v>0.85512667799999997</v>
      </c>
      <c r="H314">
        <f t="shared" si="26"/>
        <v>-8.1973966333333093E-2</v>
      </c>
      <c r="I314">
        <f t="shared" si="27"/>
        <v>-8.8671318104133721E-3</v>
      </c>
      <c r="J314">
        <f t="shared" si="28"/>
        <v>-5.2301249019607134E-4</v>
      </c>
      <c r="K314">
        <f t="shared" si="29"/>
        <v>9.85517835123221E-4</v>
      </c>
      <c r="L314">
        <f t="shared" si="30"/>
        <v>-6.3802267181916105E-3</v>
      </c>
    </row>
    <row r="315" spans="1:12">
      <c r="A315">
        <v>744.06</v>
      </c>
      <c r="B315">
        <v>71.5</v>
      </c>
      <c r="C315">
        <v>-1.9796400000000001</v>
      </c>
      <c r="D315">
        <v>8.0958199999999998</v>
      </c>
      <c r="E315">
        <v>0.23505000000000001</v>
      </c>
      <c r="G315">
        <f t="shared" si="25"/>
        <v>0.84358444399999988</v>
      </c>
      <c r="H315">
        <f t="shared" si="26"/>
        <v>-9.3516200333333188E-2</v>
      </c>
      <c r="I315">
        <f t="shared" si="27"/>
        <v>-1.0115656370619E-2</v>
      </c>
      <c r="J315">
        <f t="shared" si="28"/>
        <v>-1.1256256078431173E-3</v>
      </c>
      <c r="K315">
        <f t="shared" si="29"/>
        <v>9.8308117301245572E-4</v>
      </c>
      <c r="L315">
        <f t="shared" si="30"/>
        <v>-1.2036691010016325E-2</v>
      </c>
    </row>
    <row r="316" spans="1:12">
      <c r="A316">
        <v>746.55102999999997</v>
      </c>
      <c r="B316">
        <v>71.75</v>
      </c>
      <c r="C316">
        <v>-1.9798800000000001</v>
      </c>
      <c r="D316">
        <v>8.1906300000000005</v>
      </c>
      <c r="E316">
        <v>0.23376</v>
      </c>
      <c r="G316">
        <f t="shared" si="25"/>
        <v>0.85346364600000002</v>
      </c>
      <c r="H316">
        <f t="shared" si="26"/>
        <v>-8.3636998333333046E-2</v>
      </c>
      <c r="I316">
        <f t="shared" si="27"/>
        <v>-9.0470221415579165E-3</v>
      </c>
      <c r="J316">
        <f t="shared" si="28"/>
        <v>-8.626329803921274E-4</v>
      </c>
      <c r="K316">
        <f t="shared" si="29"/>
        <v>9.8067960174562157E-4</v>
      </c>
      <c r="L316">
        <f t="shared" si="30"/>
        <v>-1.0314011712306155E-2</v>
      </c>
    </row>
    <row r="317" spans="1:12">
      <c r="A317">
        <v>749.05798000000004</v>
      </c>
      <c r="B317">
        <v>72</v>
      </c>
      <c r="C317">
        <v>-1.9925900000000001</v>
      </c>
      <c r="D317">
        <v>8.1087900000000008</v>
      </c>
      <c r="E317">
        <v>0.23246</v>
      </c>
      <c r="G317">
        <f t="shared" si="25"/>
        <v>0.84493591800000001</v>
      </c>
      <c r="H317">
        <f t="shared" si="26"/>
        <v>-9.2164726333333058E-2</v>
      </c>
      <c r="I317">
        <f t="shared" si="27"/>
        <v>-9.9694672982540249E-3</v>
      </c>
      <c r="J317">
        <f t="shared" si="28"/>
        <v>-5.9954841176467887E-4</v>
      </c>
      <c r="K317">
        <f t="shared" si="29"/>
        <v>9.7827449948101547E-4</v>
      </c>
      <c r="L317">
        <f t="shared" si="30"/>
        <v>-6.5051830089126106E-3</v>
      </c>
    </row>
    <row r="318" spans="1:12">
      <c r="A318">
        <v>751.57501000000002</v>
      </c>
      <c r="B318">
        <v>72.25</v>
      </c>
      <c r="C318">
        <v>-1.9958400000000001</v>
      </c>
      <c r="D318">
        <v>8.1287500000000001</v>
      </c>
      <c r="E318">
        <v>0.23114999999999999</v>
      </c>
      <c r="G318">
        <f t="shared" si="25"/>
        <v>0.84701574999999996</v>
      </c>
      <c r="H318">
        <f t="shared" si="26"/>
        <v>-9.008489433333311E-2</v>
      </c>
      <c r="I318">
        <f t="shared" si="27"/>
        <v>-9.7444916710832784E-3</v>
      </c>
      <c r="J318">
        <f t="shared" si="28"/>
        <v>-1.6465745294117528E-3</v>
      </c>
      <c r="K318">
        <f t="shared" si="29"/>
        <v>9.7587156577743706E-4</v>
      </c>
      <c r="L318">
        <f t="shared" si="30"/>
        <v>-1.8278031423548988E-2</v>
      </c>
    </row>
    <row r="319" spans="1:12">
      <c r="A319">
        <v>754.06701999999996</v>
      </c>
      <c r="B319">
        <v>72.5</v>
      </c>
      <c r="C319">
        <v>-2.0023200000000001</v>
      </c>
      <c r="D319">
        <v>8.1596799999999998</v>
      </c>
      <c r="E319">
        <v>0.22983999999999999</v>
      </c>
      <c r="G319">
        <f t="shared" si="25"/>
        <v>0.85023865599999993</v>
      </c>
      <c r="H319">
        <f t="shared" si="26"/>
        <v>-8.686198833333314E-2</v>
      </c>
      <c r="I319">
        <f t="shared" si="27"/>
        <v>-9.3958696195606695E-3</v>
      </c>
      <c r="J319">
        <f t="shared" si="28"/>
        <v>-2.0136649999999835E-3</v>
      </c>
      <c r="K319">
        <f t="shared" si="29"/>
        <v>9.7350411892513226E-4</v>
      </c>
      <c r="L319">
        <f t="shared" si="30"/>
        <v>-2.3182349824557757E-2</v>
      </c>
    </row>
    <row r="320" spans="1:12">
      <c r="A320">
        <v>756.56799000000001</v>
      </c>
      <c r="B320">
        <v>72.75</v>
      </c>
      <c r="C320">
        <v>-2.0095200000000002</v>
      </c>
      <c r="D320">
        <v>8.14072</v>
      </c>
      <c r="E320">
        <v>0.22852</v>
      </c>
      <c r="G320">
        <f t="shared" si="25"/>
        <v>0.84826302399999998</v>
      </c>
      <c r="H320">
        <f t="shared" si="26"/>
        <v>-8.8837620333333089E-2</v>
      </c>
      <c r="I320">
        <f t="shared" si="27"/>
        <v>-9.609573922724865E-3</v>
      </c>
      <c r="J320">
        <f t="shared" si="28"/>
        <v>-1.8291390588235108E-3</v>
      </c>
      <c r="K320">
        <f t="shared" si="29"/>
        <v>9.7113968068092112E-4</v>
      </c>
      <c r="L320">
        <f t="shared" si="30"/>
        <v>-2.0589689952975842E-2</v>
      </c>
    </row>
    <row r="321" spans="1:12">
      <c r="A321">
        <v>759.07001000000002</v>
      </c>
      <c r="B321">
        <v>73</v>
      </c>
      <c r="C321">
        <v>-2.01301</v>
      </c>
      <c r="D321">
        <v>8.2075899999999997</v>
      </c>
      <c r="E321">
        <v>0.22719</v>
      </c>
      <c r="G321">
        <f t="shared" si="25"/>
        <v>0.85523087799999997</v>
      </c>
      <c r="H321">
        <f t="shared" si="26"/>
        <v>-8.1869766333333094E-2</v>
      </c>
      <c r="I321">
        <f t="shared" si="27"/>
        <v>-8.8558604864068229E-3</v>
      </c>
      <c r="J321">
        <f t="shared" si="28"/>
        <v>-1.8770812745097891E-3</v>
      </c>
      <c r="K321">
        <f t="shared" si="29"/>
        <v>9.6878571458811384E-4</v>
      </c>
      <c r="L321">
        <f t="shared" si="30"/>
        <v>-2.2927649101467384E-2</v>
      </c>
    </row>
    <row r="322" spans="1:12">
      <c r="A322">
        <v>761.57599000000005</v>
      </c>
      <c r="B322">
        <v>73.25</v>
      </c>
      <c r="C322">
        <v>-2.0149599999999999</v>
      </c>
      <c r="D322">
        <v>8.1177700000000002</v>
      </c>
      <c r="E322">
        <v>0.22586000000000001</v>
      </c>
      <c r="G322">
        <f t="shared" si="25"/>
        <v>0.84587163400000009</v>
      </c>
      <c r="H322">
        <f t="shared" si="26"/>
        <v>-9.1229010333332972E-2</v>
      </c>
      <c r="I322">
        <f t="shared" si="27"/>
        <v>-9.8682508086751896E-3</v>
      </c>
      <c r="J322">
        <f t="shared" si="28"/>
        <v>-1.80170994117647E-3</v>
      </c>
      <c r="K322">
        <f t="shared" si="29"/>
        <v>9.6643943388336081E-4</v>
      </c>
      <c r="L322">
        <f t="shared" si="30"/>
        <v>-1.9749309288716099E-2</v>
      </c>
    </row>
    <row r="323" spans="1:12">
      <c r="A323">
        <v>764.07397000000003</v>
      </c>
      <c r="B323">
        <v>73.5</v>
      </c>
      <c r="C323">
        <v>-2.02529</v>
      </c>
      <c r="D323">
        <v>8.1177600000000005</v>
      </c>
      <c r="E323">
        <v>0.22452</v>
      </c>
      <c r="G323">
        <f t="shared" si="25"/>
        <v>0.84587059200000003</v>
      </c>
      <c r="H323">
        <f t="shared" si="26"/>
        <v>-9.1230052333333034E-2</v>
      </c>
      <c r="I323">
        <f t="shared" si="27"/>
        <v>-9.8683635219152625E-3</v>
      </c>
      <c r="J323">
        <f t="shared" si="28"/>
        <v>-1.185918588235291E-3</v>
      </c>
      <c r="K323">
        <f t="shared" si="29"/>
        <v>9.6411192656876217E-4</v>
      </c>
      <c r="L323">
        <f t="shared" si="30"/>
        <v>-1.2999209776864152E-2</v>
      </c>
    </row>
    <row r="324" spans="1:12">
      <c r="A324">
        <v>766.58196999999996</v>
      </c>
      <c r="B324">
        <v>73.75</v>
      </c>
      <c r="C324">
        <v>-2.0235400000000001</v>
      </c>
      <c r="D324">
        <v>8.1876200000000008</v>
      </c>
      <c r="E324">
        <v>0.22317000000000001</v>
      </c>
      <c r="G324">
        <f t="shared" si="25"/>
        <v>0.85315000400000007</v>
      </c>
      <c r="H324">
        <f t="shared" si="26"/>
        <v>-8.3950640333332993E-2</v>
      </c>
      <c r="I324">
        <f t="shared" si="27"/>
        <v>-9.0809488268176284E-3</v>
      </c>
      <c r="J324">
        <f t="shared" si="28"/>
        <v>-1.9342278235294046E-3</v>
      </c>
      <c r="K324">
        <f t="shared" si="29"/>
        <v>9.6178633422227091E-4</v>
      </c>
      <c r="L324">
        <f t="shared" si="30"/>
        <v>-2.3040060395601417E-2</v>
      </c>
    </row>
    <row r="325" spans="1:12">
      <c r="A325">
        <v>769.09100000000001</v>
      </c>
      <c r="B325">
        <v>74</v>
      </c>
      <c r="C325">
        <v>-2.0308199999999998</v>
      </c>
      <c r="D325">
        <v>8.0688700000000004</v>
      </c>
      <c r="E325">
        <v>0.22181999999999999</v>
      </c>
      <c r="G325">
        <f t="shared" si="25"/>
        <v>0.840776254</v>
      </c>
      <c r="H325">
        <f t="shared" si="26"/>
        <v>-9.6324390333333065E-2</v>
      </c>
      <c r="I325">
        <f t="shared" si="27"/>
        <v>-1.0419418552595528E-2</v>
      </c>
      <c r="J325">
        <f t="shared" si="28"/>
        <v>-1.1388957843137242E-3</v>
      </c>
      <c r="K325">
        <f t="shared" si="29"/>
        <v>9.5947098607711658E-4</v>
      </c>
      <c r="L325">
        <f t="shared" si="30"/>
        <v>-1.1823545213964455E-2</v>
      </c>
    </row>
    <row r="326" spans="1:12">
      <c r="A326">
        <v>771.58698000000004</v>
      </c>
      <c r="B326">
        <v>74.25</v>
      </c>
      <c r="C326">
        <v>-2.0336400000000001</v>
      </c>
      <c r="D326">
        <v>8.1037999999999997</v>
      </c>
      <c r="E326">
        <v>0.22047</v>
      </c>
      <c r="G326">
        <f t="shared" si="25"/>
        <v>0.84441595999999997</v>
      </c>
      <c r="H326">
        <f t="shared" si="26"/>
        <v>-9.2684684333333101E-2</v>
      </c>
      <c r="I326">
        <f t="shared" si="27"/>
        <v>-1.0025711205046717E-2</v>
      </c>
      <c r="J326">
        <f t="shared" si="28"/>
        <v>-2.2919402941176388E-3</v>
      </c>
      <c r="K326">
        <f t="shared" si="29"/>
        <v>9.5717871497187732E-4</v>
      </c>
      <c r="L326">
        <f t="shared" si="30"/>
        <v>-2.4728360576542048E-2</v>
      </c>
    </row>
    <row r="327" spans="1:12">
      <c r="A327">
        <v>774.09698000000003</v>
      </c>
      <c r="B327">
        <v>74.5</v>
      </c>
      <c r="C327">
        <v>-2.0383200000000001</v>
      </c>
      <c r="D327">
        <v>8.0798400000000008</v>
      </c>
      <c r="E327">
        <v>0.21911</v>
      </c>
      <c r="G327">
        <f t="shared" si="25"/>
        <v>0.84191932800000002</v>
      </c>
      <c r="H327">
        <f t="shared" si="26"/>
        <v>-9.5181316333333044E-2</v>
      </c>
      <c r="I327">
        <f t="shared" si="27"/>
        <v>-1.0295772128243664E-2</v>
      </c>
      <c r="J327">
        <f t="shared" si="28"/>
        <v>-2.2245576274509751E-3</v>
      </c>
      <c r="K327">
        <f t="shared" si="29"/>
        <v>9.5488458701499437E-4</v>
      </c>
      <c r="L327">
        <f t="shared" si="30"/>
        <v>-2.3371788846251986E-2</v>
      </c>
    </row>
    <row r="328" spans="1:12">
      <c r="A328">
        <v>776.59802000000002</v>
      </c>
      <c r="B328">
        <v>74.75</v>
      </c>
      <c r="C328">
        <v>-2.0424899999999999</v>
      </c>
      <c r="D328">
        <v>8.1067900000000002</v>
      </c>
      <c r="E328">
        <v>0.21773999999999999</v>
      </c>
      <c r="G328">
        <f t="shared" si="25"/>
        <v>0.84472751800000001</v>
      </c>
      <c r="H328">
        <f t="shared" si="26"/>
        <v>-9.2373126333333055E-2</v>
      </c>
      <c r="I328">
        <f t="shared" si="27"/>
        <v>-9.992009946267125E-3</v>
      </c>
      <c r="J328">
        <f t="shared" si="28"/>
        <v>-2.4070812941176479E-3</v>
      </c>
      <c r="K328">
        <f t="shared" si="29"/>
        <v>9.5260956053053571E-4</v>
      </c>
      <c r="L328">
        <f t="shared" si="30"/>
        <v>-2.6058242149687286E-2</v>
      </c>
    </row>
    <row r="329" spans="1:12">
      <c r="A329">
        <v>779.10601999999994</v>
      </c>
      <c r="B329">
        <v>75</v>
      </c>
      <c r="C329">
        <v>-2.0461800000000001</v>
      </c>
      <c r="D329">
        <v>8.1007999999999996</v>
      </c>
      <c r="E329">
        <v>0.21637000000000001</v>
      </c>
      <c r="G329">
        <f t="shared" si="25"/>
        <v>0.84410335999999997</v>
      </c>
      <c r="H329">
        <f t="shared" si="26"/>
        <v>-9.2997284333333097E-2</v>
      </c>
      <c r="I329">
        <f t="shared" si="27"/>
        <v>-1.0059525177066368E-2</v>
      </c>
      <c r="J329">
        <f t="shared" si="28"/>
        <v>-1.9655899803921592E-3</v>
      </c>
      <c r="K329">
        <f t="shared" si="29"/>
        <v>9.5033906292120831E-4</v>
      </c>
      <c r="L329">
        <f t="shared" si="30"/>
        <v>-2.1135993319405254E-2</v>
      </c>
    </row>
    <row r="330" spans="1:12">
      <c r="A330">
        <v>781.59900000000005</v>
      </c>
      <c r="B330">
        <v>75.25</v>
      </c>
      <c r="C330">
        <v>-2.0476299999999998</v>
      </c>
      <c r="D330">
        <v>8.1087799999999994</v>
      </c>
      <c r="E330">
        <v>0.215</v>
      </c>
      <c r="G330">
        <f t="shared" si="25"/>
        <v>0.84493487599999983</v>
      </c>
      <c r="H330">
        <f t="shared" si="26"/>
        <v>-9.2165768333333231E-2</v>
      </c>
      <c r="I330">
        <f t="shared" si="27"/>
        <v>-9.9695800114941082E-3</v>
      </c>
      <c r="J330">
        <f t="shared" si="28"/>
        <v>-9.4908833333333267E-4</v>
      </c>
      <c r="K330">
        <f t="shared" si="29"/>
        <v>9.4809286379982343E-4</v>
      </c>
      <c r="L330">
        <f t="shared" si="30"/>
        <v>-1.029762297321488E-2</v>
      </c>
    </row>
    <row r="331" spans="1:12">
      <c r="A331">
        <v>784.11603000000002</v>
      </c>
      <c r="B331">
        <v>75.5</v>
      </c>
      <c r="C331">
        <v>-2.0498099999999999</v>
      </c>
      <c r="D331">
        <v>8.1217600000000001</v>
      </c>
      <c r="E331">
        <v>0.21362</v>
      </c>
      <c r="G331">
        <f t="shared" si="25"/>
        <v>0.84628739200000003</v>
      </c>
      <c r="H331">
        <f t="shared" si="26"/>
        <v>-9.0813252333333039E-2</v>
      </c>
      <c r="I331">
        <f t="shared" si="27"/>
        <v>-9.8232782258890605E-3</v>
      </c>
      <c r="J331">
        <f t="shared" si="28"/>
        <v>-1.2446485686274356E-3</v>
      </c>
      <c r="K331">
        <f t="shared" si="29"/>
        <v>9.458357420222799E-4</v>
      </c>
      <c r="L331">
        <f t="shared" si="30"/>
        <v>-1.3705583014017734E-2</v>
      </c>
    </row>
    <row r="332" spans="1:12">
      <c r="A332">
        <v>786.60901000000001</v>
      </c>
      <c r="B332">
        <v>75.75</v>
      </c>
      <c r="C332">
        <v>-2.0565799999999999</v>
      </c>
      <c r="D332">
        <v>8.0688600000000008</v>
      </c>
      <c r="E332">
        <v>0.21224999999999999</v>
      </c>
      <c r="G332">
        <f t="shared" si="25"/>
        <v>0.84077521200000016</v>
      </c>
      <c r="H332">
        <f t="shared" si="26"/>
        <v>-9.6325432333332905E-2</v>
      </c>
      <c r="I332">
        <f t="shared" si="27"/>
        <v>-1.0419531265835575E-2</v>
      </c>
      <c r="J332">
        <f t="shared" si="28"/>
        <v>-1.0591725686274331E-3</v>
      </c>
      <c r="K332">
        <f t="shared" si="29"/>
        <v>9.4361075543014259E-4</v>
      </c>
      <c r="L332">
        <f t="shared" si="30"/>
        <v>-1.0995772798217817E-2</v>
      </c>
    </row>
    <row r="333" spans="1:12">
      <c r="A333">
        <v>789.12</v>
      </c>
      <c r="B333">
        <v>76</v>
      </c>
      <c r="C333">
        <v>-2.0607099999999998</v>
      </c>
      <c r="D333">
        <v>8.14771</v>
      </c>
      <c r="E333">
        <v>0.21085000000000001</v>
      </c>
      <c r="G333">
        <f t="shared" si="25"/>
        <v>0.84899138199999991</v>
      </c>
      <c r="H333">
        <f t="shared" si="26"/>
        <v>-8.810926233333316E-2</v>
      </c>
      <c r="I333">
        <f t="shared" si="27"/>
        <v>-9.530787367919083E-3</v>
      </c>
      <c r="J333">
        <f t="shared" si="28"/>
        <v>3.2118117647060329E-4</v>
      </c>
      <c r="K333">
        <f t="shared" si="29"/>
        <v>9.4138025172507927E-4</v>
      </c>
      <c r="L333">
        <f t="shared" si="30"/>
        <v>3.6452600778283358E-3</v>
      </c>
    </row>
    <row r="334" spans="1:12">
      <c r="A334">
        <v>791.61297999999999</v>
      </c>
      <c r="B334">
        <v>76.25</v>
      </c>
      <c r="C334">
        <v>-2.0642</v>
      </c>
      <c r="D334">
        <v>7.9960100000000001</v>
      </c>
      <c r="E334">
        <v>0.20946999999999999</v>
      </c>
      <c r="G334">
        <f t="shared" si="25"/>
        <v>0.83318424200000007</v>
      </c>
      <c r="H334">
        <f t="shared" si="26"/>
        <v>-0.10391640233333299</v>
      </c>
      <c r="I334">
        <f t="shared" si="27"/>
        <v>-1.1240647219712801E-2</v>
      </c>
      <c r="J334">
        <f t="shared" si="28"/>
        <v>4.9047552941178458E-4</v>
      </c>
      <c r="K334">
        <f t="shared" si="29"/>
        <v>9.3917615355109361E-4</v>
      </c>
      <c r="L334">
        <f t="shared" si="30"/>
        <v>4.7199048311784755E-3</v>
      </c>
    </row>
    <row r="335" spans="1:12">
      <c r="A335">
        <v>794.11699999999996</v>
      </c>
      <c r="B335">
        <v>76.5</v>
      </c>
      <c r="C335">
        <v>-2.06962</v>
      </c>
      <c r="D335">
        <v>8.1087900000000008</v>
      </c>
      <c r="E335">
        <v>0.20807999999999999</v>
      </c>
      <c r="G335">
        <f t="shared" si="25"/>
        <v>0.84493591800000001</v>
      </c>
      <c r="H335">
        <f t="shared" si="26"/>
        <v>-9.2164726333333058E-2</v>
      </c>
      <c r="I335">
        <f t="shared" si="27"/>
        <v>-9.9694672982540249E-3</v>
      </c>
      <c r="J335">
        <f t="shared" si="28"/>
        <v>6.0366533333334831E-4</v>
      </c>
      <c r="K335">
        <f t="shared" si="29"/>
        <v>9.369726600747518E-4</v>
      </c>
      <c r="L335">
        <f t="shared" si="30"/>
        <v>6.549852176092468E-3</v>
      </c>
    </row>
    <row r="336" spans="1:12">
      <c r="A336">
        <v>796.62401999999997</v>
      </c>
      <c r="B336">
        <v>76.75</v>
      </c>
      <c r="C336">
        <v>-2.0721400000000001</v>
      </c>
      <c r="D336">
        <v>8.0409199999999998</v>
      </c>
      <c r="E336">
        <v>0.20668</v>
      </c>
      <c r="G336">
        <f t="shared" si="25"/>
        <v>0.83786386400000001</v>
      </c>
      <c r="H336">
        <f t="shared" si="26"/>
        <v>-9.9236780333333052E-2</v>
      </c>
      <c r="I336">
        <f t="shared" si="27"/>
        <v>-1.0734452058578618E-2</v>
      </c>
      <c r="J336">
        <f t="shared" si="28"/>
        <v>2.96765686274602E-5</v>
      </c>
      <c r="K336">
        <f t="shared" si="29"/>
        <v>9.3477686063080892E-4</v>
      </c>
      <c r="L336">
        <f t="shared" si="30"/>
        <v>2.9904808003421304E-4</v>
      </c>
    </row>
    <row r="337" spans="1:12">
      <c r="A337">
        <v>799.12401999999997</v>
      </c>
      <c r="B337">
        <v>77</v>
      </c>
      <c r="C337">
        <v>-2.0686100000000001</v>
      </c>
      <c r="D337">
        <v>8.1237600000000008</v>
      </c>
      <c r="E337">
        <v>0.20527999999999999</v>
      </c>
      <c r="G337">
        <f t="shared" si="25"/>
        <v>0.84649579200000002</v>
      </c>
      <c r="H337">
        <f t="shared" si="26"/>
        <v>-9.0604852333333041E-2</v>
      </c>
      <c r="I337">
        <f t="shared" si="27"/>
        <v>-9.8007355778759585E-3</v>
      </c>
      <c r="J337">
        <f t="shared" si="28"/>
        <v>-2.8127870588234085E-4</v>
      </c>
      <c r="K337">
        <f t="shared" si="29"/>
        <v>9.3259743437596311E-4</v>
      </c>
      <c r="L337">
        <f t="shared" si="30"/>
        <v>-3.1044552100534676E-3</v>
      </c>
    </row>
    <row r="338" spans="1:12">
      <c r="A338">
        <v>801.61499000000003</v>
      </c>
      <c r="B338">
        <v>77.25</v>
      </c>
      <c r="C338">
        <v>-2.0754100000000002</v>
      </c>
      <c r="D338">
        <v>8.1167700000000007</v>
      </c>
      <c r="E338">
        <v>0.20388999999999999</v>
      </c>
      <c r="G338">
        <f t="shared" si="25"/>
        <v>0.8457674340000001</v>
      </c>
      <c r="H338">
        <f t="shared" si="26"/>
        <v>-9.133321033333297E-2</v>
      </c>
      <c r="I338">
        <f t="shared" si="27"/>
        <v>-9.8795221326817406E-3</v>
      </c>
      <c r="J338">
        <f t="shared" si="28"/>
        <v>-8.961200000000035E-4</v>
      </c>
      <c r="K338">
        <f t="shared" si="29"/>
        <v>9.3043596442418533E-4</v>
      </c>
      <c r="L338">
        <f t="shared" si="30"/>
        <v>-9.8115460600748817E-3</v>
      </c>
    </row>
    <row r="339" spans="1:12">
      <c r="A339">
        <v>804.12598000000003</v>
      </c>
      <c r="B339">
        <v>77.5</v>
      </c>
      <c r="C339">
        <v>-2.0818400000000001</v>
      </c>
      <c r="D339">
        <v>8.0459200000000006</v>
      </c>
      <c r="E339">
        <v>0.20247999999999999</v>
      </c>
      <c r="G339">
        <f t="shared" si="25"/>
        <v>0.83838486400000012</v>
      </c>
      <c r="H339">
        <f t="shared" si="26"/>
        <v>-9.8715780333332948E-2</v>
      </c>
      <c r="I339">
        <f t="shared" si="27"/>
        <v>-1.0678095438545853E-2</v>
      </c>
      <c r="J339">
        <f t="shared" si="28"/>
        <v>-6.2599682352942887E-4</v>
      </c>
      <c r="K339">
        <f t="shared" si="29"/>
        <v>9.2826723937537356E-4</v>
      </c>
      <c r="L339">
        <f t="shared" si="30"/>
        <v>-6.3414058159255732E-3</v>
      </c>
    </row>
    <row r="340" spans="1:12">
      <c r="A340">
        <v>806.62902999999994</v>
      </c>
      <c r="B340">
        <v>77.75</v>
      </c>
      <c r="C340">
        <v>-2.0846100000000001</v>
      </c>
      <c r="D340">
        <v>8.0958100000000002</v>
      </c>
      <c r="E340">
        <v>0.20107</v>
      </c>
      <c r="G340">
        <f t="shared" si="25"/>
        <v>0.84358340200000004</v>
      </c>
      <c r="H340">
        <f t="shared" si="26"/>
        <v>-9.3517242333333028E-2</v>
      </c>
      <c r="I340">
        <f t="shared" si="27"/>
        <v>-1.0115769083859048E-2</v>
      </c>
      <c r="J340">
        <f t="shared" si="28"/>
        <v>-9.0941060784315757E-4</v>
      </c>
      <c r="K340">
        <f t="shared" si="29"/>
        <v>9.2611541085401523E-4</v>
      </c>
      <c r="L340">
        <f t="shared" si="30"/>
        <v>-9.7245233622442889E-3</v>
      </c>
    </row>
    <row r="341" spans="1:12">
      <c r="A341">
        <v>809.13800000000003</v>
      </c>
      <c r="B341">
        <v>78</v>
      </c>
      <c r="C341">
        <v>-2.0843500000000001</v>
      </c>
      <c r="D341">
        <v>8.1606799999999993</v>
      </c>
      <c r="E341">
        <v>0.19966</v>
      </c>
      <c r="G341">
        <f t="shared" si="25"/>
        <v>0.85034285599999992</v>
      </c>
      <c r="H341">
        <f t="shared" si="26"/>
        <v>-8.6757788333333141E-2</v>
      </c>
      <c r="I341">
        <f t="shared" si="27"/>
        <v>-9.3845982955541186E-3</v>
      </c>
      <c r="J341">
        <f t="shared" si="28"/>
        <v>-1.3723344313725523E-3</v>
      </c>
      <c r="K341">
        <f t="shared" si="29"/>
        <v>9.2396848158715606E-4</v>
      </c>
      <c r="L341">
        <f t="shared" si="30"/>
        <v>-1.5817996951465494E-2</v>
      </c>
    </row>
    <row r="342" spans="1:12">
      <c r="A342">
        <v>811.62798999999995</v>
      </c>
      <c r="B342">
        <v>78.25</v>
      </c>
      <c r="C342">
        <v>-2.0934300000000001</v>
      </c>
      <c r="D342">
        <v>8.1427200000000006</v>
      </c>
      <c r="E342">
        <v>0.19825999999999999</v>
      </c>
      <c r="G342">
        <f t="shared" si="25"/>
        <v>0.84847142400000009</v>
      </c>
      <c r="H342">
        <f t="shared" si="26"/>
        <v>-8.8629220333332981E-2</v>
      </c>
      <c r="I342">
        <f t="shared" si="27"/>
        <v>-9.5870312747117509E-3</v>
      </c>
      <c r="J342">
        <f t="shared" si="28"/>
        <v>-1.0613382941176549E-3</v>
      </c>
      <c r="K342">
        <f t="shared" si="29"/>
        <v>9.2184761233955346E-4</v>
      </c>
      <c r="L342">
        <f t="shared" si="30"/>
        <v>-1.1975038143469837E-2</v>
      </c>
    </row>
    <row r="343" spans="1:12">
      <c r="A343">
        <v>814.12798999999995</v>
      </c>
      <c r="B343">
        <v>78.5</v>
      </c>
      <c r="C343">
        <v>-2.1014599999999999</v>
      </c>
      <c r="D343">
        <v>8.1057900000000007</v>
      </c>
      <c r="E343">
        <v>0.19685</v>
      </c>
      <c r="G343">
        <f t="shared" si="25"/>
        <v>0.84462331800000001</v>
      </c>
      <c r="H343">
        <f t="shared" si="26"/>
        <v>-9.2477326333333054E-2</v>
      </c>
      <c r="I343">
        <f t="shared" si="27"/>
        <v>-1.0003281270273676E-2</v>
      </c>
      <c r="J343">
        <f t="shared" si="28"/>
        <v>-2.0095276470588367E-3</v>
      </c>
      <c r="K343">
        <f t="shared" si="29"/>
        <v>9.197279897112605E-4</v>
      </c>
      <c r="L343">
        <f t="shared" si="30"/>
        <v>-2.1729949672371865E-2</v>
      </c>
    </row>
    <row r="344" spans="1:12">
      <c r="A344">
        <v>816.63300000000004</v>
      </c>
      <c r="B344">
        <v>78.75</v>
      </c>
      <c r="C344">
        <v>-2.1013500000000001</v>
      </c>
      <c r="D344">
        <v>8.0489099999999993</v>
      </c>
      <c r="E344">
        <v>0.19544</v>
      </c>
      <c r="G344">
        <f t="shared" si="25"/>
        <v>0.83869642199999994</v>
      </c>
      <c r="H344">
        <f t="shared" si="26"/>
        <v>-9.8404222333333125E-2</v>
      </c>
      <c r="I344">
        <f t="shared" si="27"/>
        <v>-1.0644394179766285E-2</v>
      </c>
      <c r="J344">
        <f t="shared" si="28"/>
        <v>-1.7311910588235495E-3</v>
      </c>
      <c r="K344">
        <f t="shared" si="29"/>
        <v>9.1761387358767763E-4</v>
      </c>
      <c r="L344">
        <f t="shared" si="30"/>
        <v>-1.7592650170633294E-2</v>
      </c>
    </row>
    <row r="345" spans="1:12">
      <c r="A345">
        <v>819.12298999999996</v>
      </c>
      <c r="B345">
        <v>79</v>
      </c>
      <c r="C345">
        <v>-2.1063100000000001</v>
      </c>
      <c r="D345">
        <v>8.0469100000000005</v>
      </c>
      <c r="E345">
        <v>0.19403000000000001</v>
      </c>
      <c r="G345">
        <f t="shared" si="25"/>
        <v>0.83848802200000006</v>
      </c>
      <c r="H345">
        <f t="shared" si="26"/>
        <v>-9.8612622333333011E-2</v>
      </c>
      <c r="I345">
        <f t="shared" si="27"/>
        <v>-1.0666936827779375E-2</v>
      </c>
      <c r="J345">
        <f t="shared" si="28"/>
        <v>-2.894512549019625E-3</v>
      </c>
      <c r="K345">
        <f t="shared" si="29"/>
        <v>9.1552204362391133E-4</v>
      </c>
      <c r="L345">
        <f t="shared" si="30"/>
        <v>-2.935235348711767E-2</v>
      </c>
    </row>
    <row r="346" spans="1:12">
      <c r="A346">
        <v>821.63800000000003</v>
      </c>
      <c r="B346">
        <v>79.25</v>
      </c>
      <c r="C346">
        <v>-2.1128100000000001</v>
      </c>
      <c r="D346">
        <v>8.0089799999999993</v>
      </c>
      <c r="E346">
        <v>0.19259999999999999</v>
      </c>
      <c r="G346">
        <f t="shared" si="25"/>
        <v>0.83453571599999987</v>
      </c>
      <c r="H346">
        <f t="shared" si="26"/>
        <v>-0.10256492833333319</v>
      </c>
      <c r="I346">
        <f t="shared" si="27"/>
        <v>-1.1094458147347861E-2</v>
      </c>
      <c r="J346">
        <f t="shared" si="28"/>
        <v>-2.7874828039215894E-3</v>
      </c>
      <c r="K346">
        <f t="shared" si="29"/>
        <v>9.1341885369587532E-4</v>
      </c>
      <c r="L346">
        <f t="shared" si="30"/>
        <v>-2.7177738523468248E-2</v>
      </c>
    </row>
    <row r="347" spans="1:12">
      <c r="A347">
        <v>824.13300000000004</v>
      </c>
      <c r="B347">
        <v>79.5</v>
      </c>
      <c r="C347">
        <v>-2.1166800000000001</v>
      </c>
      <c r="D347">
        <v>8.0968099999999996</v>
      </c>
      <c r="E347">
        <v>0.19119</v>
      </c>
      <c r="G347">
        <f t="shared" si="25"/>
        <v>0.84368760200000004</v>
      </c>
      <c r="H347">
        <f t="shared" si="26"/>
        <v>-9.341304233333303E-2</v>
      </c>
      <c r="I347">
        <f t="shared" si="27"/>
        <v>-1.0104497759852497E-2</v>
      </c>
      <c r="J347">
        <f t="shared" si="28"/>
        <v>-2.8007019019607926E-3</v>
      </c>
      <c r="K347">
        <f t="shared" si="29"/>
        <v>9.1134192364230563E-4</v>
      </c>
      <c r="L347">
        <f t="shared" si="30"/>
        <v>-2.9981915073131117E-2</v>
      </c>
    </row>
    <row r="348" spans="1:12">
      <c r="A348">
        <v>826.65099999999995</v>
      </c>
      <c r="B348">
        <v>79.75</v>
      </c>
      <c r="C348">
        <v>-2.1207699999999998</v>
      </c>
      <c r="D348">
        <v>8.0129800000000007</v>
      </c>
      <c r="E348">
        <v>0.18976000000000001</v>
      </c>
      <c r="G348">
        <f t="shared" si="25"/>
        <v>0.83495251599999998</v>
      </c>
      <c r="H348">
        <f t="shared" si="26"/>
        <v>-0.10214812833333309</v>
      </c>
      <c r="I348">
        <f t="shared" si="27"/>
        <v>-1.1049372851321647E-2</v>
      </c>
      <c r="J348">
        <f t="shared" si="28"/>
        <v>-3.1166832941176554E-3</v>
      </c>
      <c r="K348">
        <f t="shared" si="29"/>
        <v>9.0925540165902742E-4</v>
      </c>
      <c r="L348">
        <f t="shared" si="30"/>
        <v>-3.0511408725446183E-2</v>
      </c>
    </row>
    <row r="349" spans="1:12">
      <c r="A349">
        <v>829.14202999999998</v>
      </c>
      <c r="B349">
        <v>80</v>
      </c>
      <c r="C349">
        <v>-2.1280600000000001</v>
      </c>
      <c r="D349">
        <v>8.0369299999999999</v>
      </c>
      <c r="E349">
        <v>0.18834999999999999</v>
      </c>
      <c r="G349">
        <f t="shared" si="25"/>
        <v>0.83744810600000008</v>
      </c>
      <c r="H349">
        <f t="shared" si="26"/>
        <v>-9.9652538333332985E-2</v>
      </c>
      <c r="I349">
        <f t="shared" si="27"/>
        <v>-1.0779424641364747E-2</v>
      </c>
      <c r="J349">
        <f t="shared" si="28"/>
        <v>-2.9138099803921584E-3</v>
      </c>
      <c r="K349">
        <f t="shared" si="29"/>
        <v>9.0720060817277249E-4</v>
      </c>
      <c r="L349">
        <f t="shared" si="30"/>
        <v>-2.9239696540850801E-2</v>
      </c>
    </row>
    <row r="350" spans="1:12">
      <c r="A350">
        <v>831.65099999999995</v>
      </c>
      <c r="B350">
        <v>80.25</v>
      </c>
      <c r="C350">
        <v>-2.14093</v>
      </c>
      <c r="D350">
        <v>8.0389300000000006</v>
      </c>
      <c r="E350">
        <v>0.18693000000000001</v>
      </c>
      <c r="G350">
        <f t="shared" ref="G350:G366" si="31">(D350/100)*$B$16</f>
        <v>0.83765650600000008</v>
      </c>
      <c r="H350">
        <f t="shared" ref="H350:H366" si="32">G350-G$27</f>
        <v>-9.9444138333332988E-2</v>
      </c>
      <c r="I350">
        <f t="shared" ref="I350:I366" si="33">H350/(G$29-G$27)</f>
        <v>-1.0756881993351647E-2</v>
      </c>
      <c r="J350">
        <f t="shared" ref="J350:J366" si="34">SLOPE(H342:H358,B342:B358)</f>
        <v>-1.7964080000000097E-3</v>
      </c>
      <c r="K350">
        <f t="shared" ref="K350:K366" si="35">1/(A350+273.15)</f>
        <v>9.0514038274766226E-4</v>
      </c>
      <c r="L350">
        <f t="shared" si="30"/>
        <v>-1.8064493595173182E-2</v>
      </c>
    </row>
    <row r="351" spans="1:12">
      <c r="A351">
        <v>834.15002000000004</v>
      </c>
      <c r="B351">
        <v>80.5</v>
      </c>
      <c r="C351">
        <v>-2.15124</v>
      </c>
      <c r="D351">
        <v>8.0419199999999993</v>
      </c>
      <c r="E351">
        <v>0.18551000000000001</v>
      </c>
      <c r="G351">
        <f t="shared" si="31"/>
        <v>0.8379680639999999</v>
      </c>
      <c r="H351">
        <f t="shared" si="32"/>
        <v>-9.9132580333333165E-2</v>
      </c>
      <c r="I351">
        <f t="shared" si="33"/>
        <v>-1.0723180734572079E-2</v>
      </c>
      <c r="J351">
        <f t="shared" si="34"/>
        <v>-1.0704711176470641E-3</v>
      </c>
      <c r="K351">
        <f t="shared" si="35"/>
        <v>9.0309760854154046E-4</v>
      </c>
      <c r="L351">
        <f t="shared" si="30"/>
        <v>-1.079837843469429E-2</v>
      </c>
    </row>
    <row r="352" spans="1:12">
      <c r="A352">
        <v>836.65197999999998</v>
      </c>
      <c r="B352">
        <v>80.75</v>
      </c>
      <c r="C352">
        <v>-2.1590199999999999</v>
      </c>
      <c r="D352">
        <v>8.0708599999999997</v>
      </c>
      <c r="E352">
        <v>0.18409</v>
      </c>
      <c r="G352">
        <f t="shared" si="31"/>
        <v>0.84098361199999994</v>
      </c>
      <c r="H352">
        <f t="shared" si="32"/>
        <v>-9.611703233333313E-2</v>
      </c>
      <c r="I352">
        <f t="shared" si="33"/>
        <v>-1.0396988617822499E-2</v>
      </c>
      <c r="J352">
        <f t="shared" si="34"/>
        <v>-4.9643127450979812E-4</v>
      </c>
      <c r="K352">
        <f t="shared" si="35"/>
        <v>9.0106164705166592E-4</v>
      </c>
      <c r="L352">
        <f t="shared" si="30"/>
        <v>-5.1648626935149045E-3</v>
      </c>
    </row>
    <row r="353" spans="1:12">
      <c r="A353">
        <v>839.14599999999996</v>
      </c>
      <c r="B353">
        <v>81</v>
      </c>
      <c r="C353">
        <v>-2.1723400000000002</v>
      </c>
      <c r="D353">
        <v>7.9660700000000002</v>
      </c>
      <c r="E353">
        <v>0.18267</v>
      </c>
      <c r="G353">
        <f t="shared" si="31"/>
        <v>0.83006449400000004</v>
      </c>
      <c r="H353">
        <f t="shared" si="32"/>
        <v>-0.10703615033333302</v>
      </c>
      <c r="I353">
        <f t="shared" si="33"/>
        <v>-1.1578110660468932E-2</v>
      </c>
      <c r="J353">
        <f t="shared" si="34"/>
        <v>-3.8524374509803797E-4</v>
      </c>
      <c r="K353">
        <f t="shared" si="35"/>
        <v>8.9904126239777912E-4</v>
      </c>
      <c r="L353">
        <f t="shared" si="30"/>
        <v>-3.5991928324991896E-3</v>
      </c>
    </row>
    <row r="354" spans="1:12">
      <c r="A354">
        <v>841.65197999999998</v>
      </c>
      <c r="B354">
        <v>81.25</v>
      </c>
      <c r="C354">
        <v>-2.1880099999999998</v>
      </c>
      <c r="D354">
        <v>8.0189599999999999</v>
      </c>
      <c r="E354">
        <v>0.18124999999999999</v>
      </c>
      <c r="G354">
        <f t="shared" si="31"/>
        <v>0.83557563199999996</v>
      </c>
      <c r="H354">
        <f t="shared" si="32"/>
        <v>-0.10152501233333311</v>
      </c>
      <c r="I354">
        <f t="shared" si="33"/>
        <v>-1.0981970333762477E-2</v>
      </c>
      <c r="J354">
        <f t="shared" si="34"/>
        <v>-1.4971088235293369E-4</v>
      </c>
      <c r="K354">
        <f t="shared" si="35"/>
        <v>8.970202941333133E-4</v>
      </c>
      <c r="L354">
        <f t="shared" si="30"/>
        <v>-1.4746206763451926E-3</v>
      </c>
    </row>
    <row r="355" spans="1:12">
      <c r="A355">
        <v>844.15503000000001</v>
      </c>
      <c r="B355">
        <v>81.5</v>
      </c>
      <c r="C355">
        <v>-2.1872500000000001</v>
      </c>
      <c r="D355">
        <v>7.9990100000000002</v>
      </c>
      <c r="E355">
        <v>0.17982999999999999</v>
      </c>
      <c r="G355">
        <f t="shared" si="31"/>
        <v>0.83349684200000007</v>
      </c>
      <c r="H355">
        <f t="shared" si="32"/>
        <v>-0.10360380233333299</v>
      </c>
      <c r="I355">
        <f t="shared" si="33"/>
        <v>-1.120683324769315E-2</v>
      </c>
      <c r="J355">
        <f t="shared" si="34"/>
        <v>-1.4425877058823521E-3</v>
      </c>
      <c r="K355">
        <f t="shared" si="35"/>
        <v>8.9501073847309182E-4</v>
      </c>
      <c r="L355">
        <f t="shared" si="30"/>
        <v>-1.3924080713186534E-2</v>
      </c>
    </row>
    <row r="356" spans="1:12">
      <c r="A356">
        <v>846.66301999999996</v>
      </c>
      <c r="B356">
        <v>81.75</v>
      </c>
      <c r="C356">
        <v>-2.1998000000000002</v>
      </c>
      <c r="D356">
        <v>8.0269499999999994</v>
      </c>
      <c r="E356">
        <v>0.17841000000000001</v>
      </c>
      <c r="G356">
        <f t="shared" si="31"/>
        <v>0.83640818999999988</v>
      </c>
      <c r="H356">
        <f t="shared" si="32"/>
        <v>-0.10069245433333318</v>
      </c>
      <c r="I356">
        <f t="shared" si="33"/>
        <v>-1.0891912454950144E-2</v>
      </c>
      <c r="J356">
        <f t="shared" si="34"/>
        <v>-7.0645556862744487E-4</v>
      </c>
      <c r="K356">
        <f t="shared" si="35"/>
        <v>8.9300622705744208E-4</v>
      </c>
      <c r="L356">
        <f t="shared" si="30"/>
        <v>-7.0159732753041076E-3</v>
      </c>
    </row>
    <row r="357" spans="1:12">
      <c r="A357">
        <v>849.15899999999999</v>
      </c>
      <c r="B357">
        <v>82</v>
      </c>
      <c r="C357">
        <v>-2.2117499999999999</v>
      </c>
      <c r="D357">
        <v>8.0319400000000005</v>
      </c>
      <c r="E357">
        <v>0.17699000000000001</v>
      </c>
      <c r="G357">
        <f t="shared" si="31"/>
        <v>0.83692814800000004</v>
      </c>
      <c r="H357">
        <f t="shared" si="32"/>
        <v>-0.10017249633333303</v>
      </c>
      <c r="I357">
        <f t="shared" si="33"/>
        <v>-1.0835668548157439E-2</v>
      </c>
      <c r="J357">
        <f t="shared" si="34"/>
        <v>-4.169123725490158E-4</v>
      </c>
      <c r="K357">
        <f t="shared" si="35"/>
        <v>8.9102020922936557E-4</v>
      </c>
      <c r="L357">
        <f t="shared" si="30"/>
        <v>-4.1619445237912637E-3</v>
      </c>
    </row>
    <row r="358" spans="1:12">
      <c r="A358">
        <v>851.67296999999996</v>
      </c>
      <c r="B358">
        <v>82.25</v>
      </c>
      <c r="C358">
        <v>-2.2190400000000001</v>
      </c>
      <c r="D358">
        <v>8.0628799999999998</v>
      </c>
      <c r="E358">
        <v>0.17557</v>
      </c>
      <c r="G358">
        <f t="shared" si="31"/>
        <v>0.84015209599999996</v>
      </c>
      <c r="H358">
        <f t="shared" si="32"/>
        <v>-9.6948548333333107E-2</v>
      </c>
      <c r="I358">
        <f t="shared" si="33"/>
        <v>-1.0486933783394771E-2</v>
      </c>
      <c r="J358">
        <f t="shared" si="34"/>
        <v>-3.0473392156861267E-4</v>
      </c>
      <c r="K358">
        <f t="shared" si="35"/>
        <v>8.8902878645872609E-4</v>
      </c>
      <c r="L358">
        <f t="shared" si="30"/>
        <v>-3.1432540951604766E-3</v>
      </c>
    </row>
    <row r="359" spans="1:12">
      <c r="A359">
        <v>854.17102</v>
      </c>
      <c r="B359">
        <v>82.5</v>
      </c>
      <c r="C359">
        <v>-2.2334800000000001</v>
      </c>
      <c r="D359">
        <v>8.0229599999999994</v>
      </c>
      <c r="E359">
        <v>0.17415</v>
      </c>
      <c r="G359">
        <f t="shared" si="31"/>
        <v>0.83599243199999995</v>
      </c>
      <c r="H359">
        <f t="shared" si="32"/>
        <v>-0.10110821233333311</v>
      </c>
      <c r="I359">
        <f t="shared" si="33"/>
        <v>-1.0936885037736275E-2</v>
      </c>
      <c r="J359">
        <f t="shared" si="34"/>
        <v>-2.11501482352916E-4</v>
      </c>
      <c r="K359">
        <f t="shared" si="35"/>
        <v>8.8705877230959478E-4</v>
      </c>
      <c r="L359">
        <f t="shared" si="30"/>
        <v>-2.0918328736308661E-3</v>
      </c>
    </row>
    <row r="360" spans="1:12">
      <c r="A360">
        <v>856.65899999999999</v>
      </c>
      <c r="B360">
        <v>82.75</v>
      </c>
      <c r="C360">
        <v>-2.2415799999999999</v>
      </c>
      <c r="D360">
        <v>8.0309500000000007</v>
      </c>
      <c r="E360">
        <v>0.17274999999999999</v>
      </c>
      <c r="G360">
        <f t="shared" si="31"/>
        <v>0.8368249900000001</v>
      </c>
      <c r="H360">
        <f t="shared" si="32"/>
        <v>-0.10027565433333296</v>
      </c>
      <c r="I360">
        <f t="shared" si="33"/>
        <v>-1.0846827158923917E-2</v>
      </c>
      <c r="J360">
        <f t="shared" si="34"/>
        <v>-3.3998971428552049E-5</v>
      </c>
      <c r="K360">
        <f t="shared" si="35"/>
        <v>8.8510535851635101E-4</v>
      </c>
      <c r="L360">
        <f t="shared" si="30"/>
        <v>-3.3905509422590063E-4</v>
      </c>
    </row>
    <row r="361" spans="1:12">
      <c r="A361">
        <v>859.17498999999998</v>
      </c>
      <c r="B361">
        <v>83</v>
      </c>
      <c r="C361">
        <v>-2.2543600000000001</v>
      </c>
      <c r="D361">
        <v>8.02895</v>
      </c>
      <c r="E361">
        <v>0.17132</v>
      </c>
      <c r="G361">
        <f t="shared" si="31"/>
        <v>0.83661658999999999</v>
      </c>
      <c r="H361">
        <f t="shared" si="32"/>
        <v>-0.10048405433333307</v>
      </c>
      <c r="I361">
        <f t="shared" si="33"/>
        <v>-1.0869369806937031E-2</v>
      </c>
      <c r="J361">
        <f t="shared" si="34"/>
        <v>6.3005503296704763E-4</v>
      </c>
      <c r="K361">
        <f t="shared" si="35"/>
        <v>8.8313868264975758E-4</v>
      </c>
      <c r="L361">
        <f t="shared" si="30"/>
        <v>6.270199158933047E-3</v>
      </c>
    </row>
    <row r="362" spans="1:12">
      <c r="A362">
        <v>861.66699000000006</v>
      </c>
      <c r="B362">
        <v>83.25</v>
      </c>
      <c r="C362">
        <v>-2.25909</v>
      </c>
      <c r="D362">
        <v>8.04392</v>
      </c>
      <c r="E362">
        <v>0.16991999999999999</v>
      </c>
      <c r="G362">
        <f t="shared" si="31"/>
        <v>0.83817646400000001</v>
      </c>
      <c r="H362">
        <f t="shared" si="32"/>
        <v>-9.8924180333333056E-2</v>
      </c>
      <c r="I362">
        <f t="shared" si="33"/>
        <v>-1.0700638086558965E-2</v>
      </c>
      <c r="J362">
        <f t="shared" si="34"/>
        <v>-5.2420615384592401E-5</v>
      </c>
      <c r="K362">
        <f t="shared" si="35"/>
        <v>8.8119935532512603E-4</v>
      </c>
      <c r="L362">
        <f t="shared" si="30"/>
        <v>-5.2990699754050909E-4</v>
      </c>
    </row>
    <row r="363" spans="1:12">
      <c r="A363">
        <v>864.18700999999999</v>
      </c>
      <c r="B363">
        <v>83.5</v>
      </c>
      <c r="C363">
        <v>-2.2744499999999999</v>
      </c>
      <c r="D363">
        <v>7.8992000000000004</v>
      </c>
      <c r="E363">
        <v>0.16850000000000001</v>
      </c>
      <c r="G363">
        <f t="shared" si="31"/>
        <v>0.82309664000000005</v>
      </c>
      <c r="H363">
        <f t="shared" si="32"/>
        <v>-0.11400400433333302</v>
      </c>
      <c r="I363">
        <f t="shared" si="33"/>
        <v>-1.2331824096786974E-2</v>
      </c>
      <c r="J363">
        <f t="shared" si="34"/>
        <v>-1.3376948251746264E-4</v>
      </c>
      <c r="K363">
        <f t="shared" si="35"/>
        <v>8.7924686456831297E-4</v>
      </c>
      <c r="L363">
        <f t="shared" si="30"/>
        <v>-1.1733752976460187E-3</v>
      </c>
    </row>
    <row r="364" spans="1:12">
      <c r="A364">
        <v>866.67602999999997</v>
      </c>
      <c r="B364">
        <v>83.75</v>
      </c>
      <c r="C364">
        <v>-2.2972700000000001</v>
      </c>
      <c r="D364">
        <v>8.0349400000000006</v>
      </c>
      <c r="E364">
        <v>0.16708999999999999</v>
      </c>
      <c r="G364">
        <f t="shared" si="31"/>
        <v>0.83724074800000003</v>
      </c>
      <c r="H364">
        <f t="shared" si="32"/>
        <v>-9.9859896333333031E-2</v>
      </c>
      <c r="I364">
        <f t="shared" si="33"/>
        <v>-1.0801854576137788E-2</v>
      </c>
      <c r="J364">
        <f t="shared" si="34"/>
        <v>-7.1462254545450691E-4</v>
      </c>
      <c r="K364">
        <f t="shared" si="35"/>
        <v>8.7732686715357789E-4</v>
      </c>
      <c r="L364">
        <f t="shared" si="30"/>
        <v>-7.1562516254682646E-3</v>
      </c>
    </row>
    <row r="365" spans="1:12">
      <c r="A365">
        <v>869.17798000000005</v>
      </c>
      <c r="B365">
        <v>84</v>
      </c>
      <c r="C365">
        <v>-2.3197999999999999</v>
      </c>
      <c r="D365">
        <v>8.0668699999999998</v>
      </c>
      <c r="E365">
        <v>0.16569</v>
      </c>
      <c r="G365">
        <f t="shared" si="31"/>
        <v>0.840567854</v>
      </c>
      <c r="H365">
        <f t="shared" si="32"/>
        <v>-9.6532790333333063E-2</v>
      </c>
      <c r="I365">
        <f t="shared" si="33"/>
        <v>-1.0441961200608628E-2</v>
      </c>
      <c r="J365">
        <f t="shared" si="34"/>
        <v>-8.9743355151513293E-4</v>
      </c>
      <c r="K365">
        <f t="shared" si="35"/>
        <v>8.7540532798645093E-4</v>
      </c>
      <c r="L365">
        <f t="shared" si="30"/>
        <v>-9.2966705760420404E-3</v>
      </c>
    </row>
    <row r="366" spans="1:12">
      <c r="A366">
        <v>871.68499999999995</v>
      </c>
      <c r="B366">
        <v>84.25</v>
      </c>
      <c r="C366">
        <v>-2.3381699999999999</v>
      </c>
      <c r="D366">
        <v>8.0249600000000001</v>
      </c>
      <c r="E366">
        <v>0.16428000000000001</v>
      </c>
      <c r="G366">
        <f t="shared" si="31"/>
        <v>0.83620083200000006</v>
      </c>
      <c r="H366">
        <f t="shared" si="32"/>
        <v>-0.10089981233333301</v>
      </c>
      <c r="I366">
        <f t="shared" si="33"/>
        <v>-1.091434238972316E-2</v>
      </c>
      <c r="J366">
        <f t="shared" si="34"/>
        <v>-9.8448159999996827E-4</v>
      </c>
      <c r="K366">
        <f t="shared" si="35"/>
        <v>8.7348831927745046E-4</v>
      </c>
      <c r="L366">
        <f t="shared" si="30"/>
        <v>-9.7570211205907018E-3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 kinetic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betta</dc:creator>
  <cp:lastModifiedBy>Elizabeth M. Fisher</cp:lastModifiedBy>
  <dcterms:created xsi:type="dcterms:W3CDTF">2010-07-13T18:05:17Z</dcterms:created>
  <dcterms:modified xsi:type="dcterms:W3CDTF">2010-10-19T21:47:13Z</dcterms:modified>
</cp:coreProperties>
</file>