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Requirement phase" sheetId="4" r:id="rId1"/>
    <sheet name="Original Data" sheetId="1" r:id="rId2"/>
    <sheet name="Design phase" sheetId="5" r:id="rId3"/>
  </sheets>
  <calcPr calcId="145621"/>
</workbook>
</file>

<file path=xl/calcChain.xml><?xml version="1.0" encoding="utf-8"?>
<calcChain xmlns="http://schemas.openxmlformats.org/spreadsheetml/2006/main">
  <c r="I10" i="5" l="1"/>
  <c r="H10" i="5"/>
  <c r="G22" i="5" s="1"/>
  <c r="G10" i="5"/>
  <c r="G21" i="5" s="1"/>
  <c r="F10" i="5"/>
  <c r="G20" i="5" s="1"/>
  <c r="E10" i="5"/>
  <c r="G19" i="5" s="1"/>
  <c r="D10" i="5"/>
  <c r="G18" i="5" s="1"/>
  <c r="C10" i="5"/>
  <c r="G17" i="5" s="1"/>
  <c r="B10" i="5"/>
  <c r="J9" i="5"/>
  <c r="J8" i="5"/>
  <c r="J7" i="5"/>
  <c r="F21" i="5" s="1"/>
  <c r="J6" i="5"/>
  <c r="F20" i="5" s="1"/>
  <c r="J5" i="5"/>
  <c r="F19" i="5" s="1"/>
  <c r="J4" i="5"/>
  <c r="F18" i="5" s="1"/>
  <c r="J3" i="5"/>
  <c r="B17" i="5" s="1"/>
  <c r="J2" i="5"/>
  <c r="F16" i="5" s="1"/>
  <c r="C22" i="5" l="1"/>
  <c r="F17" i="5"/>
  <c r="B19" i="5"/>
  <c r="B23" i="5"/>
  <c r="J10" i="5"/>
  <c r="B24" i="5" s="1"/>
  <c r="H19" i="5"/>
  <c r="B21" i="5"/>
  <c r="B16" i="5"/>
  <c r="B18" i="5"/>
  <c r="B20" i="5"/>
  <c r="H20" i="5"/>
  <c r="F22" i="5"/>
  <c r="F23" i="5" s="1"/>
  <c r="C23" i="5"/>
  <c r="H21" i="5"/>
  <c r="G16" i="5"/>
  <c r="G23" i="5" s="1"/>
  <c r="C21" i="5"/>
  <c r="B22" i="5"/>
  <c r="H22" i="5"/>
  <c r="C20" i="5"/>
  <c r="B25" i="5"/>
  <c r="H16" i="5"/>
  <c r="H17" i="5"/>
  <c r="H18" i="5"/>
  <c r="G18" i="4"/>
  <c r="G17" i="4"/>
  <c r="I10" i="4"/>
  <c r="H10" i="4"/>
  <c r="G22" i="4" s="1"/>
  <c r="G10" i="4"/>
  <c r="G21" i="4" s="1"/>
  <c r="F10" i="4"/>
  <c r="G20" i="4" s="1"/>
  <c r="E10" i="4"/>
  <c r="G19" i="4" s="1"/>
  <c r="D10" i="4"/>
  <c r="C10" i="4"/>
  <c r="B10" i="4"/>
  <c r="J9" i="4"/>
  <c r="J8" i="4"/>
  <c r="C22" i="4" s="1"/>
  <c r="J7" i="4"/>
  <c r="F21" i="4" s="1"/>
  <c r="J6" i="4"/>
  <c r="J5" i="4"/>
  <c r="F19" i="4" s="1"/>
  <c r="J4" i="4"/>
  <c r="F18" i="4" s="1"/>
  <c r="J3" i="4"/>
  <c r="F17" i="4" s="1"/>
  <c r="J2" i="4"/>
  <c r="H19" i="1"/>
  <c r="H16" i="1"/>
  <c r="F21" i="1"/>
  <c r="F17" i="1"/>
  <c r="J9" i="1"/>
  <c r="J8" i="1"/>
  <c r="C22" i="1" s="1"/>
  <c r="J7" i="1"/>
  <c r="J6" i="1"/>
  <c r="J5" i="1"/>
  <c r="F19" i="1" s="1"/>
  <c r="J4" i="1"/>
  <c r="J3" i="1"/>
  <c r="J2" i="1"/>
  <c r="F16" i="1" s="1"/>
  <c r="I10" i="1"/>
  <c r="H10" i="1"/>
  <c r="G22" i="1" s="1"/>
  <c r="G10" i="1"/>
  <c r="G21" i="1" s="1"/>
  <c r="F10" i="1"/>
  <c r="G20" i="1" s="1"/>
  <c r="E10" i="1"/>
  <c r="G19" i="1" s="1"/>
  <c r="D10" i="1"/>
  <c r="G18" i="1" s="1"/>
  <c r="C10" i="1"/>
  <c r="G17" i="1" s="1"/>
  <c r="B10" i="1"/>
  <c r="H22" i="1" s="1"/>
  <c r="B26" i="5" l="1"/>
  <c r="H20" i="1"/>
  <c r="F22" i="1"/>
  <c r="B25" i="1"/>
  <c r="G16" i="1"/>
  <c r="H17" i="1"/>
  <c r="H21" i="1"/>
  <c r="H23" i="1" s="1"/>
  <c r="B18" i="1"/>
  <c r="B19" i="1"/>
  <c r="F18" i="1"/>
  <c r="F23" i="1" s="1"/>
  <c r="B17" i="1"/>
  <c r="C21" i="1"/>
  <c r="F20" i="1"/>
  <c r="H18" i="1"/>
  <c r="C26" i="5"/>
  <c r="H23" i="5"/>
  <c r="B25" i="4"/>
  <c r="F20" i="4"/>
  <c r="J10" i="4"/>
  <c r="B26" i="4" s="1"/>
  <c r="B23" i="4"/>
  <c r="H19" i="4"/>
  <c r="G16" i="4"/>
  <c r="G23" i="4" s="1"/>
  <c r="H22" i="4"/>
  <c r="B16" i="4"/>
  <c r="C26" i="4"/>
  <c r="B17" i="4"/>
  <c r="B18" i="4"/>
  <c r="B19" i="4"/>
  <c r="H20" i="4"/>
  <c r="F22" i="4"/>
  <c r="C23" i="4"/>
  <c r="B20" i="4"/>
  <c r="F16" i="4"/>
  <c r="C20" i="4"/>
  <c r="B21" i="4"/>
  <c r="H21" i="4"/>
  <c r="C21" i="4"/>
  <c r="B22" i="4"/>
  <c r="H16" i="4"/>
  <c r="H17" i="4"/>
  <c r="H18" i="4"/>
  <c r="G23" i="1"/>
  <c r="B16" i="1"/>
  <c r="B20" i="1"/>
  <c r="C20" i="1"/>
  <c r="B21" i="1"/>
  <c r="B22" i="1"/>
  <c r="B23" i="1"/>
  <c r="C23" i="1"/>
  <c r="J10" i="1"/>
  <c r="B26" i="1" l="1"/>
  <c r="C26" i="1"/>
  <c r="B24" i="4"/>
  <c r="F23" i="4"/>
  <c r="H23" i="4"/>
  <c r="B24" i="1"/>
</calcChain>
</file>

<file path=xl/sharedStrings.xml><?xml version="1.0" encoding="utf-8"?>
<sst xmlns="http://schemas.openxmlformats.org/spreadsheetml/2006/main" count="141" uniqueCount="24">
  <si>
    <t>Phase</t>
  </si>
  <si>
    <t>Requirement</t>
  </si>
  <si>
    <t>Analysis</t>
  </si>
  <si>
    <t>Design</t>
  </si>
  <si>
    <t>Coding</t>
  </si>
  <si>
    <t>Unit Testing</t>
  </si>
  <si>
    <t>Integration Testing</t>
  </si>
  <si>
    <t>System Testing</t>
  </si>
  <si>
    <t>Field</t>
  </si>
  <si>
    <t>Total</t>
  </si>
  <si>
    <t>Defect Removal Effectiveness</t>
  </si>
  <si>
    <t>Value</t>
  </si>
  <si>
    <t>Formula 2</t>
  </si>
  <si>
    <t>Overall Inspection Effectiveness</t>
  </si>
  <si>
    <t>Overall Test Effectiveness</t>
  </si>
  <si>
    <t>Overall DRE</t>
  </si>
  <si>
    <t>Product Size (KLOC)</t>
  </si>
  <si>
    <t>Injection</t>
  </si>
  <si>
    <t>Removal</t>
  </si>
  <si>
    <t>Escape</t>
  </si>
  <si>
    <t>Defect Injection, Removal and Escape Rates</t>
  </si>
  <si>
    <t>Removal rate</t>
  </si>
  <si>
    <t>Injection rate</t>
  </si>
  <si>
    <t>Escape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</si>
</sst>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0" fillId="0" borderId="1" xfId="0" applyFont="1" applyBorder="1"/>
    <xf numFmtId="0" fontId="0" fillId="0" borderId="8" xfId="0" applyFont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/>
    <xf numFmtId="0" fontId="0" fillId="0" borderId="19" xfId="0" applyFont="1" applyBorder="1"/>
    <xf numFmtId="0" fontId="0" fillId="0" borderId="17" xfId="0" applyFont="1" applyBorder="1"/>
    <xf numFmtId="0" fontId="0" fillId="0" borderId="12" xfId="0" applyFont="1" applyBorder="1"/>
    <xf numFmtId="0" fontId="0" fillId="0" borderId="2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0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2" xfId="0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8" xfId="0" applyNumberFormat="1" applyFont="1" applyBorder="1"/>
    <xf numFmtId="2" fontId="0" fillId="0" borderId="8" xfId="0" applyNumberFormat="1" applyBorder="1"/>
    <xf numFmtId="2" fontId="0" fillId="0" borderId="17" xfId="0" applyNumberFormat="1" applyFont="1" applyBorder="1"/>
    <xf numFmtId="2" fontId="0" fillId="0" borderId="2" xfId="0" applyNumberFormat="1" applyFont="1" applyBorder="1"/>
    <xf numFmtId="2" fontId="0" fillId="0" borderId="20" xfId="0" applyNumberFormat="1" applyFont="1" applyBorder="1"/>
    <xf numFmtId="1" fontId="0" fillId="0" borderId="0" xfId="0" applyNumberFormat="1"/>
    <xf numFmtId="0" fontId="1" fillId="0" borderId="17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5" x14ac:dyDescent="0.25"/>
  <cols>
    <col min="1" max="1" width="20.7109375" customWidth="1"/>
    <col min="2" max="10" width="15.7109375" customWidth="1"/>
  </cols>
  <sheetData>
    <row r="1" spans="1:10" ht="15.75" thickBot="1" x14ac:dyDescent="0.3">
      <c r="A1" s="23"/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</row>
    <row r="2" spans="1:10" x14ac:dyDescent="0.25">
      <c r="A2" s="24" t="s">
        <v>1</v>
      </c>
      <c r="B2" s="20">
        <v>153</v>
      </c>
      <c r="C2" s="4"/>
      <c r="D2" s="4"/>
      <c r="E2" s="4"/>
      <c r="F2" s="4"/>
      <c r="G2" s="4"/>
      <c r="H2" s="4"/>
      <c r="I2" s="4"/>
      <c r="J2" s="4">
        <f t="shared" ref="J2:J9" si="0">SUM(B2:I2)</f>
        <v>153</v>
      </c>
    </row>
    <row r="3" spans="1:10" x14ac:dyDescent="0.25">
      <c r="A3" s="25" t="s">
        <v>2</v>
      </c>
      <c r="B3" s="21">
        <v>20</v>
      </c>
      <c r="C3" s="9">
        <v>21</v>
      </c>
      <c r="D3" s="1"/>
      <c r="E3" s="1"/>
      <c r="F3" s="1"/>
      <c r="G3" s="1"/>
      <c r="H3" s="1"/>
      <c r="I3" s="1"/>
      <c r="J3" s="4">
        <f t="shared" si="0"/>
        <v>41</v>
      </c>
    </row>
    <row r="4" spans="1:10" x14ac:dyDescent="0.25">
      <c r="A4" s="25" t="s">
        <v>3</v>
      </c>
      <c r="B4" s="21">
        <v>68</v>
      </c>
      <c r="C4" s="1">
        <v>17</v>
      </c>
      <c r="D4" s="1">
        <v>123</v>
      </c>
      <c r="E4" s="1"/>
      <c r="F4" s="1"/>
      <c r="G4" s="1"/>
      <c r="H4" s="1"/>
      <c r="I4" s="1"/>
      <c r="J4" s="4">
        <f t="shared" si="0"/>
        <v>208</v>
      </c>
    </row>
    <row r="5" spans="1:10" x14ac:dyDescent="0.25">
      <c r="A5" s="25" t="s">
        <v>4</v>
      </c>
      <c r="B5" s="21">
        <v>51</v>
      </c>
      <c r="C5" s="1">
        <v>13</v>
      </c>
      <c r="D5" s="1">
        <v>55</v>
      </c>
      <c r="E5" s="1">
        <v>213</v>
      </c>
      <c r="F5" s="1"/>
      <c r="G5" s="1"/>
      <c r="H5" s="1"/>
      <c r="I5" s="1"/>
      <c r="J5" s="4">
        <f t="shared" si="0"/>
        <v>332</v>
      </c>
    </row>
    <row r="6" spans="1:10" x14ac:dyDescent="0.25">
      <c r="A6" s="25" t="s">
        <v>5</v>
      </c>
      <c r="B6" s="21">
        <v>18</v>
      </c>
      <c r="C6" s="1">
        <v>20</v>
      </c>
      <c r="D6" s="1">
        <v>8</v>
      </c>
      <c r="E6" s="1">
        <v>178</v>
      </c>
      <c r="F6" s="1">
        <v>12</v>
      </c>
      <c r="G6" s="1"/>
      <c r="H6" s="1"/>
      <c r="I6" s="1"/>
      <c r="J6" s="4">
        <f t="shared" si="0"/>
        <v>236</v>
      </c>
    </row>
    <row r="7" spans="1:10" x14ac:dyDescent="0.25">
      <c r="A7" s="25" t="s">
        <v>6</v>
      </c>
      <c r="B7" s="21">
        <v>11</v>
      </c>
      <c r="C7" s="1">
        <v>15</v>
      </c>
      <c r="D7" s="1">
        <v>7</v>
      </c>
      <c r="E7" s="1">
        <v>27</v>
      </c>
      <c r="F7" s="1">
        <v>0</v>
      </c>
      <c r="G7" s="1">
        <v>17</v>
      </c>
      <c r="H7" s="1"/>
      <c r="I7" s="1"/>
      <c r="J7" s="4">
        <f t="shared" si="0"/>
        <v>77</v>
      </c>
    </row>
    <row r="8" spans="1:10" x14ac:dyDescent="0.25">
      <c r="A8" s="25" t="s">
        <v>7</v>
      </c>
      <c r="B8" s="21">
        <v>6</v>
      </c>
      <c r="C8" s="1">
        <v>12</v>
      </c>
      <c r="D8" s="1">
        <v>5</v>
      </c>
      <c r="E8" s="1">
        <v>12</v>
      </c>
      <c r="F8" s="1">
        <v>0</v>
      </c>
      <c r="G8" s="1">
        <v>0</v>
      </c>
      <c r="H8" s="1">
        <v>11</v>
      </c>
      <c r="I8" s="1"/>
      <c r="J8" s="4">
        <f t="shared" si="0"/>
        <v>46</v>
      </c>
    </row>
    <row r="9" spans="1:10" ht="15.75" thickBot="1" x14ac:dyDescent="0.3">
      <c r="A9" s="26" t="s">
        <v>8</v>
      </c>
      <c r="B9" s="21">
        <v>3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5</v>
      </c>
      <c r="J9" s="4">
        <f t="shared" si="0"/>
        <v>11</v>
      </c>
    </row>
    <row r="10" spans="1:10" ht="15.75" thickBot="1" x14ac:dyDescent="0.3">
      <c r="A10" s="26" t="s">
        <v>9</v>
      </c>
      <c r="B10" s="2">
        <f t="shared" ref="B10:J10" si="1">SUM(B2:B9)</f>
        <v>330</v>
      </c>
      <c r="C10" s="2">
        <f t="shared" si="1"/>
        <v>99</v>
      </c>
      <c r="D10" s="2">
        <f t="shared" si="1"/>
        <v>199</v>
      </c>
      <c r="E10" s="2">
        <f t="shared" si="1"/>
        <v>431</v>
      </c>
      <c r="F10" s="2">
        <f t="shared" si="1"/>
        <v>12</v>
      </c>
      <c r="G10" s="2">
        <f t="shared" si="1"/>
        <v>17</v>
      </c>
      <c r="H10" s="2">
        <f t="shared" si="1"/>
        <v>11</v>
      </c>
      <c r="I10" s="2">
        <f t="shared" si="1"/>
        <v>5</v>
      </c>
      <c r="J10" s="2">
        <f t="shared" si="1"/>
        <v>1104</v>
      </c>
    </row>
    <row r="11" spans="1:10" ht="15.75" thickBot="1" x14ac:dyDescent="0.3"/>
    <row r="12" spans="1:10" ht="15.75" thickBot="1" x14ac:dyDescent="0.3">
      <c r="A12" s="11" t="s">
        <v>16</v>
      </c>
      <c r="B12" s="5">
        <v>37</v>
      </c>
    </row>
    <row r="13" spans="1:10" ht="15.75" thickBot="1" x14ac:dyDescent="0.3"/>
    <row r="14" spans="1:10" ht="15.75" thickBot="1" x14ac:dyDescent="0.3">
      <c r="A14" s="41" t="s">
        <v>10</v>
      </c>
      <c r="B14" s="42"/>
      <c r="C14" s="43"/>
      <c r="E14" s="44" t="s">
        <v>20</v>
      </c>
      <c r="F14" s="45"/>
      <c r="G14" s="45"/>
      <c r="H14" s="46"/>
    </row>
    <row r="15" spans="1:10" ht="15.75" thickBot="1" x14ac:dyDescent="0.3">
      <c r="A15" s="10" t="s">
        <v>0</v>
      </c>
      <c r="B15" s="6" t="s">
        <v>11</v>
      </c>
      <c r="C15" s="6" t="s">
        <v>12</v>
      </c>
      <c r="E15" s="16" t="s">
        <v>0</v>
      </c>
      <c r="F15" s="17" t="s">
        <v>18</v>
      </c>
      <c r="G15" s="17" t="s">
        <v>17</v>
      </c>
      <c r="H15" s="18" t="s">
        <v>19</v>
      </c>
    </row>
    <row r="16" spans="1:10" x14ac:dyDescent="0.25">
      <c r="A16" s="8" t="s">
        <v>1</v>
      </c>
      <c r="B16" s="8">
        <f>($J2)/(SUM($B$10:B10)) * 100</f>
        <v>46.36363636363636</v>
      </c>
      <c r="C16" s="8"/>
      <c r="E16" s="8" t="s">
        <v>1</v>
      </c>
      <c r="F16" s="8">
        <f>($J2/$B$12)</f>
        <v>4.1351351351351351</v>
      </c>
      <c r="G16" s="8">
        <f>(B$10/$B$12)</f>
        <v>8.9189189189189193</v>
      </c>
      <c r="H16" s="4">
        <f>(((SUM($B$10:B$10)) - (SUM($J$2:$J2)))/$B$12)</f>
        <v>4.7837837837837842</v>
      </c>
    </row>
    <row r="17" spans="1:8" x14ac:dyDescent="0.25">
      <c r="A17" s="7" t="s">
        <v>2</v>
      </c>
      <c r="B17" s="8">
        <f>(($J3)/(SUM($B$10:C$10) - (SUM($J$2:$J2)))) * 100</f>
        <v>14.855072463768115</v>
      </c>
      <c r="C17" s="8"/>
      <c r="E17" s="7" t="s">
        <v>2</v>
      </c>
      <c r="F17" s="8">
        <f>($J3/$B$12)</f>
        <v>1.1081081081081081</v>
      </c>
      <c r="G17" s="8">
        <f>(C$10/$B$12)</f>
        <v>2.6756756756756759</v>
      </c>
      <c r="H17" s="4">
        <f>(((SUM($B$10:C$10)) - (SUM($J$2:$J3)))/$B$12)</f>
        <v>6.3513513513513518</v>
      </c>
    </row>
    <row r="18" spans="1:8" x14ac:dyDescent="0.25">
      <c r="A18" s="7" t="s">
        <v>3</v>
      </c>
      <c r="B18" s="8">
        <f>(($J4)/(SUM($B$10:D$10) - (SUM($J$2:$J3)))) * 100</f>
        <v>47.926267281105986</v>
      </c>
      <c r="C18" s="8"/>
      <c r="E18" s="7" t="s">
        <v>3</v>
      </c>
      <c r="F18" s="8">
        <f t="shared" ref="F18:F22" si="2">($J4/$B$12)</f>
        <v>5.6216216216216219</v>
      </c>
      <c r="G18" s="8">
        <f>(D$10/$B$12)</f>
        <v>5.3783783783783781</v>
      </c>
      <c r="H18" s="4">
        <f>(((SUM($B$10:D$10)) - (SUM($J$2:$J4)))/$B$12)</f>
        <v>6.1081081081081079</v>
      </c>
    </row>
    <row r="19" spans="1:8" x14ac:dyDescent="0.25">
      <c r="A19" s="7" t="s">
        <v>4</v>
      </c>
      <c r="B19" s="8">
        <f>(($J5)/(SUM($B$10:E$10) - (SUM($J$2:$J4)))) * 100</f>
        <v>50.532724505327245</v>
      </c>
      <c r="C19" s="8"/>
      <c r="E19" s="7" t="s">
        <v>4</v>
      </c>
      <c r="F19" s="8">
        <f t="shared" si="2"/>
        <v>8.9729729729729737</v>
      </c>
      <c r="G19" s="8">
        <f>(E$10/$B$12)</f>
        <v>11.648648648648649</v>
      </c>
      <c r="H19" s="4">
        <f>(((SUM($B$10:E$10)) - (SUM($J$2:$J5)))/$B$12)</f>
        <v>8.7837837837837842</v>
      </c>
    </row>
    <row r="20" spans="1:8" x14ac:dyDescent="0.25">
      <c r="A20" s="7" t="s">
        <v>5</v>
      </c>
      <c r="B20" s="8">
        <f>(($J6)/(SUM($B$10:F$10) - (SUM($J$2:$J5)))) * 100</f>
        <v>70.029673590504444</v>
      </c>
      <c r="C20" s="8">
        <f>($J6/(SUM($J6:$J$9))) * 100</f>
        <v>63.78378378378379</v>
      </c>
      <c r="E20" s="7" t="s">
        <v>5</v>
      </c>
      <c r="F20" s="8">
        <f t="shared" si="2"/>
        <v>6.3783783783783781</v>
      </c>
      <c r="G20" s="8">
        <f>(F$10/$B$12)</f>
        <v>0.32432432432432434</v>
      </c>
      <c r="H20" s="4">
        <f>(((SUM($B$10:F$10)) - (SUM($J$2:$J6)))/$B$12)</f>
        <v>2.7297297297297298</v>
      </c>
    </row>
    <row r="21" spans="1:8" x14ac:dyDescent="0.25">
      <c r="A21" s="7" t="s">
        <v>6</v>
      </c>
      <c r="B21" s="8">
        <f>(($J7)/(SUM($B$10:G$10) - (SUM($J$2:$J6)))) * 100</f>
        <v>65.254237288135599</v>
      </c>
      <c r="C21" s="8">
        <f>($J7/(SUM($J7:$J$9))) * 100</f>
        <v>57.462686567164177</v>
      </c>
      <c r="E21" s="7" t="s">
        <v>6</v>
      </c>
      <c r="F21" s="8">
        <f t="shared" si="2"/>
        <v>2.0810810810810811</v>
      </c>
      <c r="G21" s="8">
        <f>(G$10/$B$12)</f>
        <v>0.45945945945945948</v>
      </c>
      <c r="H21" s="4">
        <f>(((SUM($B$10:G$10)) - (SUM($J$2:$J7)))/$B$12)</f>
        <v>1.1081081081081081</v>
      </c>
    </row>
    <row r="22" spans="1:8" ht="15.75" thickBot="1" x14ac:dyDescent="0.3">
      <c r="A22" s="7" t="s">
        <v>7</v>
      </c>
      <c r="B22" s="8">
        <f>(($J8)/(SUM($B$10:H$10) - (SUM($J$2:$J7)))) * 100</f>
        <v>88.461538461538453</v>
      </c>
      <c r="C22" s="8">
        <f>($J8/(SUM($J8:$J$9))) * 100</f>
        <v>80.701754385964904</v>
      </c>
      <c r="E22" s="12" t="s">
        <v>7</v>
      </c>
      <c r="F22" s="13">
        <f t="shared" si="2"/>
        <v>1.2432432432432432</v>
      </c>
      <c r="G22" s="13">
        <f>(H$10/$B$12)</f>
        <v>0.29729729729729731</v>
      </c>
      <c r="H22" s="4">
        <f>(((SUM($B$10:H$10)) - (SUM($J$2:$J8)))/$B$12)</f>
        <v>0.16216216216216217</v>
      </c>
    </row>
    <row r="23" spans="1:8" ht="15.75" thickBot="1" x14ac:dyDescent="0.3">
      <c r="A23" s="7" t="s">
        <v>8</v>
      </c>
      <c r="B23" s="8">
        <f>(($J9)/(SUM($B$10:I$10) - (SUM($J$2:$J8)))) * 100</f>
        <v>100</v>
      </c>
      <c r="C23" s="8">
        <f>($J9/(SUM($J9:$J$9))) * 100</f>
        <v>100</v>
      </c>
      <c r="E23" s="14" t="s">
        <v>9</v>
      </c>
      <c r="F23" s="15">
        <f>SUM(F16:F22)</f>
        <v>29.54054054054054</v>
      </c>
      <c r="G23" s="15">
        <f>SUM(G16:G22)</f>
        <v>29.702702702702702</v>
      </c>
      <c r="H23" s="19">
        <f>SUM(H16:H22)</f>
        <v>30.027027027027032</v>
      </c>
    </row>
    <row r="24" spans="1:8" x14ac:dyDescent="0.25">
      <c r="A24" s="7" t="s">
        <v>13</v>
      </c>
      <c r="B24" s="8">
        <f>(SUM($J2:$J5)/$J$10) * 100</f>
        <v>66.485507246376812</v>
      </c>
      <c r="C24" s="8"/>
    </row>
    <row r="25" spans="1:8" x14ac:dyDescent="0.25">
      <c r="A25" s="7" t="s">
        <v>14</v>
      </c>
      <c r="B25" s="8">
        <f>(SUM($J6:$J8)/SUM($J$6:$J$9)) * 100</f>
        <v>97.027027027027017</v>
      </c>
      <c r="C25" s="8"/>
    </row>
    <row r="26" spans="1:8" x14ac:dyDescent="0.25">
      <c r="A26" s="7" t="s">
        <v>15</v>
      </c>
      <c r="B26" s="8">
        <f>(1 - ($J$9/$J$10)) * 100</f>
        <v>99.003623188405797</v>
      </c>
      <c r="C26" s="8">
        <f>(SUM($J$2:$J$8)/$J$10) * 100</f>
        <v>99.003623188405797</v>
      </c>
    </row>
  </sheetData>
  <mergeCells count="2">
    <mergeCell ref="A14:C14"/>
    <mergeCell ref="E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defaultRowHeight="15" x14ac:dyDescent="0.25"/>
  <cols>
    <col min="1" max="1" width="20.7109375" customWidth="1"/>
    <col min="2" max="10" width="15.7109375" customWidth="1"/>
  </cols>
  <sheetData>
    <row r="1" spans="1:14" ht="15.75" thickBot="1" x14ac:dyDescent="0.3">
      <c r="A1" s="23"/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</row>
    <row r="2" spans="1:14" x14ac:dyDescent="0.25">
      <c r="A2" s="24" t="s">
        <v>1</v>
      </c>
      <c r="B2" s="3">
        <v>102</v>
      </c>
      <c r="C2" s="4"/>
      <c r="D2" s="4"/>
      <c r="E2" s="4"/>
      <c r="F2" s="4"/>
      <c r="G2" s="4"/>
      <c r="H2" s="4"/>
      <c r="I2" s="4"/>
      <c r="J2" s="4">
        <f t="shared" ref="J2:J9" si="0">SUM(B2:I2)</f>
        <v>102</v>
      </c>
    </row>
    <row r="3" spans="1:14" x14ac:dyDescent="0.25">
      <c r="A3" s="25" t="s">
        <v>2</v>
      </c>
      <c r="B3" s="2">
        <v>13</v>
      </c>
      <c r="C3" s="9">
        <v>21</v>
      </c>
      <c r="D3" s="1"/>
      <c r="E3" s="1"/>
      <c r="F3" s="1"/>
      <c r="G3" s="1"/>
      <c r="H3" s="1"/>
      <c r="I3" s="1"/>
      <c r="J3" s="4">
        <f t="shared" si="0"/>
        <v>34</v>
      </c>
    </row>
    <row r="4" spans="1:14" x14ac:dyDescent="0.25">
      <c r="A4" s="25" t="s">
        <v>3</v>
      </c>
      <c r="B4" s="2">
        <v>45</v>
      </c>
      <c r="C4" s="1">
        <v>17</v>
      </c>
      <c r="D4" s="1">
        <v>123</v>
      </c>
      <c r="E4" s="1"/>
      <c r="F4" s="1"/>
      <c r="G4" s="1"/>
      <c r="H4" s="1"/>
      <c r="I4" s="1"/>
      <c r="J4" s="4">
        <f t="shared" si="0"/>
        <v>185</v>
      </c>
    </row>
    <row r="5" spans="1:14" x14ac:dyDescent="0.25">
      <c r="A5" s="25" t="s">
        <v>4</v>
      </c>
      <c r="B5" s="2">
        <v>34</v>
      </c>
      <c r="C5" s="1">
        <v>13</v>
      </c>
      <c r="D5" s="1">
        <v>55</v>
      </c>
      <c r="E5" s="1">
        <v>213</v>
      </c>
      <c r="F5" s="1"/>
      <c r="G5" s="1"/>
      <c r="H5" s="1"/>
      <c r="I5" s="1"/>
      <c r="J5" s="4">
        <f t="shared" si="0"/>
        <v>315</v>
      </c>
    </row>
    <row r="6" spans="1:14" x14ac:dyDescent="0.25">
      <c r="A6" s="25" t="s">
        <v>5</v>
      </c>
      <c r="B6" s="2">
        <v>12</v>
      </c>
      <c r="C6" s="1">
        <v>20</v>
      </c>
      <c r="D6" s="1">
        <v>8</v>
      </c>
      <c r="E6" s="1">
        <v>178</v>
      </c>
      <c r="F6" s="1">
        <v>12</v>
      </c>
      <c r="G6" s="1"/>
      <c r="H6" s="1"/>
      <c r="I6" s="1"/>
      <c r="J6" s="4">
        <f t="shared" si="0"/>
        <v>230</v>
      </c>
    </row>
    <row r="7" spans="1:14" x14ac:dyDescent="0.25">
      <c r="A7" s="25" t="s">
        <v>6</v>
      </c>
      <c r="B7" s="2">
        <v>7</v>
      </c>
      <c r="C7" s="1">
        <v>15</v>
      </c>
      <c r="D7" s="1">
        <v>7</v>
      </c>
      <c r="E7" s="1">
        <v>27</v>
      </c>
      <c r="F7" s="1">
        <v>0</v>
      </c>
      <c r="G7" s="1">
        <v>17</v>
      </c>
      <c r="H7" s="1"/>
      <c r="I7" s="1"/>
      <c r="J7" s="4">
        <f t="shared" si="0"/>
        <v>73</v>
      </c>
    </row>
    <row r="8" spans="1:14" x14ac:dyDescent="0.25">
      <c r="A8" s="25" t="s">
        <v>7</v>
      </c>
      <c r="B8" s="2">
        <v>4</v>
      </c>
      <c r="C8" s="1">
        <v>12</v>
      </c>
      <c r="D8" s="1">
        <v>5</v>
      </c>
      <c r="E8" s="1">
        <v>12</v>
      </c>
      <c r="F8" s="1">
        <v>0</v>
      </c>
      <c r="G8" s="1">
        <v>0</v>
      </c>
      <c r="H8" s="1">
        <v>11</v>
      </c>
      <c r="I8" s="1"/>
      <c r="J8" s="4">
        <f t="shared" si="0"/>
        <v>44</v>
      </c>
    </row>
    <row r="9" spans="1:14" ht="15.75" thickBot="1" x14ac:dyDescent="0.3">
      <c r="A9" s="26" t="s">
        <v>8</v>
      </c>
      <c r="B9" s="2">
        <v>2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5</v>
      </c>
      <c r="J9" s="4">
        <f t="shared" si="0"/>
        <v>10</v>
      </c>
    </row>
    <row r="10" spans="1:14" ht="15.75" thickBot="1" x14ac:dyDescent="0.3">
      <c r="A10" s="26" t="s">
        <v>9</v>
      </c>
      <c r="B10" s="2">
        <f t="shared" ref="B10:J10" si="1">SUM(B2:B9)</f>
        <v>219</v>
      </c>
      <c r="C10" s="2">
        <f t="shared" si="1"/>
        <v>99</v>
      </c>
      <c r="D10" s="2">
        <f t="shared" si="1"/>
        <v>199</v>
      </c>
      <c r="E10" s="2">
        <f t="shared" si="1"/>
        <v>431</v>
      </c>
      <c r="F10" s="2">
        <f t="shared" si="1"/>
        <v>12</v>
      </c>
      <c r="G10" s="2">
        <f t="shared" si="1"/>
        <v>17</v>
      </c>
      <c r="H10" s="2">
        <f t="shared" si="1"/>
        <v>11</v>
      </c>
      <c r="I10" s="2">
        <f t="shared" si="1"/>
        <v>5</v>
      </c>
      <c r="J10" s="2">
        <f t="shared" si="1"/>
        <v>993</v>
      </c>
    </row>
    <row r="11" spans="1:14" ht="15.75" thickBot="1" x14ac:dyDescent="0.3"/>
    <row r="12" spans="1:14" ht="15.75" thickBot="1" x14ac:dyDescent="0.3">
      <c r="A12" s="11" t="s">
        <v>16</v>
      </c>
      <c r="B12" s="5">
        <v>37</v>
      </c>
    </row>
    <row r="13" spans="1:14" ht="15.75" thickBot="1" x14ac:dyDescent="0.3"/>
    <row r="14" spans="1:14" ht="15.75" thickBot="1" x14ac:dyDescent="0.3">
      <c r="A14" s="41" t="s">
        <v>10</v>
      </c>
      <c r="B14" s="42"/>
      <c r="C14" s="43"/>
      <c r="E14" s="47" t="s">
        <v>20</v>
      </c>
      <c r="F14" s="48"/>
      <c r="G14" s="48"/>
      <c r="H14" s="49"/>
    </row>
    <row r="15" spans="1:14" ht="15.75" thickBot="1" x14ac:dyDescent="0.3">
      <c r="A15" s="10" t="s">
        <v>0</v>
      </c>
      <c r="B15" s="6" t="s">
        <v>11</v>
      </c>
      <c r="C15" s="6" t="s">
        <v>12</v>
      </c>
      <c r="E15" s="31" t="s">
        <v>0</v>
      </c>
      <c r="F15" s="32" t="s">
        <v>21</v>
      </c>
      <c r="G15" s="32" t="s">
        <v>22</v>
      </c>
      <c r="H15" s="33" t="s">
        <v>23</v>
      </c>
    </row>
    <row r="16" spans="1:14" ht="15.75" thickBot="1" x14ac:dyDescent="0.3">
      <c r="A16" s="8" t="s">
        <v>1</v>
      </c>
      <c r="B16" s="8">
        <f>($J2)/(SUM($B$10:B10)) * 100</f>
        <v>46.575342465753423</v>
      </c>
      <c r="C16" s="8"/>
      <c r="E16" s="30" t="s">
        <v>1</v>
      </c>
      <c r="F16" s="34">
        <f>($J2/$B$12)</f>
        <v>2.7567567567567566</v>
      </c>
      <c r="G16" s="34">
        <f>(B$10/$B$12)</f>
        <v>5.9189189189189193</v>
      </c>
      <c r="H16" s="35">
        <f>(((SUM($B$10:B$10)) - (SUM($J$2:$J2)))/$B$12)</f>
        <v>3.1621621621621623</v>
      </c>
      <c r="N16" s="39">
        <v>46.575342465753423</v>
      </c>
    </row>
    <row r="17" spans="1:14" ht="15.75" thickBot="1" x14ac:dyDescent="0.3">
      <c r="A17" s="7" t="s">
        <v>2</v>
      </c>
      <c r="B17" s="8">
        <f>(($J3)/(SUM($B$10:C$10) - (SUM($J$2:$J2)))) * 100</f>
        <v>15.74074074074074</v>
      </c>
      <c r="C17" s="8"/>
      <c r="E17" s="30" t="s">
        <v>2</v>
      </c>
      <c r="F17" s="34">
        <f>($J3/$B$12)</f>
        <v>0.91891891891891897</v>
      </c>
      <c r="G17" s="34">
        <f>(C$10/$B$12)</f>
        <v>2.6756756756756759</v>
      </c>
      <c r="H17" s="35">
        <f>(((SUM($B$10:C$10)) - (SUM($J$2:$J3)))/$B$12)</f>
        <v>4.9189189189189193</v>
      </c>
      <c r="N17" s="39">
        <v>15.74074074074074</v>
      </c>
    </row>
    <row r="18" spans="1:14" ht="15.75" thickBot="1" x14ac:dyDescent="0.3">
      <c r="A18" s="7" t="s">
        <v>3</v>
      </c>
      <c r="B18" s="8">
        <f>(($J4)/(SUM($B$10:D$10) - (SUM($J$2:$J3)))) * 100</f>
        <v>48.556430446194227</v>
      </c>
      <c r="C18" s="8"/>
      <c r="E18" s="30" t="s">
        <v>3</v>
      </c>
      <c r="F18" s="34">
        <f t="shared" ref="F18" si="2">($J4/$B$12)</f>
        <v>5</v>
      </c>
      <c r="G18" s="34">
        <f>(D$10/$B$12)</f>
        <v>5.3783783783783781</v>
      </c>
      <c r="H18" s="35">
        <f>(((SUM($B$10:D$10)) - (SUM($J$2:$J4)))/$B$12)</f>
        <v>5.2972972972972974</v>
      </c>
      <c r="N18" s="39">
        <v>48.556430446194227</v>
      </c>
    </row>
    <row r="19" spans="1:14" ht="15.75" thickBot="1" x14ac:dyDescent="0.3">
      <c r="A19" s="7" t="s">
        <v>4</v>
      </c>
      <c r="B19" s="8">
        <f>(($J5)/(SUM($B$10:E$10) - (SUM($J$2:$J4)))) * 100</f>
        <v>50.239234449760758</v>
      </c>
      <c r="C19" s="8"/>
      <c r="E19" s="30" t="s">
        <v>4</v>
      </c>
      <c r="F19" s="34">
        <f t="shared" ref="F19" si="3">($J5/$B$12)</f>
        <v>8.513513513513514</v>
      </c>
      <c r="G19" s="34">
        <f>(E$10/$B$12)</f>
        <v>11.648648648648649</v>
      </c>
      <c r="H19" s="35">
        <f>(((SUM($B$10:E$10)) - (SUM($J$2:$J5)))/$B$12)</f>
        <v>8.4324324324324316</v>
      </c>
      <c r="N19" s="39">
        <v>50.239234449760758</v>
      </c>
    </row>
    <row r="20" spans="1:14" ht="15.75" thickBot="1" x14ac:dyDescent="0.3">
      <c r="A20" s="7" t="s">
        <v>5</v>
      </c>
      <c r="B20" s="8">
        <f>(($J6)/(SUM($B$10:F$10) - (SUM($J$2:$J5)))) * 100</f>
        <v>70.987654320987659</v>
      </c>
      <c r="C20" s="8">
        <f>($J6/(SUM($J6:$J$9))) * 100</f>
        <v>64.425770308123248</v>
      </c>
      <c r="E20" s="30" t="s">
        <v>5</v>
      </c>
      <c r="F20" s="34">
        <f t="shared" ref="F20" si="4">($J6/$B$12)</f>
        <v>6.2162162162162158</v>
      </c>
      <c r="G20" s="34">
        <f>(F$10/$B$12)</f>
        <v>0.32432432432432434</v>
      </c>
      <c r="H20" s="35">
        <f>(((SUM($B$10:F$10)) - (SUM($J$2:$J6)))/$B$12)</f>
        <v>2.5405405405405403</v>
      </c>
      <c r="N20" s="39">
        <v>64.425770308123248</v>
      </c>
    </row>
    <row r="21" spans="1:14" ht="15.75" thickBot="1" x14ac:dyDescent="0.3">
      <c r="A21" s="7" t="s">
        <v>6</v>
      </c>
      <c r="B21" s="8">
        <f>(($J7)/(SUM($B$10:G$10) - (SUM($J$2:$J6)))) * 100</f>
        <v>65.765765765765778</v>
      </c>
      <c r="C21" s="8">
        <f>($J7/(SUM($J7:$J$9))) * 100</f>
        <v>57.480314960629919</v>
      </c>
      <c r="E21" s="30" t="s">
        <v>6</v>
      </c>
      <c r="F21" s="34">
        <f t="shared" ref="F21" si="5">($J7/$B$12)</f>
        <v>1.972972972972973</v>
      </c>
      <c r="G21" s="34">
        <f>(G$10/$B$12)</f>
        <v>0.45945945945945948</v>
      </c>
      <c r="H21" s="35">
        <f>(((SUM($B$10:G$10)) - (SUM($J$2:$J7)))/$B$12)</f>
        <v>1.027027027027027</v>
      </c>
      <c r="N21" s="39">
        <v>57.480314960629919</v>
      </c>
    </row>
    <row r="22" spans="1:14" ht="15.75" thickBot="1" x14ac:dyDescent="0.3">
      <c r="A22" s="7" t="s">
        <v>7</v>
      </c>
      <c r="B22" s="8">
        <f>(($J8)/(SUM($B$10:H$10) - (SUM($J$2:$J7)))) * 100</f>
        <v>89.795918367346943</v>
      </c>
      <c r="C22" s="8">
        <f>($J8/(SUM($J8:$J$9))) * 100</f>
        <v>81.481481481481481</v>
      </c>
      <c r="E22" s="30" t="s">
        <v>7</v>
      </c>
      <c r="F22" s="36">
        <f t="shared" ref="F22" si="6">($J8/$B$12)</f>
        <v>1.1891891891891893</v>
      </c>
      <c r="G22" s="36">
        <f>(H$10/$B$12)</f>
        <v>0.29729729729729731</v>
      </c>
      <c r="H22" s="35">
        <f>(((SUM($B$10:H$10)) - (SUM($J$2:$J8)))/$B$12)</f>
        <v>0.13513513513513514</v>
      </c>
      <c r="N22" s="39">
        <v>81.481481481481481</v>
      </c>
    </row>
    <row r="23" spans="1:14" ht="15.75" thickBot="1" x14ac:dyDescent="0.3">
      <c r="A23" s="7" t="s">
        <v>8</v>
      </c>
      <c r="B23" s="8">
        <f>(($J9)/(SUM($B$10:I$10) - (SUM($J$2:$J8)))) * 100</f>
        <v>100</v>
      </c>
      <c r="C23" s="8">
        <f>($J9/(SUM($J9:$J$9))) * 100</f>
        <v>100</v>
      </c>
      <c r="E23" s="30" t="s">
        <v>9</v>
      </c>
      <c r="F23" s="37">
        <f>SUM(F16:F22)</f>
        <v>26.567567567567565</v>
      </c>
      <c r="G23" s="37">
        <f>SUM(G16:G22)</f>
        <v>26.702702702702702</v>
      </c>
      <c r="H23" s="38">
        <f>SUM(H16:H22)</f>
        <v>25.513513513513516</v>
      </c>
      <c r="N23" s="39">
        <v>64.048338368580062</v>
      </c>
    </row>
    <row r="24" spans="1:14" x14ac:dyDescent="0.25">
      <c r="A24" s="7" t="s">
        <v>13</v>
      </c>
      <c r="B24" s="8">
        <f>(SUM($J2:$J5)/$J$10) * 100</f>
        <v>64.048338368580062</v>
      </c>
      <c r="C24" s="8"/>
      <c r="N24" s="39">
        <v>97.198879551820724</v>
      </c>
    </row>
    <row r="25" spans="1:14" x14ac:dyDescent="0.25">
      <c r="A25" s="7" t="s">
        <v>14</v>
      </c>
      <c r="B25" s="8">
        <f>(SUM($J6:$J8)/SUM($J$6:$J$9)) * 100</f>
        <v>97.198879551820724</v>
      </c>
      <c r="C25" s="8"/>
      <c r="N25" s="39">
        <v>98.992950654582074</v>
      </c>
    </row>
    <row r="26" spans="1:14" x14ac:dyDescent="0.25">
      <c r="A26" s="7" t="s">
        <v>15</v>
      </c>
      <c r="B26" s="8">
        <f>(1 - ($J$9/$J$10)) * 100</f>
        <v>98.992950654582074</v>
      </c>
      <c r="C26" s="8">
        <f>(SUM($J$2:$J$8)/$J$10) * 100</f>
        <v>98.992950654582074</v>
      </c>
    </row>
  </sheetData>
  <mergeCells count="2">
    <mergeCell ref="A14:C14"/>
    <mergeCell ref="E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5" x14ac:dyDescent="0.25"/>
  <cols>
    <col min="1" max="1" width="20.7109375" customWidth="1"/>
    <col min="2" max="10" width="15.7109375" customWidth="1"/>
  </cols>
  <sheetData>
    <row r="1" spans="1:10" ht="15.75" thickBot="1" x14ac:dyDescent="0.3">
      <c r="A1" s="23"/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</row>
    <row r="2" spans="1:10" x14ac:dyDescent="0.25">
      <c r="A2" s="24" t="s">
        <v>1</v>
      </c>
      <c r="B2" s="3">
        <v>102</v>
      </c>
      <c r="C2" s="4"/>
      <c r="D2" s="4"/>
      <c r="E2" s="4"/>
      <c r="F2" s="4"/>
      <c r="G2" s="4"/>
      <c r="H2" s="4"/>
      <c r="I2" s="4"/>
      <c r="J2" s="4">
        <f t="shared" ref="J2:J9" si="0">SUM(B2:I2)</f>
        <v>102</v>
      </c>
    </row>
    <row r="3" spans="1:10" x14ac:dyDescent="0.25">
      <c r="A3" s="25" t="s">
        <v>2</v>
      </c>
      <c r="B3" s="2">
        <v>13</v>
      </c>
      <c r="C3" s="9">
        <v>21</v>
      </c>
      <c r="D3" s="1"/>
      <c r="E3" s="1"/>
      <c r="F3" s="1"/>
      <c r="G3" s="1"/>
      <c r="H3" s="1"/>
      <c r="I3" s="1"/>
      <c r="J3" s="4">
        <f t="shared" si="0"/>
        <v>34</v>
      </c>
    </row>
    <row r="4" spans="1:10" x14ac:dyDescent="0.25">
      <c r="A4" s="25" t="s">
        <v>3</v>
      </c>
      <c r="B4" s="2">
        <v>45</v>
      </c>
      <c r="C4" s="1">
        <v>17</v>
      </c>
      <c r="D4" s="22">
        <v>160</v>
      </c>
      <c r="E4" s="1"/>
      <c r="F4" s="1"/>
      <c r="G4" s="1"/>
      <c r="H4" s="1"/>
      <c r="I4" s="1"/>
      <c r="J4" s="4">
        <f t="shared" si="0"/>
        <v>222</v>
      </c>
    </row>
    <row r="5" spans="1:10" x14ac:dyDescent="0.25">
      <c r="A5" s="25" t="s">
        <v>4</v>
      </c>
      <c r="B5" s="21">
        <v>41</v>
      </c>
      <c r="C5" s="22">
        <v>16</v>
      </c>
      <c r="D5" s="22">
        <v>72</v>
      </c>
      <c r="E5" s="22">
        <v>256</v>
      </c>
      <c r="F5" s="1"/>
      <c r="G5" s="1"/>
      <c r="H5" s="1"/>
      <c r="I5" s="1"/>
      <c r="J5" s="4">
        <f t="shared" si="0"/>
        <v>385</v>
      </c>
    </row>
    <row r="6" spans="1:10" x14ac:dyDescent="0.25">
      <c r="A6" s="25" t="s">
        <v>5</v>
      </c>
      <c r="B6" s="2">
        <v>12</v>
      </c>
      <c r="C6" s="1">
        <v>20</v>
      </c>
      <c r="D6" s="22">
        <v>10</v>
      </c>
      <c r="E6" s="1">
        <v>178</v>
      </c>
      <c r="F6" s="1">
        <v>12</v>
      </c>
      <c r="G6" s="1"/>
      <c r="H6" s="1"/>
      <c r="I6" s="1"/>
      <c r="J6" s="4">
        <f t="shared" si="0"/>
        <v>232</v>
      </c>
    </row>
    <row r="7" spans="1:10" x14ac:dyDescent="0.25">
      <c r="A7" s="25" t="s">
        <v>6</v>
      </c>
      <c r="B7" s="2">
        <v>7</v>
      </c>
      <c r="C7" s="1">
        <v>15</v>
      </c>
      <c r="D7" s="22">
        <v>9</v>
      </c>
      <c r="E7" s="1">
        <v>27</v>
      </c>
      <c r="F7" s="1">
        <v>0</v>
      </c>
      <c r="G7" s="1">
        <v>17</v>
      </c>
      <c r="H7" s="1"/>
      <c r="I7" s="1"/>
      <c r="J7" s="4">
        <f t="shared" si="0"/>
        <v>75</v>
      </c>
    </row>
    <row r="8" spans="1:10" x14ac:dyDescent="0.25">
      <c r="A8" s="25" t="s">
        <v>7</v>
      </c>
      <c r="B8" s="2">
        <v>4</v>
      </c>
      <c r="C8" s="1">
        <v>12</v>
      </c>
      <c r="D8" s="22">
        <v>7</v>
      </c>
      <c r="E8" s="1">
        <v>12</v>
      </c>
      <c r="F8" s="1">
        <v>0</v>
      </c>
      <c r="G8" s="1">
        <v>0</v>
      </c>
      <c r="H8" s="1">
        <v>11</v>
      </c>
      <c r="I8" s="1"/>
      <c r="J8" s="4">
        <f t="shared" si="0"/>
        <v>46</v>
      </c>
    </row>
    <row r="9" spans="1:10" ht="15.75" thickBot="1" x14ac:dyDescent="0.3">
      <c r="A9" s="26" t="s">
        <v>8</v>
      </c>
      <c r="B9" s="2">
        <v>2</v>
      </c>
      <c r="C9" s="1">
        <v>1</v>
      </c>
      <c r="D9" s="22">
        <v>1</v>
      </c>
      <c r="E9" s="1">
        <v>1</v>
      </c>
      <c r="F9" s="1">
        <v>0</v>
      </c>
      <c r="G9" s="1">
        <v>0</v>
      </c>
      <c r="H9" s="1">
        <v>0</v>
      </c>
      <c r="I9" s="1">
        <v>5</v>
      </c>
      <c r="J9" s="4">
        <f t="shared" si="0"/>
        <v>10</v>
      </c>
    </row>
    <row r="10" spans="1:10" ht="15.75" thickBot="1" x14ac:dyDescent="0.3">
      <c r="A10" s="26" t="s">
        <v>9</v>
      </c>
      <c r="B10" s="2">
        <f t="shared" ref="B10:J10" si="1">SUM(B2:B9)</f>
        <v>226</v>
      </c>
      <c r="C10" s="2">
        <f t="shared" si="1"/>
        <v>102</v>
      </c>
      <c r="D10" s="2">
        <f t="shared" si="1"/>
        <v>259</v>
      </c>
      <c r="E10" s="2">
        <f t="shared" si="1"/>
        <v>474</v>
      </c>
      <c r="F10" s="2">
        <f t="shared" si="1"/>
        <v>12</v>
      </c>
      <c r="G10" s="2">
        <f t="shared" si="1"/>
        <v>17</v>
      </c>
      <c r="H10" s="2">
        <f t="shared" si="1"/>
        <v>11</v>
      </c>
      <c r="I10" s="2">
        <f t="shared" si="1"/>
        <v>5</v>
      </c>
      <c r="J10" s="2">
        <f t="shared" si="1"/>
        <v>1106</v>
      </c>
    </row>
    <row r="11" spans="1:10" ht="15.75" thickBot="1" x14ac:dyDescent="0.3">
      <c r="D11" s="40"/>
    </row>
    <row r="12" spans="1:10" ht="15.75" thickBot="1" x14ac:dyDescent="0.3">
      <c r="A12" s="11" t="s">
        <v>16</v>
      </c>
      <c r="B12" s="5">
        <v>37</v>
      </c>
    </row>
    <row r="13" spans="1:10" ht="15.75" thickBot="1" x14ac:dyDescent="0.3"/>
    <row r="14" spans="1:10" ht="15.75" thickBot="1" x14ac:dyDescent="0.3">
      <c r="A14" s="41" t="s">
        <v>10</v>
      </c>
      <c r="B14" s="42"/>
      <c r="C14" s="43"/>
      <c r="E14" s="44" t="s">
        <v>20</v>
      </c>
      <c r="F14" s="45"/>
      <c r="G14" s="45"/>
      <c r="H14" s="46"/>
    </row>
    <row r="15" spans="1:10" ht="15.75" thickBot="1" x14ac:dyDescent="0.3">
      <c r="A15" s="10" t="s">
        <v>0</v>
      </c>
      <c r="B15" s="6" t="s">
        <v>11</v>
      </c>
      <c r="C15" s="6" t="s">
        <v>12</v>
      </c>
      <c r="E15" s="16" t="s">
        <v>0</v>
      </c>
      <c r="F15" s="17" t="s">
        <v>18</v>
      </c>
      <c r="G15" s="17" t="s">
        <v>17</v>
      </c>
      <c r="H15" s="18" t="s">
        <v>19</v>
      </c>
    </row>
    <row r="16" spans="1:10" x14ac:dyDescent="0.25">
      <c r="A16" s="8" t="s">
        <v>1</v>
      </c>
      <c r="B16" s="8">
        <f>($J2)/(SUM($B$10:B10)) * 100</f>
        <v>45.132743362831853</v>
      </c>
      <c r="C16" s="8"/>
      <c r="E16" s="8" t="s">
        <v>1</v>
      </c>
      <c r="F16" s="8">
        <f>($J2/$B$12)</f>
        <v>2.7567567567567566</v>
      </c>
      <c r="G16" s="8">
        <f>(B$10/$B$12)</f>
        <v>6.1081081081081079</v>
      </c>
      <c r="H16" s="4">
        <f>(((SUM($B$10:B$10)) - (SUM($J$2:$J2)))/$B$12)</f>
        <v>3.3513513513513513</v>
      </c>
    </row>
    <row r="17" spans="1:8" x14ac:dyDescent="0.25">
      <c r="A17" s="7" t="s">
        <v>2</v>
      </c>
      <c r="B17" s="8">
        <f>(($J3)/(SUM($B$10:C$10) - (SUM($J$2:$J2)))) * 100</f>
        <v>15.044247787610621</v>
      </c>
      <c r="C17" s="8"/>
      <c r="E17" s="7" t="s">
        <v>2</v>
      </c>
      <c r="F17" s="8">
        <f>($J3/$B$12)</f>
        <v>0.91891891891891897</v>
      </c>
      <c r="G17" s="8">
        <f>(C$10/$B$12)</f>
        <v>2.7567567567567566</v>
      </c>
      <c r="H17" s="4">
        <f>(((SUM($B$10:C$10)) - (SUM($J$2:$J3)))/$B$12)</f>
        <v>5.1891891891891895</v>
      </c>
    </row>
    <row r="18" spans="1:8" x14ac:dyDescent="0.25">
      <c r="A18" s="7" t="s">
        <v>3</v>
      </c>
      <c r="B18" s="8">
        <f>(($J4)/(SUM($B$10:D$10) - (SUM($J$2:$J3)))) * 100</f>
        <v>49.223946784922397</v>
      </c>
      <c r="C18" s="8"/>
      <c r="E18" s="7" t="s">
        <v>3</v>
      </c>
      <c r="F18" s="8">
        <f t="shared" ref="F18:F22" si="2">($J4/$B$12)</f>
        <v>6</v>
      </c>
      <c r="G18" s="8">
        <f>(D$10/$B$12)</f>
        <v>7</v>
      </c>
      <c r="H18" s="4">
        <f>(((SUM($B$10:D$10)) - (SUM($J$2:$J4)))/$B$12)</f>
        <v>6.1891891891891895</v>
      </c>
    </row>
    <row r="19" spans="1:8" x14ac:dyDescent="0.25">
      <c r="A19" s="7" t="s">
        <v>4</v>
      </c>
      <c r="B19" s="8">
        <f>(($J5)/(SUM($B$10:E$10) - (SUM($J$2:$J4)))) * 100</f>
        <v>54.765291607396868</v>
      </c>
      <c r="C19" s="8"/>
      <c r="E19" s="7" t="s">
        <v>4</v>
      </c>
      <c r="F19" s="8">
        <f t="shared" si="2"/>
        <v>10.405405405405405</v>
      </c>
      <c r="G19" s="8">
        <f>(E$10/$B$12)</f>
        <v>12.810810810810811</v>
      </c>
      <c r="H19" s="4">
        <f>(((SUM($B$10:E$10)) - (SUM($J$2:$J5)))/$B$12)</f>
        <v>8.5945945945945947</v>
      </c>
    </row>
    <row r="20" spans="1:8" x14ac:dyDescent="0.25">
      <c r="A20" s="7" t="s">
        <v>5</v>
      </c>
      <c r="B20" s="8">
        <f>(($J6)/(SUM($B$10:F$10) - (SUM($J$2:$J5)))) * 100</f>
        <v>70.303030303030297</v>
      </c>
      <c r="C20" s="8">
        <f>($J6/(SUM($J6:$J$9))) * 100</f>
        <v>63.911845730027551</v>
      </c>
      <c r="E20" s="7" t="s">
        <v>5</v>
      </c>
      <c r="F20" s="8">
        <f t="shared" si="2"/>
        <v>6.2702702702702702</v>
      </c>
      <c r="G20" s="8">
        <f>(F$10/$B$12)</f>
        <v>0.32432432432432434</v>
      </c>
      <c r="H20" s="4">
        <f>(((SUM($B$10:F$10)) - (SUM($J$2:$J6)))/$B$12)</f>
        <v>2.6486486486486487</v>
      </c>
    </row>
    <row r="21" spans="1:8" x14ac:dyDescent="0.25">
      <c r="A21" s="7" t="s">
        <v>6</v>
      </c>
      <c r="B21" s="8">
        <f>(($J7)/(SUM($B$10:G$10) - (SUM($J$2:$J6)))) * 100</f>
        <v>65.217391304347828</v>
      </c>
      <c r="C21" s="8">
        <f>($J7/(SUM($J7:$J$9))) * 100</f>
        <v>57.251908396946561</v>
      </c>
      <c r="E21" s="7" t="s">
        <v>6</v>
      </c>
      <c r="F21" s="8">
        <f t="shared" si="2"/>
        <v>2.0270270270270272</v>
      </c>
      <c r="G21" s="8">
        <f>(G$10/$B$12)</f>
        <v>0.45945945945945948</v>
      </c>
      <c r="H21" s="4">
        <f>(((SUM($B$10:G$10)) - (SUM($J$2:$J7)))/$B$12)</f>
        <v>1.0810810810810811</v>
      </c>
    </row>
    <row r="22" spans="1:8" ht="15.75" thickBot="1" x14ac:dyDescent="0.3">
      <c r="A22" s="7" t="s">
        <v>7</v>
      </c>
      <c r="B22" s="8">
        <f>(($J8)/(SUM($B$10:H$10) - (SUM($J$2:$J7)))) * 100</f>
        <v>90.196078431372555</v>
      </c>
      <c r="C22" s="8">
        <f>($J8/(SUM($J8:$J$9))) * 100</f>
        <v>82.142857142857139</v>
      </c>
      <c r="E22" s="12" t="s">
        <v>7</v>
      </c>
      <c r="F22" s="13">
        <f t="shared" si="2"/>
        <v>1.2432432432432432</v>
      </c>
      <c r="G22" s="13">
        <f>(H$10/$B$12)</f>
        <v>0.29729729729729731</v>
      </c>
      <c r="H22" s="4">
        <f>(((SUM($B$10:H$10)) - (SUM($J$2:$J8)))/$B$12)</f>
        <v>0.13513513513513514</v>
      </c>
    </row>
    <row r="23" spans="1:8" ht="15.75" thickBot="1" x14ac:dyDescent="0.3">
      <c r="A23" s="7" t="s">
        <v>8</v>
      </c>
      <c r="B23" s="8">
        <f>(($J9)/(SUM($B$10:I$10) - (SUM($J$2:$J8)))) * 100</f>
        <v>100</v>
      </c>
      <c r="C23" s="8">
        <f>($J9/(SUM($J9:$J$9))) * 100</f>
        <v>100</v>
      </c>
      <c r="E23" s="14" t="s">
        <v>9</v>
      </c>
      <c r="F23" s="15">
        <f>SUM(F16:F22)</f>
        <v>29.621621621621621</v>
      </c>
      <c r="G23" s="15">
        <f>SUM(G16:G22)</f>
        <v>29.756756756756758</v>
      </c>
      <c r="H23" s="19">
        <f>SUM(H16:H22)</f>
        <v>27.189189189189189</v>
      </c>
    </row>
    <row r="24" spans="1:8" x14ac:dyDescent="0.25">
      <c r="A24" s="7" t="s">
        <v>13</v>
      </c>
      <c r="B24" s="8">
        <f>(SUM($J2:$J5)/$J$10) * 100</f>
        <v>67.179023508137433</v>
      </c>
      <c r="C24" s="8"/>
    </row>
    <row r="25" spans="1:8" x14ac:dyDescent="0.25">
      <c r="A25" s="7" t="s">
        <v>14</v>
      </c>
      <c r="B25" s="8">
        <f>(SUM($J6:$J8)/SUM($J$6:$J$9)) * 100</f>
        <v>97.245179063360894</v>
      </c>
      <c r="C25" s="8"/>
    </row>
    <row r="26" spans="1:8" x14ac:dyDescent="0.25">
      <c r="A26" s="7" t="s">
        <v>15</v>
      </c>
      <c r="B26" s="8">
        <f>(1 - ($J$9/$J$10)) * 100</f>
        <v>99.095840867992763</v>
      </c>
      <c r="C26" s="8">
        <f>(SUM($J$2:$J$8)/$J$10) * 100</f>
        <v>99.095840867992763</v>
      </c>
    </row>
  </sheetData>
  <mergeCells count="2">
    <mergeCell ref="A14:C14"/>
    <mergeCell ref="E14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phase</vt:lpstr>
      <vt:lpstr>Original Data</vt:lpstr>
      <vt:lpstr>Design phase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Prasanth_B</dc:creator>
  <cp:lastModifiedBy>Prasanth_B</cp:lastModifiedBy>
  <dcterms:created xsi:type="dcterms:W3CDTF">2016-08-02T03:27:40Z</dcterms:created>
  <dcterms:modified xsi:type="dcterms:W3CDTF">2016-08-05T17:03:53Z</dcterms:modified>
</cp:coreProperties>
</file>