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nugraha.sinha\OneDrive\Documents\Post Graduate ML &amp; AI IIIT-Bangalore Upgrad\Different Proofs To Problems\"/>
    </mc:Choice>
  </mc:AlternateContent>
  <xr:revisionPtr revIDLastSave="0" documentId="11_E12431FD25C837019CCA632E70F31F38EB2743AA" xr6:coauthVersionLast="43" xr6:coauthVersionMax="43" xr10:uidLastSave="{00000000-0000-0000-0000-000000000000}"/>
  <bookViews>
    <workbookView xWindow="3720" yWindow="0" windowWidth="19560" windowHeight="80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E9" i="3"/>
  <c r="F3" i="3"/>
  <c r="F4" i="3"/>
  <c r="F5" i="3"/>
  <c r="F6" i="3"/>
  <c r="F7" i="3"/>
  <c r="E10" i="3"/>
  <c r="E11" i="3"/>
  <c r="AA15" i="2"/>
  <c r="Z15" i="2"/>
  <c r="Y15" i="2"/>
  <c r="X15" i="2"/>
  <c r="W15" i="2"/>
  <c r="V15" i="2"/>
  <c r="U15" i="2"/>
  <c r="E7" i="2"/>
  <c r="E6" i="2"/>
  <c r="E5" i="2"/>
  <c r="E4" i="2"/>
  <c r="E3" i="2"/>
  <c r="D17" i="2"/>
  <c r="E14" i="2"/>
  <c r="D16" i="2"/>
  <c r="E13" i="2"/>
  <c r="D15" i="2"/>
  <c r="F7" i="2"/>
  <c r="F6" i="2"/>
  <c r="F4" i="2"/>
  <c r="F3" i="2"/>
  <c r="F5" i="2"/>
  <c r="E17" i="2"/>
  <c r="F14" i="2"/>
  <c r="E15" i="2"/>
  <c r="E16" i="2"/>
  <c r="F13" i="2"/>
  <c r="G6" i="2"/>
  <c r="G4" i="2"/>
  <c r="G3" i="2"/>
  <c r="G5" i="2"/>
  <c r="G7" i="2"/>
  <c r="F16" i="2"/>
  <c r="G13" i="2"/>
  <c r="F15" i="2"/>
  <c r="F17" i="2"/>
  <c r="G14" i="2"/>
  <c r="H6" i="2"/>
  <c r="H3" i="2"/>
  <c r="H5" i="2"/>
  <c r="H7" i="2"/>
  <c r="H4" i="2"/>
  <c r="G17" i="2"/>
  <c r="H14" i="2"/>
  <c r="G16" i="2"/>
  <c r="H13" i="2"/>
  <c r="G15" i="2"/>
  <c r="I7" i="2"/>
  <c r="I3" i="2"/>
  <c r="I6" i="2"/>
  <c r="I4" i="2"/>
  <c r="I5" i="2"/>
  <c r="H17" i="2"/>
  <c r="I14" i="2"/>
  <c r="H15" i="2"/>
  <c r="H16" i="2"/>
  <c r="I13" i="2"/>
  <c r="J5" i="2"/>
  <c r="J7" i="2"/>
  <c r="J4" i="2"/>
  <c r="J3" i="2"/>
  <c r="J6" i="2"/>
  <c r="I15" i="2"/>
  <c r="I17" i="2"/>
  <c r="J14" i="2"/>
  <c r="I16" i="2"/>
  <c r="J13" i="2"/>
  <c r="K5" i="2"/>
  <c r="K7" i="2"/>
  <c r="K3" i="2"/>
  <c r="K6" i="2"/>
  <c r="K4" i="2"/>
  <c r="J15" i="2"/>
  <c r="J17" i="2"/>
  <c r="K14" i="2"/>
  <c r="J16" i="2"/>
  <c r="K13" i="2"/>
  <c r="L5" i="2"/>
  <c r="L7" i="2"/>
  <c r="L4" i="2"/>
  <c r="L6" i="2"/>
  <c r="L3" i="2"/>
  <c r="K16" i="2"/>
  <c r="L13" i="2"/>
  <c r="K15" i="2"/>
  <c r="K17" i="2"/>
  <c r="L14" i="2"/>
  <c r="M6" i="2"/>
  <c r="M4" i="2"/>
  <c r="M5" i="2"/>
  <c r="M3" i="2"/>
  <c r="M7" i="2"/>
  <c r="L15" i="2"/>
  <c r="L17" i="2"/>
  <c r="M14" i="2"/>
  <c r="L16" i="2"/>
  <c r="M13" i="2"/>
  <c r="N4" i="2"/>
  <c r="N5" i="2"/>
  <c r="N3" i="2"/>
  <c r="N7" i="2"/>
  <c r="N6" i="2"/>
  <c r="M15" i="2"/>
  <c r="M16" i="2"/>
  <c r="N13" i="2"/>
  <c r="M17" i="2"/>
  <c r="N14" i="2"/>
  <c r="O7" i="2"/>
  <c r="O5" i="2"/>
  <c r="O6" i="2"/>
  <c r="O3" i="2"/>
  <c r="O4" i="2"/>
  <c r="N17" i="2"/>
  <c r="O14" i="2"/>
  <c r="N16" i="2"/>
  <c r="O13" i="2"/>
  <c r="P5" i="2"/>
  <c r="N15" i="2"/>
  <c r="P7" i="2"/>
  <c r="P4" i="2"/>
  <c r="P6" i="2"/>
  <c r="P3" i="2"/>
  <c r="O17" i="2"/>
  <c r="P14" i="2"/>
  <c r="O16" i="2"/>
  <c r="P13" i="2"/>
  <c r="Q4" i="2"/>
  <c r="O15" i="2"/>
  <c r="Q7" i="2"/>
  <c r="Q3" i="2"/>
  <c r="Q5" i="2"/>
  <c r="Q6" i="2"/>
  <c r="P15" i="2"/>
  <c r="P16" i="2"/>
  <c r="Q13" i="2"/>
  <c r="P17" i="2"/>
  <c r="Q14" i="2"/>
  <c r="R4" i="2"/>
  <c r="R3" i="2"/>
  <c r="R5" i="2"/>
  <c r="R6" i="2"/>
  <c r="R7" i="2"/>
  <c r="Q17" i="2"/>
  <c r="R14" i="2"/>
  <c r="Q15" i="2"/>
  <c r="Q16" i="2"/>
  <c r="R13" i="2"/>
  <c r="S4" i="2"/>
  <c r="S5" i="2"/>
  <c r="S3" i="2"/>
  <c r="S7" i="2"/>
  <c r="S6" i="2"/>
  <c r="R15" i="2"/>
  <c r="R17" i="2"/>
  <c r="S14" i="2"/>
  <c r="R16" i="2"/>
  <c r="S13" i="2"/>
  <c r="T3" i="2"/>
  <c r="T7" i="2"/>
  <c r="T4" i="2"/>
  <c r="T6" i="2"/>
  <c r="T5" i="2"/>
  <c r="S17" i="2"/>
  <c r="T14" i="2"/>
  <c r="S16" i="2"/>
  <c r="T13" i="2"/>
  <c r="U7" i="2"/>
  <c r="S15" i="2"/>
  <c r="U5" i="2"/>
  <c r="U3" i="2"/>
  <c r="U6" i="2"/>
  <c r="U4" i="2"/>
  <c r="F4" i="1"/>
  <c r="E15" i="3"/>
  <c r="D15" i="3"/>
  <c r="D16" i="3"/>
  <c r="D17" i="3"/>
  <c r="T17" i="2"/>
  <c r="U14" i="2"/>
  <c r="U17" i="2"/>
  <c r="V14" i="2"/>
  <c r="V17" i="2"/>
  <c r="W14" i="2"/>
  <c r="W17" i="2"/>
  <c r="X14" i="2"/>
  <c r="X17" i="2"/>
  <c r="Y14" i="2"/>
  <c r="Y17" i="2"/>
  <c r="Z14" i="2"/>
  <c r="Z17" i="2"/>
  <c r="AA14" i="2"/>
  <c r="AA17" i="2"/>
  <c r="T15" i="2"/>
  <c r="T16" i="2"/>
  <c r="U13" i="2"/>
  <c r="U16" i="2"/>
  <c r="V13" i="2"/>
  <c r="V16" i="2"/>
  <c r="W13" i="2"/>
  <c r="W16" i="2"/>
  <c r="X13" i="2"/>
  <c r="X16" i="2"/>
  <c r="Y13" i="2"/>
  <c r="Y16" i="2"/>
  <c r="Z13" i="2"/>
  <c r="Z16" i="2"/>
  <c r="AA13" i="2"/>
  <c r="AA16" i="2"/>
  <c r="F15" i="3"/>
</calcChain>
</file>

<file path=xl/sharedStrings.xml><?xml version="1.0" encoding="utf-8"?>
<sst xmlns="http://schemas.openxmlformats.org/spreadsheetml/2006/main" count="81" uniqueCount="64">
  <si>
    <t>Height </t>
  </si>
  <si>
    <t>Weight</t>
  </si>
  <si>
    <t>m</t>
  </si>
  <si>
    <t>c</t>
  </si>
  <si>
    <t>Error</t>
  </si>
  <si>
    <t>Iteration 0</t>
  </si>
  <si>
    <t>m_updated</t>
  </si>
  <si>
    <t>c_updated</t>
  </si>
  <si>
    <t xml:space="preserve">learning rate </t>
  </si>
  <si>
    <t>Iteration 1</t>
  </si>
  <si>
    <t>Iteration 2</t>
  </si>
  <si>
    <t>Iteration 3</t>
  </si>
  <si>
    <t>Y</t>
  </si>
  <si>
    <t>X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</si>
  <si>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</si>
  <si>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</si>
  <si>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</si>
  <si>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</si>
  <si>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</si>
  <si>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</si>
  <si>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</si>
  <si>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</si>
  <si>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</si>
  <si>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</si>
  <si>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</si>
  <si>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</si>
  <si>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</si>
  <si>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</si>
  <si>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</si>
  <si>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</si>
  <si>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</si>
  <si>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</si>
  <si>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</si>
  <si>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</si>
  <si>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R-Square Info
(Pearson)</t>
  </si>
  <si>
    <t>Numerator</t>
  </si>
  <si>
    <t>Denominator</t>
  </si>
  <si>
    <t>Final R-Square</t>
  </si>
  <si>
    <t>b(slope)</t>
  </si>
  <si>
    <t>a(const)</t>
  </si>
  <si>
    <t>Final Equation</t>
  </si>
  <si>
    <t>Y = a + bx</t>
  </si>
  <si>
    <t>RSS</t>
  </si>
  <si>
    <t>TSS</t>
  </si>
  <si>
    <t>R-Square</t>
  </si>
  <si>
    <t>Residual Sqaure</t>
  </si>
  <si>
    <t>Height_actual</t>
  </si>
  <si>
    <t>Weight_actual</t>
  </si>
  <si>
    <t>Y(orig)</t>
  </si>
  <si>
    <t>X(Orig)</t>
  </si>
  <si>
    <t>Height_normalized</t>
  </si>
  <si>
    <t>Weight_Normalized</t>
  </si>
  <si>
    <t>Sum of Squares</t>
  </si>
  <si>
    <t>Pearson R Calculation</t>
  </si>
  <si>
    <t>Height = 1e-15 + (0.9765)Weight</t>
  </si>
  <si>
    <t>Y_actual</t>
  </si>
  <si>
    <t>X_actual</t>
  </si>
  <si>
    <t>Height</t>
  </si>
  <si>
    <t xml:space="preserve">Equation </t>
  </si>
  <si>
    <t>Y=mX+c</t>
  </si>
  <si>
    <t>Business Level Eq</t>
  </si>
  <si>
    <t>Y (Norm)</t>
  </si>
  <si>
    <t>X (Norm)</t>
  </si>
  <si>
    <t>Height = Weight(m)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</si>
</sst>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0606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2" fontId="1" fillId="2" borderId="1" xfId="0" applyNumberFormat="1" applyFont="1" applyFill="1" applyBorder="1" applyAlignment="1">
      <alignment vertical="center" wrapText="1"/>
    </xf>
    <xf numFmtId="2" fontId="1" fillId="2" borderId="0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2" xfId="0" applyNumberFormat="1" applyBorder="1"/>
    <xf numFmtId="0" fontId="0" fillId="4" borderId="2" xfId="0" applyFill="1" applyBorder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Height_normalized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Sheet3!$D$3:$D$7</c:f>
              <c:numCache>
                <c:formatCode>General</c:formatCode>
                <c:ptCount val="5"/>
                <c:pt idx="0">
                  <c:v>-1.2566227956498237</c:v>
                </c:pt>
                <c:pt idx="1">
                  <c:v>-0.70547244668060305</c:v>
                </c:pt>
                <c:pt idx="2">
                  <c:v>1.2786688096085912</c:v>
                </c:pt>
                <c:pt idx="3">
                  <c:v>0.17636811167014996</c:v>
                </c:pt>
                <c:pt idx="4">
                  <c:v>0.50705832105168236</c:v>
                </c:pt>
              </c:numCache>
            </c:numRef>
          </c:xVal>
          <c:yVal>
            <c:numRef>
              <c:f>Sheet3!$C$3:$C$7</c:f>
              <c:numCache>
                <c:formatCode>General</c:formatCode>
                <c:ptCount val="5"/>
                <c:pt idx="0">
                  <c:v>-1.4799504759639901</c:v>
                </c:pt>
                <c:pt idx="1">
                  <c:v>-0.50262468995003384</c:v>
                </c:pt>
                <c:pt idx="2">
                  <c:v>1.033172973786183</c:v>
                </c:pt>
                <c:pt idx="3">
                  <c:v>0.33508312663335721</c:v>
                </c:pt>
                <c:pt idx="4">
                  <c:v>0.61431906549448756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F2-2343-BFC9-E94638D18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312000"/>
        <c:axId val="372315528"/>
      </c:scatterChart>
      <c:valAx>
        <c:axId val="3723120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15528"/>
        <c:crosses val="autoZero"/>
        <c:crossBetween val="midCat"/>
      </c:valAx>
      <c:valAx>
        <c:axId val="37231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1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7</xdr:row>
      <xdr:rowOff>9525</xdr:rowOff>
    </xdr:from>
    <xdr:to>
      <xdr:col>5</xdr:col>
      <xdr:colOff>247653</xdr:colOff>
      <xdr:row>10</xdr:row>
      <xdr:rowOff>180977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5400000" flipH="1" flipV="1">
          <a:off x="3424238" y="1528762"/>
          <a:ext cx="742952" cy="371478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7</xdr:row>
      <xdr:rowOff>9525</xdr:rowOff>
    </xdr:from>
    <xdr:to>
      <xdr:col>4</xdr:col>
      <xdr:colOff>304803</xdr:colOff>
      <xdr:row>10</xdr:row>
      <xdr:rowOff>180977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 rot="5400000" flipH="1" flipV="1">
          <a:off x="2805113" y="1528762"/>
          <a:ext cx="742952" cy="371478"/>
        </a:xfrm>
        <a:prstGeom prst="bentConnector3">
          <a:avLst>
            <a:gd name="adj1" fmla="val 17949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7</xdr:row>
      <xdr:rowOff>0</xdr:rowOff>
    </xdr:from>
    <xdr:to>
      <xdr:col>6</xdr:col>
      <xdr:colOff>295278</xdr:colOff>
      <xdr:row>10</xdr:row>
      <xdr:rowOff>171452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 rot="5400000" flipH="1" flipV="1">
          <a:off x="4319588" y="1519237"/>
          <a:ext cx="742952" cy="371478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7</xdr:row>
      <xdr:rowOff>19050</xdr:rowOff>
    </xdr:from>
    <xdr:to>
      <xdr:col>7</xdr:col>
      <xdr:colOff>257178</xdr:colOff>
      <xdr:row>11</xdr:row>
      <xdr:rowOff>2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rot="5400000" flipH="1" flipV="1">
          <a:off x="5129213" y="1538287"/>
          <a:ext cx="742952" cy="371478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</xdr:row>
      <xdr:rowOff>176212</xdr:rowOff>
    </xdr:from>
    <xdr:to>
      <xdr:col>16</xdr:col>
      <xdr:colOff>275167</xdr:colOff>
      <xdr:row>20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899583</xdr:colOff>
      <xdr:row>6</xdr:row>
      <xdr:rowOff>10583</xdr:rowOff>
    </xdr:from>
    <xdr:to>
      <xdr:col>11</xdr:col>
      <xdr:colOff>190500</xdr:colOff>
      <xdr:row>10</xdr:row>
      <xdr:rowOff>127000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>
          <a:off x="5185833" y="1153583"/>
          <a:ext cx="4296834" cy="87841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370417</xdr:colOff>
      <xdr:row>5</xdr:row>
      <xdr:rowOff>84667</xdr:rowOff>
    </xdr:from>
    <xdr:to>
      <xdr:col>11</xdr:col>
      <xdr:colOff>10584</xdr:colOff>
      <xdr:row>18</xdr:row>
      <xdr:rowOff>137583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5672667" y="1037167"/>
          <a:ext cx="3630084" cy="271991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2" sqref="A2:B6"/>
    </sheetView>
  </sheetViews>
  <sheetFormatPr defaultRowHeight="15" x14ac:dyDescent="0.2"/>
  <cols>
    <col min="3" max="3" width="10.625" bestFit="1" customWidth="1"/>
    <col min="4" max="4" width="14.9296875" bestFit="1" customWidth="1"/>
  </cols>
  <sheetData>
    <row r="1" spans="1:6" x14ac:dyDescent="0.2">
      <c r="A1" s="2" t="s">
        <v>0</v>
      </c>
      <c r="B1" s="2" t="s">
        <v>1</v>
      </c>
      <c r="C1" s="1"/>
      <c r="D1" s="1"/>
      <c r="E1" s="1"/>
      <c r="F1" s="1"/>
    </row>
    <row r="2" spans="1:6" x14ac:dyDescent="0.2">
      <c r="A2" s="2">
        <v>163</v>
      </c>
      <c r="B2" s="2">
        <v>60</v>
      </c>
      <c r="C2" s="1"/>
      <c r="D2" s="1"/>
      <c r="E2" s="1"/>
      <c r="F2" s="1"/>
    </row>
    <row r="3" spans="1:6" x14ac:dyDescent="0.2">
      <c r="A3" s="2">
        <v>170</v>
      </c>
      <c r="B3" s="2">
        <v>65</v>
      </c>
      <c r="C3" s="1"/>
      <c r="D3" s="1"/>
      <c r="E3" s="1"/>
      <c r="F3" s="1"/>
    </row>
    <row r="4" spans="1:6" x14ac:dyDescent="0.2">
      <c r="A4" s="2">
        <v>181</v>
      </c>
      <c r="B4" s="2">
        <v>83</v>
      </c>
      <c r="C4" s="1"/>
      <c r="D4" s="1"/>
      <c r="E4" s="1"/>
      <c r="F4" s="1">
        <f>SUM(D2:D6)</f>
        <v>0</v>
      </c>
    </row>
    <row r="5" spans="1:6" x14ac:dyDescent="0.2">
      <c r="A5" s="2">
        <v>176</v>
      </c>
      <c r="B5" s="2">
        <v>73</v>
      </c>
      <c r="C5" s="1"/>
      <c r="D5" s="1"/>
      <c r="E5" s="1"/>
      <c r="F5" s="1"/>
    </row>
    <row r="6" spans="1:6" x14ac:dyDescent="0.2">
      <c r="A6" s="2">
        <v>178</v>
      </c>
      <c r="B6" s="2">
        <v>76</v>
      </c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3"/>
      <c r="C9" s="1"/>
      <c r="D9" s="1"/>
      <c r="E9" s="1"/>
      <c r="F9" s="1"/>
    </row>
    <row r="10" spans="1:6" x14ac:dyDescent="0.2">
      <c r="A10" s="1"/>
      <c r="B10" s="3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"/>
  <sheetViews>
    <sheetView tabSelected="1" zoomScaleNormal="100" workbookViewId="0">
      <pane xSplit="5205" activePane="topRight"/>
      <selection activeCell="D15" sqref="D15"/>
      <selection pane="topRight" activeCell="D15" sqref="D15"/>
    </sheetView>
  </sheetViews>
  <sheetFormatPr defaultRowHeight="15" x14ac:dyDescent="0.2"/>
  <cols>
    <col min="1" max="1" width="11.296875" customWidth="1"/>
    <col min="2" max="2" width="11.703125" customWidth="1"/>
    <col min="3" max="3" width="12.64453125" bestFit="1" customWidth="1"/>
    <col min="4" max="5" width="10.0859375" bestFit="1" customWidth="1"/>
    <col min="6" max="9" width="12.64453125" bestFit="1" customWidth="1"/>
    <col min="10" max="16" width="11.97265625" bestFit="1" customWidth="1"/>
    <col min="17" max="19" width="12.64453125" bestFit="1" customWidth="1"/>
    <col min="20" max="27" width="11.97265625" bestFit="1" customWidth="1"/>
  </cols>
  <sheetData>
    <row r="1" spans="1:27" x14ac:dyDescent="0.2">
      <c r="A1" s="12" t="s">
        <v>55</v>
      </c>
      <c r="B1" s="12" t="s">
        <v>56</v>
      </c>
      <c r="C1" s="12" t="s">
        <v>61</v>
      </c>
      <c r="D1" s="12" t="s">
        <v>62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7" x14ac:dyDescent="0.2">
      <c r="A2" s="13" t="s">
        <v>57</v>
      </c>
      <c r="B2" s="13" t="s">
        <v>1</v>
      </c>
      <c r="C2" s="13" t="s">
        <v>0</v>
      </c>
      <c r="D2" s="13" t="s">
        <v>1</v>
      </c>
      <c r="E2" s="11" t="s">
        <v>5</v>
      </c>
      <c r="F2" s="11" t="s">
        <v>9</v>
      </c>
      <c r="G2" s="11" t="s">
        <v>10</v>
      </c>
      <c r="H2" s="11" t="s">
        <v>11</v>
      </c>
      <c r="I2" s="11" t="s">
        <v>14</v>
      </c>
      <c r="J2" s="11" t="s">
        <v>15</v>
      </c>
      <c r="K2" s="11" t="s">
        <v>16</v>
      </c>
      <c r="L2" s="11" t="s">
        <v>17</v>
      </c>
      <c r="M2" s="11" t="s">
        <v>18</v>
      </c>
      <c r="N2" s="11" t="s">
        <v>19</v>
      </c>
      <c r="O2" s="6" t="s">
        <v>20</v>
      </c>
      <c r="P2" s="6" t="s">
        <v>21</v>
      </c>
      <c r="Q2" s="6" t="s">
        <v>22</v>
      </c>
      <c r="R2" s="6" t="s">
        <v>23</v>
      </c>
      <c r="S2" s="6"/>
      <c r="T2" s="6"/>
      <c r="U2" s="6"/>
    </row>
    <row r="3" spans="1:27" x14ac:dyDescent="0.2">
      <c r="A3" s="6">
        <v>163</v>
      </c>
      <c r="B3" s="6">
        <v>60</v>
      </c>
      <c r="C3" s="6">
        <v>-1.4799504759639901</v>
      </c>
      <c r="D3" s="6">
        <v>-1.2566227956498237</v>
      </c>
      <c r="E3" s="6">
        <f>(D3*$D$13)+$D$14</f>
        <v>0</v>
      </c>
      <c r="F3" s="6">
        <f>(D3*$E$13)+$E$14</f>
        <v>-0.49083774400102298</v>
      </c>
      <c r="G3" s="6">
        <f>(D3*$F$13)+$F$14</f>
        <v>-0.78534039040163728</v>
      </c>
      <c r="H3" s="6">
        <f>(D3*$G$13)+$G$14</f>
        <v>-0.96204197824200588</v>
      </c>
      <c r="I3" s="6">
        <f>(D3*$H$13)+$H$14</f>
        <v>-1.0680629309462271</v>
      </c>
      <c r="J3" s="6">
        <f>(D3*$I$13)+$I$14</f>
        <v>-1.1316755025687599</v>
      </c>
      <c r="K3" s="6">
        <f>(D3*$J$13)+$J$14</f>
        <v>-1.1698430455422797</v>
      </c>
      <c r="L3" s="6">
        <f>(D3*$K$13)+$K$14</f>
        <v>-1.1927435713263914</v>
      </c>
      <c r="M3" s="6">
        <f>(D3*$L$13)+$L$14</f>
        <v>-1.2064838867968586</v>
      </c>
      <c r="N3" s="6">
        <f>(D3*$M$13)+$M$14</f>
        <v>-1.214728076079139</v>
      </c>
      <c r="O3" s="6">
        <f>(D3*$N$13)+$N$14</f>
        <v>-1.2196745896485071</v>
      </c>
      <c r="P3" s="6">
        <f>(D3*$O$13)+$O$14</f>
        <v>-1.222642497790128</v>
      </c>
      <c r="Q3" s="6">
        <f>(D3*$P$13)+$P$14</f>
        <v>-1.2244232426751007</v>
      </c>
      <c r="R3" s="10">
        <f>(D3*$Q$13)+$Q$14</f>
        <v>-1.2254916896060841</v>
      </c>
      <c r="S3" s="6">
        <f>(D3*$R$13)+$R$14</f>
        <v>-1.2261327577646743</v>
      </c>
      <c r="T3" s="6">
        <f>(D3*$S$13)+$S$14</f>
        <v>-1.2265173986598283</v>
      </c>
      <c r="U3" s="6">
        <f>(D3*$T$13)+$T$14</f>
        <v>-1.2267481831969209</v>
      </c>
    </row>
    <row r="4" spans="1:27" x14ac:dyDescent="0.2">
      <c r="A4" s="6">
        <v>170</v>
      </c>
      <c r="B4" s="6">
        <v>65</v>
      </c>
      <c r="C4" s="6">
        <v>-0.50262468995003384</v>
      </c>
      <c r="D4" s="6">
        <v>-0.70547244668060305</v>
      </c>
      <c r="E4" s="6">
        <f>(D4*$D$13)+$D$14</f>
        <v>0</v>
      </c>
      <c r="F4" s="6">
        <f>(D4*$E$13)+$E$14</f>
        <v>-0.27555803171987248</v>
      </c>
      <c r="G4" s="6">
        <f>(D4*$F$13)+$F$14</f>
        <v>-0.44089285075179618</v>
      </c>
      <c r="H4" s="6">
        <f>(D4*$G$13)+$G$14</f>
        <v>-0.54009374217095052</v>
      </c>
      <c r="I4" s="6">
        <f>(D4*$H$13)+$H$14</f>
        <v>-0.59961427702244297</v>
      </c>
      <c r="J4" s="6">
        <f>(D4*$I$13)+$I$14</f>
        <v>-0.63532659793333857</v>
      </c>
      <c r="K4" s="6">
        <f>(D4*$J$13)+$J$14</f>
        <v>-0.65675399047987593</v>
      </c>
      <c r="L4" s="6">
        <f>(D4*$K$13)+$K$14</f>
        <v>-0.66961042600779841</v>
      </c>
      <c r="M4" s="6">
        <f>(D4*$L$13)+$L$14</f>
        <v>-0.67732428732455185</v>
      </c>
      <c r="N4" s="6">
        <f>(D4*$M$13)+$M$14</f>
        <v>-0.68195260411460401</v>
      </c>
      <c r="O4" s="6">
        <f>(D4*$N$13)+$N$14</f>
        <v>-0.68472959418863522</v>
      </c>
      <c r="P4" s="6">
        <f>(D4*$O$13)+$O$14</f>
        <v>-0.68639578823305392</v>
      </c>
      <c r="Q4" s="6">
        <f>(D4*$P$13)+$P$14</f>
        <v>-0.68739550465970523</v>
      </c>
      <c r="R4" s="10">
        <f>(D4*$Q$13)+$Q$14</f>
        <v>-0.68799533451569594</v>
      </c>
      <c r="S4" s="6">
        <f>(D4*$R$13)+$R$14</f>
        <v>-0.68835523242929042</v>
      </c>
      <c r="T4" s="6">
        <f>(D4*$S$13)+$S$14</f>
        <v>-0.68857117117744704</v>
      </c>
      <c r="U4" s="6">
        <f>(D4*$T$13)+$T$14</f>
        <v>-0.68870073442634105</v>
      </c>
    </row>
    <row r="5" spans="1:27" x14ac:dyDescent="0.2">
      <c r="A5" s="6">
        <v>181</v>
      </c>
      <c r="B5" s="6">
        <v>83</v>
      </c>
      <c r="C5" s="6">
        <v>1.033172973786183</v>
      </c>
      <c r="D5" s="6">
        <v>1.2786688096085912</v>
      </c>
      <c r="E5" s="6">
        <f>(D5*$D$13)+$D$14</f>
        <v>0</v>
      </c>
      <c r="F5" s="6">
        <f>(D5*$E$13)+$E$14</f>
        <v>0.49944893249226924</v>
      </c>
      <c r="G5" s="6">
        <f>(D5*$F$13)+$F$14</f>
        <v>0.7991182919876314</v>
      </c>
      <c r="H5" s="6">
        <f>(D5*$G$13)+$G$14</f>
        <v>0.97891990768484882</v>
      </c>
      <c r="I5" s="6">
        <f>(D5*$H$13)+$H$14</f>
        <v>1.0868008771031796</v>
      </c>
      <c r="J5" s="6">
        <f>(D5*$I$13)+$I$14</f>
        <v>1.1515294587541778</v>
      </c>
      <c r="K5" s="6">
        <f>(D5*$J$13)+$J$14</f>
        <v>1.1903666077447772</v>
      </c>
      <c r="L5" s="6">
        <f>(D5*$K$13)+$K$14</f>
        <v>1.2136688971391365</v>
      </c>
      <c r="M5" s="6">
        <f>(D5*$L$13)+$L$14</f>
        <v>1.2276502707757524</v>
      </c>
      <c r="N5" s="6">
        <f>(D5*$M$13)+$M$14</f>
        <v>1.2360390949577218</v>
      </c>
      <c r="O5" s="6">
        <f>(D5*$N$13)+$N$14</f>
        <v>1.2410723894669033</v>
      </c>
      <c r="P5" s="6">
        <f>(D5*$O$13)+$O$14</f>
        <v>1.2440923661724124</v>
      </c>
      <c r="Q5" s="6">
        <f>(D5*$P$13)+$P$14</f>
        <v>1.2459043521957178</v>
      </c>
      <c r="R5" s="10">
        <f>(D5*$Q$13)+$Q$14</f>
        <v>1.246991543809701</v>
      </c>
      <c r="S5" s="6">
        <f>(D5*$R$13)+$R$14</f>
        <v>1.2476438587780909</v>
      </c>
      <c r="T5" s="6">
        <f>(D5*$S$13)+$S$14</f>
        <v>1.248035247759125</v>
      </c>
      <c r="U5" s="6">
        <f>(D5*$T$13)+$T$14</f>
        <v>1.2482700811477454</v>
      </c>
    </row>
    <row r="6" spans="1:27" x14ac:dyDescent="0.2">
      <c r="A6" s="6">
        <v>176</v>
      </c>
      <c r="B6" s="6">
        <v>73</v>
      </c>
      <c r="C6" s="6">
        <v>0.33508312663335721</v>
      </c>
      <c r="D6" s="6">
        <v>0.17636811167014996</v>
      </c>
      <c r="E6" s="6">
        <f>(D6*$D$13)+$D$14</f>
        <v>0</v>
      </c>
      <c r="F6" s="6">
        <f>(D6*$E$13)+$E$14</f>
        <v>6.8889507929968272E-2</v>
      </c>
      <c r="G6" s="6">
        <f>(D6*$F$13)+$F$14</f>
        <v>0.11022321268794941</v>
      </c>
      <c r="H6" s="6">
        <f>(D6*$G$13)+$G$14</f>
        <v>0.13502343554273816</v>
      </c>
      <c r="I6" s="6">
        <f>(D6*$H$13)+$H$14</f>
        <v>0.14990356925561146</v>
      </c>
      <c r="J6" s="6">
        <f>(D6*$I$13)+$I$14</f>
        <v>0.15883164948333545</v>
      </c>
      <c r="K6" s="6">
        <f>(D6*$J$13)+$J$14</f>
        <v>0.16418849761996987</v>
      </c>
      <c r="L6" s="6">
        <f>(D6*$K$13)+$K$14</f>
        <v>0.16740260650195049</v>
      </c>
      <c r="M6" s="6">
        <f>(D6*$L$13)+$L$14</f>
        <v>0.16933107183113891</v>
      </c>
      <c r="N6" s="6">
        <f>(D6*$M$13)+$M$14</f>
        <v>0.17048815102865192</v>
      </c>
      <c r="O6" s="6">
        <f>(D6*$N$13)+$N$14</f>
        <v>0.17118239854715975</v>
      </c>
      <c r="P6" s="6">
        <f>(D6*$O$13)+$O$14</f>
        <v>0.17159894705826445</v>
      </c>
      <c r="Q6" s="6">
        <f>(D6*$P$13)+$P$14</f>
        <v>0.17184887616492731</v>
      </c>
      <c r="R6" s="10">
        <f>(D6*$Q$13)+$Q$14</f>
        <v>0.17199883362892499</v>
      </c>
      <c r="S6" s="6">
        <f>(D6*$R$13)+$R$14</f>
        <v>0.17208880810732358</v>
      </c>
      <c r="T6" s="6">
        <f>(D6*$S$13)+$S$14</f>
        <v>0.17214279279436279</v>
      </c>
      <c r="U6" s="6">
        <f>(D6*$T$13)+$T$14</f>
        <v>0.17217518360658626</v>
      </c>
    </row>
    <row r="7" spans="1:27" x14ac:dyDescent="0.2">
      <c r="A7" s="6">
        <v>178</v>
      </c>
      <c r="B7" s="6">
        <v>76</v>
      </c>
      <c r="C7" s="6">
        <v>0.61431906549448756</v>
      </c>
      <c r="D7" s="6">
        <v>0.50705832105168236</v>
      </c>
      <c r="E7" s="6">
        <f>(D7*$D$13)+$D$14</f>
        <v>0</v>
      </c>
      <c r="F7" s="6">
        <f>(D7*$E$13)+$E$14</f>
        <v>0.19805733529865857</v>
      </c>
      <c r="G7" s="6">
        <f>(D7*$F$13)+$F$14</f>
        <v>0.31689173647785407</v>
      </c>
      <c r="H7" s="6">
        <f>(D7*$G$13)+$G$14</f>
        <v>0.38819237718537142</v>
      </c>
      <c r="I7" s="6">
        <f>(D7*$H$13)+$H$14</f>
        <v>0.4309727616098819</v>
      </c>
      <c r="J7" s="6">
        <f>(D7*$I$13)+$I$14</f>
        <v>0.45664099226458821</v>
      </c>
      <c r="K7" s="6">
        <f>(D7*$J$13)+$J$14</f>
        <v>0.47204193065741207</v>
      </c>
      <c r="L7" s="6">
        <f>(D7*$K$13)+$K$14</f>
        <v>0.48128249369310638</v>
      </c>
      <c r="M7" s="6">
        <f>(D7*$L$13)+$L$14</f>
        <v>0.48682683151452294</v>
      </c>
      <c r="N7" s="6">
        <f>(D7*$M$13)+$M$14</f>
        <v>0.4901534342073729</v>
      </c>
      <c r="O7" s="6">
        <f>(D7*$N$13)+$N$14</f>
        <v>0.49214939582308287</v>
      </c>
      <c r="P7" s="6">
        <f>(D7*$O$13)+$O$14</f>
        <v>0.49334697279250889</v>
      </c>
      <c r="Q7" s="6">
        <f>(D7*$P$13)+$P$14</f>
        <v>0.49406551897416451</v>
      </c>
      <c r="R7" s="10">
        <f>(D7*$Q$13)+$Q$14</f>
        <v>0.4944966466831579</v>
      </c>
      <c r="S7" s="6">
        <f>(D7*$R$13)+$R$14</f>
        <v>0.49475532330855387</v>
      </c>
      <c r="T7" s="6">
        <f>(D7*$S$13)+$S$14</f>
        <v>0.49491052928379153</v>
      </c>
      <c r="U7" s="6">
        <f>(D7*$T$13)+$T$14</f>
        <v>0.49500365286893405</v>
      </c>
    </row>
    <row r="9" spans="1:27" x14ac:dyDescent="0.2">
      <c r="A9" s="19" t="s">
        <v>60</v>
      </c>
      <c r="B9" s="19"/>
      <c r="C9" s="14" t="s">
        <v>8</v>
      </c>
      <c r="D9" s="16">
        <v>0.5</v>
      </c>
    </row>
    <row r="10" spans="1:27" x14ac:dyDescent="0.2">
      <c r="A10" s="18" t="s">
        <v>63</v>
      </c>
      <c r="B10" s="18"/>
      <c r="C10" s="15" t="s">
        <v>58</v>
      </c>
      <c r="D10" s="17" t="s">
        <v>59</v>
      </c>
    </row>
    <row r="12" spans="1:27" x14ac:dyDescent="0.2">
      <c r="C12" s="6"/>
      <c r="D12" s="6" t="s">
        <v>5</v>
      </c>
      <c r="E12" s="6" t="s">
        <v>9</v>
      </c>
      <c r="F12" s="6" t="s">
        <v>10</v>
      </c>
      <c r="G12" s="6" t="s">
        <v>11</v>
      </c>
      <c r="H12" s="6" t="s">
        <v>14</v>
      </c>
      <c r="I12" s="6" t="s">
        <v>15</v>
      </c>
      <c r="J12" s="6" t="s">
        <v>16</v>
      </c>
      <c r="K12" s="6" t="s">
        <v>17</v>
      </c>
      <c r="L12" s="6" t="s">
        <v>18</v>
      </c>
      <c r="M12" s="6" t="s">
        <v>19</v>
      </c>
      <c r="N12" s="6" t="s">
        <v>20</v>
      </c>
      <c r="O12" s="6" t="s">
        <v>21</v>
      </c>
      <c r="P12" s="6" t="s">
        <v>22</v>
      </c>
      <c r="Q12" s="6" t="s">
        <v>23</v>
      </c>
      <c r="R12" s="6" t="s">
        <v>24</v>
      </c>
      <c r="S12" s="6" t="s">
        <v>25</v>
      </c>
      <c r="T12" s="6" t="s">
        <v>26</v>
      </c>
      <c r="U12" s="6" t="s">
        <v>27</v>
      </c>
      <c r="V12" s="6" t="s">
        <v>28</v>
      </c>
      <c r="W12" s="6" t="s">
        <v>29</v>
      </c>
      <c r="X12" s="6" t="s">
        <v>30</v>
      </c>
      <c r="Y12" s="6" t="s">
        <v>31</v>
      </c>
      <c r="Z12" s="6" t="s">
        <v>32</v>
      </c>
      <c r="AA12" s="6" t="s">
        <v>33</v>
      </c>
    </row>
    <row r="13" spans="1:27" x14ac:dyDescent="0.2">
      <c r="C13" s="6" t="s">
        <v>2</v>
      </c>
      <c r="D13" s="6">
        <v>0</v>
      </c>
      <c r="E13" s="6">
        <f t="shared" ref="E13:I14" si="0">D16</f>
        <v>0.39060070030577615</v>
      </c>
      <c r="F13" s="6">
        <f t="shared" si="0"/>
        <v>0.62496112048924224</v>
      </c>
      <c r="G13" s="6">
        <f t="shared" si="0"/>
        <v>0.76557737259932201</v>
      </c>
      <c r="H13" s="6">
        <f t="shared" si="0"/>
        <v>0.84994712386536997</v>
      </c>
      <c r="I13" s="6">
        <f t="shared" si="0"/>
        <v>0.90056897462499874</v>
      </c>
      <c r="J13" s="6">
        <f t="shared" ref="J13:R13" si="1">I16</f>
        <v>0.93094208508077614</v>
      </c>
      <c r="K13" s="6">
        <f t="shared" si="1"/>
        <v>0.94916595135424253</v>
      </c>
      <c r="L13" s="6">
        <f t="shared" si="1"/>
        <v>0.96010027111832241</v>
      </c>
      <c r="M13" s="6">
        <f t="shared" si="1"/>
        <v>0.96666086297677034</v>
      </c>
      <c r="N13" s="6">
        <f t="shared" si="1"/>
        <v>0.97059721809183908</v>
      </c>
      <c r="O13" s="6">
        <f t="shared" si="1"/>
        <v>0.97295903116088034</v>
      </c>
      <c r="P13" s="6">
        <f t="shared" si="1"/>
        <v>0.97437611900230514</v>
      </c>
      <c r="Q13" s="6">
        <f t="shared" si="1"/>
        <v>0.97522637170715998</v>
      </c>
      <c r="R13" s="6">
        <f t="shared" si="1"/>
        <v>0.97573652333007288</v>
      </c>
      <c r="S13" s="6">
        <f t="shared" ref="S13:AA13" si="2">R16</f>
        <v>0.97604261430382067</v>
      </c>
      <c r="T13" s="6">
        <f t="shared" si="2"/>
        <v>0.97622626888806929</v>
      </c>
      <c r="U13" s="6">
        <f t="shared" si="2"/>
        <v>0.97633646163861854</v>
      </c>
      <c r="V13" s="6">
        <f t="shared" si="2"/>
        <v>1.3669371619443946</v>
      </c>
      <c r="W13" s="6">
        <f t="shared" si="2"/>
        <v>1.7575378622501707</v>
      </c>
      <c r="X13" s="6">
        <f t="shared" si="2"/>
        <v>2.148138562555947</v>
      </c>
      <c r="Y13" s="6">
        <f t="shared" si="2"/>
        <v>2.5387392628617231</v>
      </c>
      <c r="Z13" s="6">
        <f t="shared" si="2"/>
        <v>2.9293399631674992</v>
      </c>
      <c r="AA13" s="6">
        <f t="shared" si="2"/>
        <v>3.3199406634732753</v>
      </c>
    </row>
    <row r="14" spans="1:27" x14ac:dyDescent="0.2">
      <c r="C14" s="6" t="s">
        <v>3</v>
      </c>
      <c r="D14" s="6">
        <v>0</v>
      </c>
      <c r="E14" s="6">
        <f t="shared" si="0"/>
        <v>3.6637359812630169E-16</v>
      </c>
      <c r="F14" s="6">
        <f t="shared" si="0"/>
        <v>6.9388939039072284E-16</v>
      </c>
      <c r="G14" s="6">
        <f t="shared" si="0"/>
        <v>9.381384558082572E-16</v>
      </c>
      <c r="H14" s="6">
        <f t="shared" si="0"/>
        <v>1.1213252548714081E-15</v>
      </c>
      <c r="I14" s="6">
        <f t="shared" si="0"/>
        <v>1.2073675392798577E-15</v>
      </c>
      <c r="J14" s="6">
        <f t="shared" ref="J14:R14" si="3">I17</f>
        <v>1.2961853812498703E-15</v>
      </c>
      <c r="K14" s="6">
        <f t="shared" si="3"/>
        <v>1.3267165144270622E-15</v>
      </c>
      <c r="L14" s="6">
        <f t="shared" si="3"/>
        <v>1.3544720900426911E-15</v>
      </c>
      <c r="M14" s="6">
        <f t="shared" si="3"/>
        <v>1.357247647604254E-15</v>
      </c>
      <c r="N14" s="6">
        <f t="shared" si="3"/>
        <v>1.38222766565832E-15</v>
      </c>
      <c r="O14" s="6">
        <f t="shared" si="3"/>
        <v>1.3961054534661345E-15</v>
      </c>
      <c r="P14" s="6">
        <f t="shared" si="3"/>
        <v>1.4016565685892603E-15</v>
      </c>
      <c r="Q14" s="6">
        <f t="shared" si="3"/>
        <v>1.4155343563970748E-15</v>
      </c>
      <c r="R14" s="6">
        <f t="shared" si="3"/>
        <v>1.4155343563970748E-15</v>
      </c>
      <c r="S14" s="6">
        <f t="shared" ref="S14:AA14" si="4">R17</f>
        <v>1.4377388168895778E-15</v>
      </c>
      <c r="T14" s="6">
        <f t="shared" si="4"/>
        <v>1.4266365866433263E-15</v>
      </c>
      <c r="U14" s="6">
        <f t="shared" si="4"/>
        <v>1.4349632593280149E-15</v>
      </c>
      <c r="V14" s="6">
        <f t="shared" si="4"/>
        <v>1.8013368574543166E-15</v>
      </c>
      <c r="W14" s="6">
        <f t="shared" si="4"/>
        <v>2.1677104555806184E-15</v>
      </c>
      <c r="X14" s="6">
        <f t="shared" si="4"/>
        <v>2.5340840537069201E-15</v>
      </c>
      <c r="Y14" s="6">
        <f t="shared" si="4"/>
        <v>2.9004576518332219E-15</v>
      </c>
      <c r="Z14" s="6">
        <f t="shared" si="4"/>
        <v>3.2668312499595236E-15</v>
      </c>
      <c r="AA14" s="6">
        <f t="shared" si="4"/>
        <v>3.6332048480858249E-15</v>
      </c>
    </row>
    <row r="15" spans="1:27" x14ac:dyDescent="0.2">
      <c r="C15" s="6" t="s">
        <v>4</v>
      </c>
      <c r="D15" s="6">
        <f t="shared" ref="D15:I15" si="5">((1/10)*(SUM(($C$3-E3)^2,($C$4-E4)^2,($C$5-E5)^2,($C$6-E6)^2,($C$7-E7)^2)))</f>
        <v>0.4</v>
      </c>
      <c r="E15" s="6">
        <f t="shared" si="5"/>
        <v>0.15588974867301952</v>
      </c>
      <c r="F15" s="6">
        <f t="shared" si="5"/>
        <v>6.8010058195306242E-2</v>
      </c>
      <c r="G15" s="6">
        <f t="shared" si="5"/>
        <v>3.6373369623329425E-2</v>
      </c>
      <c r="H15" s="6">
        <f t="shared" si="5"/>
        <v>2.4984161737417736E-2</v>
      </c>
      <c r="I15" s="6">
        <f t="shared" si="5"/>
        <v>2.0884046898489508E-2</v>
      </c>
      <c r="J15" s="6">
        <f t="shared" ref="J15:R15" si="6">((1/10)*(SUM(($C$3-K3)^2,($C$4-K4)^2,($C$5-K5)^2,($C$6-K6)^2,($C$7-K7)^2)))</f>
        <v>1.9408005556475354E-2</v>
      </c>
      <c r="K15" s="6">
        <f t="shared" si="6"/>
        <v>1.8876630673350256E-2</v>
      </c>
      <c r="L15" s="6">
        <f t="shared" si="6"/>
        <v>1.868533571542522E-2</v>
      </c>
      <c r="M15" s="6">
        <f t="shared" si="6"/>
        <v>1.8616469530572201E-2</v>
      </c>
      <c r="N15" s="6">
        <f t="shared" si="6"/>
        <v>1.8591677704025113E-2</v>
      </c>
      <c r="O15" s="6">
        <f t="shared" si="6"/>
        <v>1.8582752646468161E-2</v>
      </c>
      <c r="P15" s="6">
        <f t="shared" si="6"/>
        <v>1.8579539625747654E-2</v>
      </c>
      <c r="Q15" s="6">
        <f t="shared" si="6"/>
        <v>1.8578382938288274E-2</v>
      </c>
      <c r="R15" s="6">
        <f t="shared" si="6"/>
        <v>1.8577966530802893E-2</v>
      </c>
      <c r="S15" s="6">
        <f t="shared" ref="S15:AA15" si="7">((1/10)*(SUM(($C$3-T3)^2,($C$4-T4)^2,($C$5-T5)^2,($C$6-T6)^2,($C$7-T7)^2)))</f>
        <v>1.8577816624108161E-2</v>
      </c>
      <c r="T15" s="6">
        <f t="shared" si="7"/>
        <v>1.8577762657698053E-2</v>
      </c>
      <c r="U15" s="6">
        <f t="shared" si="7"/>
        <v>0.4</v>
      </c>
      <c r="V15" s="6">
        <f t="shared" si="7"/>
        <v>0.4</v>
      </c>
      <c r="W15" s="6">
        <f t="shared" si="7"/>
        <v>0.4</v>
      </c>
      <c r="X15" s="6">
        <f t="shared" si="7"/>
        <v>0.4</v>
      </c>
      <c r="Y15" s="6">
        <f t="shared" si="7"/>
        <v>0.4</v>
      </c>
      <c r="Z15" s="6">
        <f t="shared" si="7"/>
        <v>0.4</v>
      </c>
      <c r="AA15" s="6">
        <f t="shared" si="7"/>
        <v>0.4</v>
      </c>
    </row>
    <row r="16" spans="1:27" x14ac:dyDescent="0.2">
      <c r="C16" s="6" t="s">
        <v>6</v>
      </c>
      <c r="D16" s="6">
        <f t="shared" ref="D16:I16" si="8">D13-($D$9*((1/5)*(SUM((($C$3-E3)*(-1*$D$3)),(($C$4-E4)*(-1*$D$4)),(($C$5-E5)*(-1*$D$5)),(($C$6-E6)*(-1*$D$6)),(($C$7-E7)*(-1*$D$7))))))</f>
        <v>0.39060070030577615</v>
      </c>
      <c r="E16" s="6">
        <f t="shared" si="8"/>
        <v>0.62496112048924224</v>
      </c>
      <c r="F16" s="6">
        <f t="shared" si="8"/>
        <v>0.76557737259932201</v>
      </c>
      <c r="G16" s="6">
        <f t="shared" si="8"/>
        <v>0.84994712386536997</v>
      </c>
      <c r="H16" s="6">
        <f t="shared" si="8"/>
        <v>0.90056897462499874</v>
      </c>
      <c r="I16" s="6">
        <f t="shared" si="8"/>
        <v>0.93094208508077614</v>
      </c>
      <c r="J16" s="6">
        <f t="shared" ref="J16:R16" si="9">J13-($D$9*((1/5)*(SUM((($C$3-K3)*(-1*$D$3)),(($C$4-K4)*(-1*$D$4)),(($C$5-K5)*(-1*$D$5)),(($C$6-K6)*(-1*$D$6)),(($C$7-K7)*(-1*$D$7))))))</f>
        <v>0.94916595135424253</v>
      </c>
      <c r="K16" s="6">
        <f t="shared" si="9"/>
        <v>0.96010027111832241</v>
      </c>
      <c r="L16" s="6">
        <f t="shared" si="9"/>
        <v>0.96666086297677034</v>
      </c>
      <c r="M16" s="6">
        <f t="shared" si="9"/>
        <v>0.97059721809183908</v>
      </c>
      <c r="N16" s="6">
        <f t="shared" si="9"/>
        <v>0.97295903116088034</v>
      </c>
      <c r="O16" s="6">
        <f t="shared" si="9"/>
        <v>0.97437611900230514</v>
      </c>
      <c r="P16" s="6">
        <f t="shared" si="9"/>
        <v>0.97522637170715998</v>
      </c>
      <c r="Q16" s="6">
        <f t="shared" si="9"/>
        <v>0.97573652333007288</v>
      </c>
      <c r="R16" s="6">
        <f t="shared" si="9"/>
        <v>0.97604261430382067</v>
      </c>
      <c r="S16" s="6">
        <f t="shared" ref="S16:AA16" si="10">S13-($D$9*((1/5)*(SUM((($C$3-T3)*(-1*$D$3)),(($C$4-T4)*(-1*$D$4)),(($C$5-T5)*(-1*$D$5)),(($C$6-T6)*(-1*$D$6)),(($C$7-T7)*(-1*$D$7))))))</f>
        <v>0.97622626888806929</v>
      </c>
      <c r="T16" s="6">
        <f t="shared" si="10"/>
        <v>0.97633646163861854</v>
      </c>
      <c r="U16" s="6">
        <f t="shared" si="10"/>
        <v>1.3669371619443946</v>
      </c>
      <c r="V16" s="6">
        <f t="shared" si="10"/>
        <v>1.7575378622501707</v>
      </c>
      <c r="W16" s="6">
        <f t="shared" si="10"/>
        <v>2.148138562555947</v>
      </c>
      <c r="X16" s="6">
        <f t="shared" si="10"/>
        <v>2.5387392628617231</v>
      </c>
      <c r="Y16" s="6">
        <f t="shared" si="10"/>
        <v>2.9293399631674992</v>
      </c>
      <c r="Z16" s="6">
        <f t="shared" si="10"/>
        <v>3.3199406634732753</v>
      </c>
      <c r="AA16" s="6">
        <f t="shared" si="10"/>
        <v>3.7105413637790514</v>
      </c>
    </row>
    <row r="17" spans="3:27" x14ac:dyDescent="0.2">
      <c r="C17" s="6" t="s">
        <v>7</v>
      </c>
      <c r="D17" s="6">
        <f t="shared" ref="D17:I17" si="11">D14-($D$9*((1/5)*(SUM((($C$3-E3)*(-1)),(($C$4-E4)*(-1)),(($C$5-E5)*(-1)),(($C$6-E6)*(-1)),(($C$7-E7)*(-1))))))</f>
        <v>3.6637359812630169E-16</v>
      </c>
      <c r="E17" s="6">
        <f t="shared" si="11"/>
        <v>6.9388939039072284E-16</v>
      </c>
      <c r="F17" s="6">
        <f t="shared" si="11"/>
        <v>9.381384558082572E-16</v>
      </c>
      <c r="G17" s="6">
        <f t="shared" si="11"/>
        <v>1.1213252548714081E-15</v>
      </c>
      <c r="H17" s="6">
        <f t="shared" si="11"/>
        <v>1.2073675392798577E-15</v>
      </c>
      <c r="I17" s="6">
        <f t="shared" si="11"/>
        <v>1.2961853812498703E-15</v>
      </c>
      <c r="J17" s="6">
        <f t="shared" ref="J17:R17" si="12">J14-($D$9*((1/5)*(SUM((($C$3-K3)*(-1)),(($C$4-K4)*(-1)),(($C$5-K5)*(-1)),(($C$6-K6)*(-1)),(($C$7-K7)*(-1))))))</f>
        <v>1.3267165144270622E-15</v>
      </c>
      <c r="K17" s="6">
        <f t="shared" si="12"/>
        <v>1.3544720900426911E-15</v>
      </c>
      <c r="L17" s="6">
        <f t="shared" si="12"/>
        <v>1.357247647604254E-15</v>
      </c>
      <c r="M17" s="6">
        <f t="shared" si="12"/>
        <v>1.38222766565832E-15</v>
      </c>
      <c r="N17" s="6">
        <f t="shared" si="12"/>
        <v>1.3961054534661345E-15</v>
      </c>
      <c r="O17" s="6">
        <f t="shared" si="12"/>
        <v>1.4016565685892603E-15</v>
      </c>
      <c r="P17" s="6">
        <f t="shared" si="12"/>
        <v>1.4155343563970748E-15</v>
      </c>
      <c r="Q17" s="6">
        <f t="shared" si="12"/>
        <v>1.4155343563970748E-15</v>
      </c>
      <c r="R17" s="6">
        <f t="shared" si="12"/>
        <v>1.4377388168895778E-15</v>
      </c>
      <c r="S17" s="6">
        <f t="shared" ref="S17:AA17" si="13">S14-($D$9*((1/5)*(SUM((($C$3-T3)*(-1)),(($C$4-T4)*(-1)),(($C$5-T5)*(-1)),(($C$6-T6)*(-1)),(($C$7-T7)*(-1))))))</f>
        <v>1.4266365866433263E-15</v>
      </c>
      <c r="T17" s="6">
        <f t="shared" si="13"/>
        <v>1.4349632593280149E-15</v>
      </c>
      <c r="U17" s="6">
        <f t="shared" si="13"/>
        <v>1.8013368574543166E-15</v>
      </c>
      <c r="V17" s="6">
        <f t="shared" si="13"/>
        <v>2.1677104555806184E-15</v>
      </c>
      <c r="W17" s="6">
        <f t="shared" si="13"/>
        <v>2.5340840537069201E-15</v>
      </c>
      <c r="X17" s="6">
        <f t="shared" si="13"/>
        <v>2.9004576518332219E-15</v>
      </c>
      <c r="Y17" s="6">
        <f t="shared" si="13"/>
        <v>3.2668312499595236E-15</v>
      </c>
      <c r="Z17" s="6">
        <f t="shared" si="13"/>
        <v>3.6332048480858249E-15</v>
      </c>
      <c r="AA17" s="6">
        <f t="shared" si="13"/>
        <v>3.9995784462121263E-15</v>
      </c>
    </row>
  </sheetData>
  <mergeCells count="2">
    <mergeCell ref="A10:B10"/>
    <mergeCell ref="A9:B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zoomScale="90" zoomScaleNormal="90" workbookViewId="0">
      <selection activeCell="A13" sqref="A13"/>
    </sheetView>
  </sheetViews>
  <sheetFormatPr defaultRowHeight="15" x14ac:dyDescent="0.2"/>
  <cols>
    <col min="1" max="1" width="13.31640625" bestFit="1" customWidth="1"/>
    <col min="2" max="2" width="13.85546875" bestFit="1" customWidth="1"/>
    <col min="3" max="3" width="18.16015625" bestFit="1" customWidth="1"/>
    <col min="4" max="4" width="18.96484375" bestFit="1" customWidth="1"/>
    <col min="5" max="5" width="15.33203125" bestFit="1" customWidth="1"/>
    <col min="6" max="6" width="13.85546875" bestFit="1" customWidth="1"/>
  </cols>
  <sheetData>
    <row r="1" spans="1:7" x14ac:dyDescent="0.2">
      <c r="A1" s="4" t="s">
        <v>48</v>
      </c>
      <c r="B1" s="4" t="s">
        <v>49</v>
      </c>
      <c r="C1" s="4" t="s">
        <v>12</v>
      </c>
      <c r="D1" s="4" t="s">
        <v>13</v>
      </c>
      <c r="E1" s="4"/>
      <c r="F1" s="4"/>
      <c r="G1" s="4"/>
    </row>
    <row r="2" spans="1:7" x14ac:dyDescent="0.2">
      <c r="A2" s="4" t="s">
        <v>46</v>
      </c>
      <c r="B2" s="4" t="s">
        <v>47</v>
      </c>
      <c r="C2" s="4" t="s">
        <v>50</v>
      </c>
      <c r="D2" s="4" t="s">
        <v>51</v>
      </c>
      <c r="E2" s="4" t="s">
        <v>45</v>
      </c>
      <c r="F2" s="4" t="s">
        <v>52</v>
      </c>
      <c r="G2" s="4"/>
    </row>
    <row r="3" spans="1:7" x14ac:dyDescent="0.2">
      <c r="A3" s="4">
        <v>163</v>
      </c>
      <c r="B3" s="4">
        <v>60</v>
      </c>
      <c r="C3" s="4">
        <f>(A3-AVERAGE($A$3:$A$7))/_xlfn.STDEV.S($A$3:$A$7)</f>
        <v>-1.4799504759639901</v>
      </c>
      <c r="D3" s="4">
        <f>(B3-AVERAGE($B$3:$B$7))/_xlfn.STDEV.S($B$3:$B$7)</f>
        <v>-1.2566227956498237</v>
      </c>
      <c r="E3" s="4">
        <f>(C3-D3)^2</f>
        <v>4.9875252794506504E-2</v>
      </c>
      <c r="F3" s="4">
        <f>(C3-AVERAGE($C$3:$C$7))^2</f>
        <v>2.1902534113060428</v>
      </c>
      <c r="G3" s="4"/>
    </row>
    <row r="4" spans="1:7" x14ac:dyDescent="0.2">
      <c r="A4" s="4">
        <v>170</v>
      </c>
      <c r="B4" s="4">
        <v>65</v>
      </c>
      <c r="C4" s="4">
        <f t="shared" ref="C4:C7" si="0">(A4-AVERAGE($A$3:$A$7))/_xlfn.STDEV.S($A$3:$A$7)</f>
        <v>-0.50262468995003384</v>
      </c>
      <c r="D4" s="4">
        <f t="shared" ref="D4:D7" si="1">(B4-AVERAGE($B$3:$B$7))/_xlfn.STDEV.S($B$3:$B$7)</f>
        <v>-0.70547244668060305</v>
      </c>
      <c r="E4" s="4">
        <f t="shared" ref="E4:E7" si="2">(C4-D4)^2</f>
        <v>4.1147212410624183E-2</v>
      </c>
      <c r="F4" s="4">
        <f t="shared" ref="F4:F7" si="3">(C4-AVERAGE($C$3:$C$7))^2</f>
        <v>0.25263157894736843</v>
      </c>
      <c r="G4" s="4"/>
    </row>
    <row r="5" spans="1:7" x14ac:dyDescent="0.2">
      <c r="A5" s="4">
        <v>181</v>
      </c>
      <c r="B5" s="4">
        <v>83</v>
      </c>
      <c r="C5" s="4">
        <f t="shared" si="0"/>
        <v>1.033172973786183</v>
      </c>
      <c r="D5" s="4">
        <f t="shared" si="1"/>
        <v>1.2786688096085912</v>
      </c>
      <c r="E5" s="4">
        <f t="shared" si="2"/>
        <v>6.0268205406142798E-2</v>
      </c>
      <c r="F5" s="4">
        <f t="shared" si="3"/>
        <v>1.0674463937621834</v>
      </c>
      <c r="G5" s="4"/>
    </row>
    <row r="6" spans="1:7" x14ac:dyDescent="0.2">
      <c r="A6" s="4">
        <v>176</v>
      </c>
      <c r="B6" s="4">
        <v>73</v>
      </c>
      <c r="C6" s="4">
        <f t="shared" si="0"/>
        <v>0.33508312663335721</v>
      </c>
      <c r="D6" s="4">
        <f t="shared" si="1"/>
        <v>0.17636811167014996</v>
      </c>
      <c r="E6" s="4">
        <f t="shared" si="2"/>
        <v>2.5190455974771101E-2</v>
      </c>
      <c r="F6" s="4">
        <f t="shared" si="3"/>
        <v>0.11228070175438602</v>
      </c>
      <c r="G6" s="4"/>
    </row>
    <row r="7" spans="1:7" x14ac:dyDescent="0.2">
      <c r="A7" s="4">
        <v>178</v>
      </c>
      <c r="B7" s="4">
        <v>76</v>
      </c>
      <c r="C7" s="4">
        <f t="shared" si="0"/>
        <v>0.61431906549448756</v>
      </c>
      <c r="D7" s="4">
        <f t="shared" si="1"/>
        <v>0.50705832105168236</v>
      </c>
      <c r="E7" s="4">
        <f t="shared" si="2"/>
        <v>1.1504867298424766E-2</v>
      </c>
      <c r="F7" s="4">
        <f t="shared" si="3"/>
        <v>0.37738791423001955</v>
      </c>
      <c r="G7" s="4"/>
    </row>
    <row r="8" spans="1:7" x14ac:dyDescent="0.2">
      <c r="C8" s="5"/>
    </row>
    <row r="9" spans="1:7" x14ac:dyDescent="0.2">
      <c r="C9" s="5"/>
      <c r="D9" s="4" t="s">
        <v>42</v>
      </c>
      <c r="E9" s="9">
        <f>SUM(E3:E7)</f>
        <v>0.18798599388446935</v>
      </c>
    </row>
    <row r="10" spans="1:7" x14ac:dyDescent="0.2">
      <c r="C10" s="5"/>
      <c r="D10" s="4" t="s">
        <v>43</v>
      </c>
      <c r="E10" s="9">
        <f>SUM(F3:F7)</f>
        <v>3.9999999999999996</v>
      </c>
    </row>
    <row r="11" spans="1:7" x14ac:dyDescent="0.2">
      <c r="C11" s="5"/>
      <c r="D11" s="4" t="s">
        <v>44</v>
      </c>
      <c r="E11" s="9">
        <f>(1-(E9/E10))</f>
        <v>0.95300350152888269</v>
      </c>
    </row>
    <row r="12" spans="1:7" x14ac:dyDescent="0.2">
      <c r="C12" s="5"/>
      <c r="D12" s="5"/>
      <c r="E12" s="7"/>
    </row>
    <row r="13" spans="1:7" x14ac:dyDescent="0.2">
      <c r="C13" s="20" t="s">
        <v>53</v>
      </c>
      <c r="D13" s="20"/>
      <c r="E13" s="20"/>
      <c r="F13" s="20"/>
    </row>
    <row r="14" spans="1:7" x14ac:dyDescent="0.2">
      <c r="C14" s="6"/>
      <c r="D14" s="6" t="s">
        <v>35</v>
      </c>
      <c r="E14" s="6" t="s">
        <v>36</v>
      </c>
      <c r="F14" s="6" t="s">
        <v>37</v>
      </c>
    </row>
    <row r="15" spans="1:7" ht="27.75" x14ac:dyDescent="0.2">
      <c r="C15" s="8" t="s">
        <v>34</v>
      </c>
      <c r="D15" s="6">
        <f>(SUM((C3-AVERAGE(C3:C7))*(D3-AVERAGE(D3:D7)),(C4-AVERAGE(C3:C7))*(D4-AVERAGE(D3:D7)),(C5-AVERAGE(C3:C7))*(D5-AVERAGE(D3:D7)),(C6-AVERAGE(C3:C7))*(D6-AVERAGE(D3:D7)),(C7-AVERAGE(C3:C7))*(D7-AVERAGE(D3:D7))))</f>
        <v>3.9060070030577614</v>
      </c>
      <c r="E15" s="6">
        <f>SQRT(SUM((C3-AVERAGE(C3:C7))^2,(C4-AVERAGE(C3:C7))^2,(C5-AVERAGE(C3:C7))^2,(C6-AVERAGE(C3:C7))^2,(C7-AVERAGE(C3:C7))^2)*SUM((D3-AVERAGE(D3:D7))^2,(D4-AVERAGE(D3:D7))^2,(D5-AVERAGE(D3:D7))^2,(D6-AVERAGE(D3:D7))^2,(D7-AVERAGE(D3:D7))^2))</f>
        <v>3.999999999999996</v>
      </c>
      <c r="F15" s="6">
        <f>D15/E15</f>
        <v>0.97650175076444135</v>
      </c>
    </row>
    <row r="16" spans="1:7" x14ac:dyDescent="0.2">
      <c r="C16" s="6" t="s">
        <v>38</v>
      </c>
      <c r="D16" s="6">
        <f>D15/(SUM((C3-AVERAGE(C3:C7))^2,(C4-AVERAGE(C3:C7))^2,(C5-AVERAGE(C3:C7))^2,(C6-AVERAGE(C3:C7))^2,(C7-AVERAGE(C3:C7))^2))</f>
        <v>0.97650175076444046</v>
      </c>
      <c r="E16" s="6"/>
      <c r="F16" s="6"/>
    </row>
    <row r="17" spans="3:6" x14ac:dyDescent="0.2">
      <c r="C17" s="6" t="s">
        <v>39</v>
      </c>
      <c r="D17" s="6">
        <f>AVERAGE(C3:C7)-(D16*(AVERAGE(D3:D7)))</f>
        <v>1.3615453380781688E-15</v>
      </c>
      <c r="E17" s="6"/>
      <c r="F17" s="6"/>
    </row>
    <row r="18" spans="3:6" x14ac:dyDescent="0.2">
      <c r="C18" s="6"/>
      <c r="D18" s="6"/>
      <c r="E18" s="6"/>
      <c r="F18" s="6"/>
    </row>
    <row r="19" spans="3:6" x14ac:dyDescent="0.2">
      <c r="C19" s="6" t="s">
        <v>40</v>
      </c>
      <c r="D19" s="20" t="s">
        <v>54</v>
      </c>
      <c r="E19" s="20"/>
      <c r="F19" s="20"/>
    </row>
    <row r="20" spans="3:6" x14ac:dyDescent="0.2">
      <c r="C20" s="6"/>
      <c r="D20" s="20" t="s">
        <v>41</v>
      </c>
      <c r="E20" s="20"/>
      <c r="F20" s="20"/>
    </row>
  </sheetData>
  <mergeCells count="3">
    <mergeCell ref="D19:F19"/>
    <mergeCell ref="D20:F20"/>
    <mergeCell ref="C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Anugraha Sinha</dc:creator>
  <cp:lastModifiedBy>Anugraha Sinha</cp:lastModifiedBy>
  <dcterms:created xsi:type="dcterms:W3CDTF">2018-06-12T00:30:06Z</dcterms:created>
  <dcterms:modified xsi:type="dcterms:W3CDTF">2018-11-14T10:16:48Z</dcterms:modified>
</cp:coreProperties>
</file>