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asandeb\Desktop\Files\Cluster 4\New folder\New folder\"/>
    </mc:Choice>
  </mc:AlternateContent>
  <xr:revisionPtr revIDLastSave="0" documentId="13_ncr:1_{983B82AF-5A91-4CF4-AF27-0C55F4F310DC}" xr6:coauthVersionLast="46" xr6:coauthVersionMax="47" xr10:uidLastSave="{00000000-0000-0000-0000-000000000000}"/>
  <bookViews>
    <workbookView xWindow="1920" yWindow="132" windowWidth="17304" windowHeight="12828" activeTab="1" xr2:uid="{00000000-000D-0000-FFFF-FFFF00000000}"/>
  </bookViews>
  <sheets>
    <sheet name="Position Analysis" sheetId="1" r:id="rId1"/>
    <sheet name="Employee Analysis" sheetId="2" r:id="rId2"/>
    <sheet name="Variance" sheetId="4" r:id="rId3"/>
    <sheet name="Charted Analysi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2" l="1"/>
  <c r="C59" i="2"/>
  <c r="D59" i="2"/>
  <c r="E59" i="2"/>
  <c r="F59" i="2"/>
  <c r="P7" i="2"/>
  <c r="F75" i="1"/>
  <c r="E75" i="1"/>
  <c r="D75" i="1"/>
  <c r="C75" i="1"/>
  <c r="B75" i="1"/>
  <c r="F67" i="1"/>
  <c r="E67" i="1"/>
  <c r="D67" i="1"/>
  <c r="C67" i="1"/>
  <c r="B67" i="1"/>
  <c r="F59" i="1"/>
  <c r="E59" i="1"/>
  <c r="D59" i="1"/>
  <c r="C59" i="1"/>
  <c r="B59" i="1"/>
  <c r="G53" i="2"/>
  <c r="B22" i="2"/>
  <c r="C22" i="2"/>
  <c r="D22" i="2"/>
  <c r="E22" i="2"/>
  <c r="F22" i="2"/>
  <c r="B29" i="2"/>
  <c r="C29" i="2"/>
  <c r="D29" i="2"/>
  <c r="E29" i="2"/>
  <c r="F29" i="2"/>
  <c r="F74" i="2"/>
  <c r="E74" i="2"/>
  <c r="D74" i="2"/>
  <c r="C74" i="2"/>
  <c r="B74" i="2"/>
  <c r="G73" i="2"/>
  <c r="G72" i="2"/>
  <c r="G71" i="2"/>
  <c r="G70" i="2"/>
  <c r="G69" i="2"/>
  <c r="F67" i="2"/>
  <c r="E67" i="2"/>
  <c r="D67" i="2"/>
  <c r="C67" i="2"/>
  <c r="B67" i="2"/>
  <c r="G66" i="2"/>
  <c r="G65" i="2"/>
  <c r="G64" i="2"/>
  <c r="G63" i="2"/>
  <c r="G62" i="2"/>
  <c r="G61" i="2"/>
  <c r="G58" i="2"/>
  <c r="G57" i="2"/>
  <c r="G56" i="2"/>
  <c r="G55" i="2"/>
  <c r="G54" i="2"/>
  <c r="F51" i="2"/>
  <c r="E51" i="2"/>
  <c r="D51" i="2"/>
  <c r="C51" i="2"/>
  <c r="B51" i="2"/>
  <c r="G50" i="2"/>
  <c r="G49" i="2"/>
  <c r="G48" i="2"/>
  <c r="G47" i="2"/>
  <c r="G46" i="2"/>
  <c r="G45" i="2"/>
  <c r="G44" i="2"/>
  <c r="F42" i="2"/>
  <c r="E42" i="2"/>
  <c r="D42" i="2"/>
  <c r="C42" i="2"/>
  <c r="B42" i="2"/>
  <c r="G41" i="2"/>
  <c r="G40" i="2"/>
  <c r="G39" i="2"/>
  <c r="G38" i="2"/>
  <c r="G37" i="2"/>
  <c r="G36" i="2"/>
  <c r="G35" i="2"/>
  <c r="G34" i="2"/>
  <c r="G33" i="2"/>
  <c r="G32" i="2"/>
  <c r="G31" i="2"/>
  <c r="G28" i="2"/>
  <c r="G27" i="2"/>
  <c r="G26" i="2"/>
  <c r="G25" i="2"/>
  <c r="G24" i="2"/>
  <c r="G21" i="2"/>
  <c r="G20" i="2"/>
  <c r="G19" i="2"/>
  <c r="G18" i="2"/>
  <c r="G17" i="2"/>
  <c r="G16" i="2"/>
  <c r="G15" i="2"/>
  <c r="F13" i="2"/>
  <c r="E13" i="2"/>
  <c r="D13" i="2"/>
  <c r="C13" i="2"/>
  <c r="B13" i="2"/>
  <c r="G12" i="2"/>
  <c r="G11" i="2"/>
  <c r="G10" i="2"/>
  <c r="G9" i="2"/>
  <c r="G8" i="2"/>
  <c r="G7" i="2"/>
  <c r="G6" i="2"/>
  <c r="G5" i="2"/>
  <c r="G6" i="1"/>
  <c r="G7" i="1"/>
  <c r="G8" i="1"/>
  <c r="G9" i="1"/>
  <c r="I9" i="2" s="1"/>
  <c r="G10" i="1"/>
  <c r="G11" i="1"/>
  <c r="I11" i="2" s="1"/>
  <c r="G12" i="1"/>
  <c r="G15" i="1"/>
  <c r="G16" i="1"/>
  <c r="G17" i="1"/>
  <c r="G18" i="1"/>
  <c r="G19" i="1"/>
  <c r="G20" i="1"/>
  <c r="G21" i="1"/>
  <c r="G24" i="1"/>
  <c r="G25" i="1"/>
  <c r="G26" i="1"/>
  <c r="G27" i="1"/>
  <c r="G28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3" i="1"/>
  <c r="G54" i="1"/>
  <c r="K54" i="2" s="1"/>
  <c r="G55" i="1"/>
  <c r="G56" i="1"/>
  <c r="K56" i="2" s="1"/>
  <c r="G57" i="1"/>
  <c r="G61" i="1"/>
  <c r="G62" i="1"/>
  <c r="G63" i="1"/>
  <c r="G64" i="1"/>
  <c r="G65" i="1"/>
  <c r="G66" i="1"/>
  <c r="G69" i="1"/>
  <c r="G70" i="1"/>
  <c r="K70" i="2" s="1"/>
  <c r="G71" i="1"/>
  <c r="G72" i="1"/>
  <c r="K72" i="2" s="1"/>
  <c r="G73" i="1"/>
  <c r="G5" i="1"/>
  <c r="C51" i="1"/>
  <c r="D51" i="1"/>
  <c r="E51" i="1"/>
  <c r="F51" i="1"/>
  <c r="G74" i="1"/>
  <c r="B85" i="1" s="1"/>
  <c r="B10" i="4" s="1"/>
  <c r="B51" i="1"/>
  <c r="C42" i="1"/>
  <c r="D42" i="1"/>
  <c r="E42" i="1"/>
  <c r="F42" i="1"/>
  <c r="B42" i="1"/>
  <c r="C22" i="1"/>
  <c r="D22" i="1"/>
  <c r="E22" i="1"/>
  <c r="F22" i="1"/>
  <c r="B22" i="1"/>
  <c r="C29" i="1"/>
  <c r="D29" i="1"/>
  <c r="E29" i="1"/>
  <c r="F29" i="1"/>
  <c r="B29" i="1"/>
  <c r="C13" i="1"/>
  <c r="D13" i="1"/>
  <c r="E13" i="1"/>
  <c r="F13" i="1"/>
  <c r="B13" i="1"/>
  <c r="H40" i="2" l="1"/>
  <c r="K69" i="2"/>
  <c r="K64" i="2"/>
  <c r="K48" i="2"/>
  <c r="K46" i="2"/>
  <c r="K44" i="2"/>
  <c r="K36" i="2"/>
  <c r="K35" i="2"/>
  <c r="K26" i="2"/>
  <c r="K25" i="2"/>
  <c r="K16" i="2"/>
  <c r="K15" i="2"/>
  <c r="K65" i="2"/>
  <c r="K61" i="2"/>
  <c r="K34" i="2"/>
  <c r="K21" i="2"/>
  <c r="K24" i="2"/>
  <c r="I7" i="2"/>
  <c r="K71" i="2"/>
  <c r="K66" i="2"/>
  <c r="K53" i="2"/>
  <c r="K47" i="2"/>
  <c r="K49" i="2"/>
  <c r="K45" i="2"/>
  <c r="K55" i="2"/>
  <c r="K41" i="2"/>
  <c r="K37" i="2"/>
  <c r="K33" i="2"/>
  <c r="K27" i="2"/>
  <c r="K17" i="2"/>
  <c r="K12" i="2"/>
  <c r="K8" i="2"/>
  <c r="H73" i="2"/>
  <c r="H63" i="2"/>
  <c r="H62" i="2"/>
  <c r="G67" i="1"/>
  <c r="B84" i="1" s="1"/>
  <c r="B9" i="4" s="1"/>
  <c r="H57" i="2"/>
  <c r="H50" i="2"/>
  <c r="H39" i="2"/>
  <c r="H38" i="2"/>
  <c r="H32" i="2"/>
  <c r="H31" i="2"/>
  <c r="H28" i="2"/>
  <c r="H20" i="2"/>
  <c r="H19" i="2"/>
  <c r="H18" i="2"/>
  <c r="H10" i="2"/>
  <c r="H44" i="2"/>
  <c r="H7" i="2"/>
  <c r="H45" i="2"/>
  <c r="H64" i="2"/>
  <c r="H69" i="2"/>
  <c r="K73" i="2"/>
  <c r="K63" i="2"/>
  <c r="K50" i="2"/>
  <c r="K40" i="2"/>
  <c r="K32" i="2"/>
  <c r="K20" i="2"/>
  <c r="K10" i="2"/>
  <c r="H8" i="2"/>
  <c r="H21" i="2"/>
  <c r="H33" i="2"/>
  <c r="H41" i="2"/>
  <c r="H46" i="2"/>
  <c r="H65" i="2"/>
  <c r="H70" i="2"/>
  <c r="K39" i="2"/>
  <c r="H9" i="2"/>
  <c r="H24" i="2"/>
  <c r="H34" i="2"/>
  <c r="H47" i="2"/>
  <c r="H66" i="2"/>
  <c r="H71" i="2"/>
  <c r="K19" i="2"/>
  <c r="K28" i="2"/>
  <c r="H15" i="2"/>
  <c r="H25" i="2"/>
  <c r="H35" i="2"/>
  <c r="H48" i="2"/>
  <c r="H54" i="2"/>
  <c r="H72" i="2"/>
  <c r="K18" i="2"/>
  <c r="K57" i="2"/>
  <c r="H11" i="2"/>
  <c r="H16" i="2"/>
  <c r="H26" i="2"/>
  <c r="H36" i="2"/>
  <c r="H49" i="2"/>
  <c r="H55" i="2"/>
  <c r="H53" i="2"/>
  <c r="K62" i="2"/>
  <c r="K31" i="2"/>
  <c r="K38" i="2"/>
  <c r="J6" i="2"/>
  <c r="H12" i="2"/>
  <c r="H17" i="2"/>
  <c r="H27" i="2"/>
  <c r="H37" i="2"/>
  <c r="H56" i="2"/>
  <c r="H61" i="2"/>
  <c r="J12" i="2"/>
  <c r="J10" i="2"/>
  <c r="J8" i="2"/>
  <c r="I15" i="2"/>
  <c r="I17" i="2"/>
  <c r="I19" i="2"/>
  <c r="I21" i="2"/>
  <c r="I24" i="2"/>
  <c r="I26" i="2"/>
  <c r="I28" i="2"/>
  <c r="I31" i="2"/>
  <c r="I33" i="2"/>
  <c r="I35" i="2"/>
  <c r="I37" i="2"/>
  <c r="I39" i="2"/>
  <c r="I41" i="2"/>
  <c r="I44" i="2"/>
  <c r="I46" i="2"/>
  <c r="I48" i="2"/>
  <c r="I50" i="2"/>
  <c r="I53" i="2"/>
  <c r="I55" i="2"/>
  <c r="I57" i="2"/>
  <c r="I62" i="2"/>
  <c r="I64" i="2"/>
  <c r="I66" i="2"/>
  <c r="I69" i="2"/>
  <c r="I71" i="2"/>
  <c r="I73" i="2"/>
  <c r="I12" i="2"/>
  <c r="I10" i="2"/>
  <c r="I8" i="2"/>
  <c r="J15" i="2"/>
  <c r="J17" i="2"/>
  <c r="J19" i="2"/>
  <c r="J21" i="2"/>
  <c r="J24" i="2"/>
  <c r="J26" i="2"/>
  <c r="J28" i="2"/>
  <c r="J31" i="2"/>
  <c r="J33" i="2"/>
  <c r="J35" i="2"/>
  <c r="J37" i="2"/>
  <c r="J39" i="2"/>
  <c r="J41" i="2"/>
  <c r="J44" i="2"/>
  <c r="J46" i="2"/>
  <c r="J48" i="2"/>
  <c r="J50" i="2"/>
  <c r="J53" i="2"/>
  <c r="J55" i="2"/>
  <c r="J57" i="2"/>
  <c r="J62" i="2"/>
  <c r="J64" i="2"/>
  <c r="J66" i="2"/>
  <c r="J69" i="2"/>
  <c r="J71" i="2"/>
  <c r="J73" i="2"/>
  <c r="K11" i="2"/>
  <c r="K9" i="2"/>
  <c r="K7" i="2"/>
  <c r="J11" i="2"/>
  <c r="J9" i="2"/>
  <c r="J7" i="2"/>
  <c r="I16" i="2"/>
  <c r="I18" i="2"/>
  <c r="I20" i="2"/>
  <c r="I25" i="2"/>
  <c r="I27" i="2"/>
  <c r="I32" i="2"/>
  <c r="I34" i="2"/>
  <c r="I36" i="2"/>
  <c r="I38" i="2"/>
  <c r="I40" i="2"/>
  <c r="I45" i="2"/>
  <c r="I47" i="2"/>
  <c r="I49" i="2"/>
  <c r="I54" i="2"/>
  <c r="I56" i="2"/>
  <c r="I61" i="2"/>
  <c r="I63" i="2"/>
  <c r="I65" i="2"/>
  <c r="I70" i="2"/>
  <c r="I72" i="2"/>
  <c r="J16" i="2"/>
  <c r="J18" i="2"/>
  <c r="J20" i="2"/>
  <c r="J25" i="2"/>
  <c r="J27" i="2"/>
  <c r="J32" i="2"/>
  <c r="J34" i="2"/>
  <c r="J36" i="2"/>
  <c r="J38" i="2"/>
  <c r="J40" i="2"/>
  <c r="J45" i="2"/>
  <c r="J47" i="2"/>
  <c r="J49" i="2"/>
  <c r="J54" i="2"/>
  <c r="J56" i="2"/>
  <c r="J61" i="2"/>
  <c r="J63" i="2"/>
  <c r="J65" i="2"/>
  <c r="J70" i="2"/>
  <c r="J72" i="2"/>
  <c r="I5" i="2"/>
  <c r="J5" i="2"/>
  <c r="K5" i="2"/>
  <c r="I6" i="2"/>
  <c r="H6" i="2"/>
  <c r="K6" i="2"/>
  <c r="H5" i="2"/>
  <c r="G74" i="2"/>
  <c r="H74" i="2" s="1"/>
  <c r="G67" i="2"/>
  <c r="G59" i="2"/>
  <c r="G51" i="2"/>
  <c r="G42" i="2"/>
  <c r="G29" i="2"/>
  <c r="G22" i="2"/>
  <c r="G13" i="2"/>
  <c r="G42" i="1"/>
  <c r="G51" i="1"/>
  <c r="G22" i="1"/>
  <c r="G29" i="1"/>
  <c r="G58" i="1"/>
  <c r="G13" i="1"/>
  <c r="J67" i="2" l="1"/>
  <c r="H67" i="2"/>
  <c r="H42" i="2"/>
  <c r="H29" i="2"/>
  <c r="I67" i="2"/>
  <c r="H51" i="2"/>
  <c r="B80" i="1"/>
  <c r="B5" i="4" s="1"/>
  <c r="K29" i="2"/>
  <c r="J29" i="2"/>
  <c r="I29" i="2"/>
  <c r="H59" i="2"/>
  <c r="K59" i="2"/>
  <c r="J59" i="2"/>
  <c r="I59" i="2"/>
  <c r="B82" i="1"/>
  <c r="B7" i="4" s="1"/>
  <c r="K51" i="2"/>
  <c r="J51" i="2"/>
  <c r="I51" i="2"/>
  <c r="B81" i="1"/>
  <c r="B6" i="4" s="1"/>
  <c r="K42" i="2"/>
  <c r="J42" i="2"/>
  <c r="I42" i="2"/>
  <c r="K74" i="2"/>
  <c r="I74" i="2"/>
  <c r="K67" i="2"/>
  <c r="H22" i="2"/>
  <c r="J74" i="2"/>
  <c r="B83" i="1"/>
  <c r="B8" i="4" s="1"/>
  <c r="K58" i="2"/>
  <c r="J58" i="2"/>
  <c r="I58" i="2"/>
  <c r="B79" i="1"/>
  <c r="B4" i="4" s="1"/>
  <c r="I22" i="2"/>
  <c r="J22" i="2"/>
  <c r="K22" i="2"/>
  <c r="H58" i="2"/>
  <c r="B78" i="1"/>
  <c r="B3" i="4" s="1"/>
  <c r="H13" i="2"/>
  <c r="B85" i="2"/>
  <c r="C10" i="4" s="1"/>
  <c r="D10" i="4" s="1"/>
  <c r="B84" i="2"/>
  <c r="C9" i="4" s="1"/>
  <c r="D9" i="4" s="1"/>
  <c r="B83" i="2"/>
  <c r="C8" i="4" s="1"/>
  <c r="B82" i="2"/>
  <c r="C7" i="4" s="1"/>
  <c r="B81" i="2"/>
  <c r="C6" i="4" s="1"/>
  <c r="B78" i="2"/>
  <c r="C3" i="4" s="1"/>
  <c r="I13" i="2"/>
  <c r="J13" i="2"/>
  <c r="K13" i="2"/>
  <c r="B80" i="2"/>
  <c r="C5" i="4" s="1"/>
  <c r="B79" i="2"/>
  <c r="C4" i="4" s="1"/>
  <c r="G8" i="4" l="1"/>
  <c r="D8" i="4"/>
  <c r="F10" i="4"/>
  <c r="G10" i="4"/>
  <c r="E10" i="4"/>
  <c r="E9" i="4"/>
  <c r="F8" i="4"/>
  <c r="E8" i="4"/>
  <c r="F7" i="4"/>
  <c r="E6" i="4"/>
  <c r="F5" i="4"/>
  <c r="D7" i="4"/>
  <c r="G6" i="4"/>
  <c r="D6" i="4"/>
  <c r="D5" i="4"/>
  <c r="G7" i="4"/>
  <c r="F9" i="4"/>
  <c r="E7" i="4"/>
  <c r="G9" i="4"/>
  <c r="F6" i="4"/>
  <c r="B11" i="4"/>
  <c r="G5" i="4"/>
  <c r="D3" i="4"/>
  <c r="C11" i="4"/>
  <c r="F3" i="4"/>
  <c r="G3" i="4"/>
  <c r="E3" i="4"/>
  <c r="E5" i="4"/>
  <c r="D4" i="4"/>
  <c r="G4" i="4"/>
  <c r="E4" i="4"/>
  <c r="F4" i="4"/>
  <c r="F11" i="4" l="1"/>
  <c r="D11" i="4"/>
  <c r="G11" i="4"/>
  <c r="E11" i="4"/>
</calcChain>
</file>

<file path=xl/sharedStrings.xml><?xml version="1.0" encoding="utf-8"?>
<sst xmlns="http://schemas.openxmlformats.org/spreadsheetml/2006/main" count="183" uniqueCount="88">
  <si>
    <t>Skills/Competency</t>
  </si>
  <si>
    <t>Managing</t>
  </si>
  <si>
    <t>Time Management</t>
  </si>
  <si>
    <t>Meetings</t>
  </si>
  <si>
    <t>Projects &amp; Priorities</t>
  </si>
  <si>
    <t>Finances &amp; Budgets</t>
  </si>
  <si>
    <t>Hiring &amp; Staffing</t>
  </si>
  <si>
    <t>Tech Savvy</t>
  </si>
  <si>
    <t>Disseminating Information</t>
  </si>
  <si>
    <t>Developing Others</t>
  </si>
  <si>
    <t>Appraising Performance</t>
  </si>
  <si>
    <t>Coaching &amp; Mentoring</t>
  </si>
  <si>
    <t>Creating A Learning Culture</t>
  </si>
  <si>
    <t>Training</t>
  </si>
  <si>
    <t>Communication</t>
  </si>
  <si>
    <t>Questionning Skills</t>
  </si>
  <si>
    <t>Activiely Listenting</t>
  </si>
  <si>
    <t>Writing Skills</t>
  </si>
  <si>
    <t>Presentation Skills</t>
  </si>
  <si>
    <t>Public Speaking</t>
  </si>
  <si>
    <t>Giving Feedback</t>
  </si>
  <si>
    <t>Receiving Feedback</t>
  </si>
  <si>
    <t>Being Assertive</t>
  </si>
  <si>
    <t>Handling Difficult Conversations</t>
  </si>
  <si>
    <t>Managing Conflict</t>
  </si>
  <si>
    <t>Clarifying Messages</t>
  </si>
  <si>
    <t>Developing Teams</t>
  </si>
  <si>
    <t>Builds The Team</t>
  </si>
  <si>
    <t>Motivating &amp; Inspiring</t>
  </si>
  <si>
    <t>Understands Team Development</t>
  </si>
  <si>
    <t>Manages Diversity</t>
  </si>
  <si>
    <t>Celebrates Successes</t>
  </si>
  <si>
    <t>Manages Process</t>
  </si>
  <si>
    <t>Creates Team Plans</t>
  </si>
  <si>
    <t>Delegates Tasks</t>
  </si>
  <si>
    <t>Leading</t>
  </si>
  <si>
    <t>Leads By Example</t>
  </si>
  <si>
    <t>Interprets The Vision</t>
  </si>
  <si>
    <t>Sets The Direction</t>
  </si>
  <si>
    <t>Plans Strategy</t>
  </si>
  <si>
    <t>Sees Things From A Business Perspective</t>
  </si>
  <si>
    <t>Change Management</t>
  </si>
  <si>
    <t>Catalyst For Change</t>
  </si>
  <si>
    <t>Communicates Change</t>
  </si>
  <si>
    <t>Deals With Complexity</t>
  </si>
  <si>
    <t>Comfortable With Ambiguity</t>
  </si>
  <si>
    <t>Self- Development</t>
  </si>
  <si>
    <t>Drives Own Career</t>
  </si>
  <si>
    <t>Takes Ownership Of Self Development</t>
  </si>
  <si>
    <t>Self Awareness</t>
  </si>
  <si>
    <t>Creates Development Plans</t>
  </si>
  <si>
    <t>Emotional Intelligence</t>
  </si>
  <si>
    <t>Lives The Values</t>
  </si>
  <si>
    <t>Self Motivated</t>
  </si>
  <si>
    <t>Work/Life Balance</t>
  </si>
  <si>
    <t>Thinking</t>
  </si>
  <si>
    <t>Strategic Thinker</t>
  </si>
  <si>
    <t>Sees The Big Picture</t>
  </si>
  <si>
    <t>Problem Solver</t>
  </si>
  <si>
    <t>Innovative In Solutions</t>
  </si>
  <si>
    <t xml:space="preserve">Decision Maker </t>
  </si>
  <si>
    <t>Prepares Others For Change - Get's Buy In</t>
  </si>
  <si>
    <t>External/Internal Customer Focused</t>
  </si>
  <si>
    <t>Average Per Skill</t>
  </si>
  <si>
    <t>Overall</t>
  </si>
  <si>
    <t>Self Development</t>
  </si>
  <si>
    <t>Position Title</t>
  </si>
  <si>
    <t>First Line Manager</t>
  </si>
  <si>
    <t>Use a 1 - 5 Rating to rate the skills required against the position being analysed.</t>
  </si>
  <si>
    <t>Employee Analysis</t>
  </si>
  <si>
    <t>Position Analysis</t>
  </si>
  <si>
    <t>Skill/Competency</t>
  </si>
  <si>
    <t>Variance</t>
  </si>
  <si>
    <t>Exceeds Expectations</t>
  </si>
  <si>
    <t>Meets Expectations</t>
  </si>
  <si>
    <t>Below Expectations</t>
  </si>
  <si>
    <t>Team Analysis</t>
  </si>
  <si>
    <t>Team Weight</t>
  </si>
  <si>
    <r>
      <rPr>
        <b/>
        <sz val="10"/>
        <color theme="1"/>
        <rFont val="Arial"/>
        <family val="2"/>
      </rPr>
      <t xml:space="preserve">Instructions: </t>
    </r>
    <r>
      <rPr>
        <sz val="10"/>
        <color theme="1"/>
        <rFont val="Arial"/>
        <family val="2"/>
      </rPr>
      <t xml:space="preserve"> The first position has been created as an example.  Only give the weight in the shaded areas.
Ensure to analyse at least 5 positions in the Department.</t>
    </r>
  </si>
  <si>
    <t>Software Developer</t>
  </si>
  <si>
    <t>System Analyst</t>
  </si>
  <si>
    <t>Technical Project Manager</t>
  </si>
  <si>
    <t>Test Resource</t>
  </si>
  <si>
    <t>Themba Zwane</t>
  </si>
  <si>
    <t>Philasande Bhani</t>
  </si>
  <si>
    <t>John Sanns</t>
  </si>
  <si>
    <t>Noluvo Mbembe</t>
  </si>
  <si>
    <t>Rebert Wiliams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</si>
</sst>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_ ;[Red]\-0.00\ "/>
    <numFmt numFmtId="166" formatCode="0.0_ ;[Red]\-0.0\ 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Segoe UI"/>
      <family val="2"/>
    </font>
    <font>
      <b/>
      <sz val="12"/>
      <color theme="1"/>
      <name val="Segoe U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Segoe UI"/>
      <family val="2"/>
    </font>
    <font>
      <b/>
      <sz val="10"/>
      <name val="Calibri"/>
      <family val="2"/>
      <scheme val="minor"/>
    </font>
    <font>
      <b/>
      <sz val="14"/>
      <color theme="1"/>
      <name val="Arial"/>
      <family val="2"/>
    </font>
    <font>
      <sz val="7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textRotation="90"/>
      <protection locked="0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textRotation="90"/>
    </xf>
    <xf numFmtId="0" fontId="0" fillId="0" borderId="1" xfId="0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164" fontId="5" fillId="3" borderId="1" xfId="0" applyNumberFormat="1" applyFont="1" applyFill="1" applyBorder="1"/>
    <xf numFmtId="166" fontId="5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textRotation="90"/>
    </xf>
    <xf numFmtId="0" fontId="5" fillId="0" borderId="0" xfId="0" applyFont="1" applyAlignment="1">
      <alignment horizontal="center" textRotation="90" wrapText="1"/>
    </xf>
    <xf numFmtId="0" fontId="13" fillId="0" borderId="0" xfId="0" applyFont="1" applyProtection="1">
      <protection locked="0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Team Analysis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56777895599724E-2"/>
          <c:y val="4.7505926395489707E-2"/>
          <c:w val="0.92360234340334968"/>
          <c:h val="0.85787772947108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Variance!$B$2</c:f>
              <c:strCache>
                <c:ptCount val="1"/>
                <c:pt idx="0">
                  <c:v>Position Analysis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Variance!$A$3:$A$10</c:f>
              <c:strCache>
                <c:ptCount val="8"/>
                <c:pt idx="0">
                  <c:v>Managing</c:v>
                </c:pt>
                <c:pt idx="1">
                  <c:v>Leading</c:v>
                </c:pt>
                <c:pt idx="2">
                  <c:v>Developing Others</c:v>
                </c:pt>
                <c:pt idx="3">
                  <c:v>Communication</c:v>
                </c:pt>
                <c:pt idx="4">
                  <c:v>Developing Teams</c:v>
                </c:pt>
                <c:pt idx="5">
                  <c:v>Change Management</c:v>
                </c:pt>
                <c:pt idx="6">
                  <c:v>Self Development</c:v>
                </c:pt>
                <c:pt idx="7">
                  <c:v>Thinking</c:v>
                </c:pt>
              </c:strCache>
            </c:strRef>
          </c:cat>
          <c:val>
            <c:numRef>
              <c:f>Variance!$B$3:$B$10</c:f>
              <c:numCache>
                <c:formatCode>0.0</c:formatCode>
                <c:ptCount val="8"/>
                <c:pt idx="0">
                  <c:v>3.0550000000000002</c:v>
                </c:pt>
                <c:pt idx="1">
                  <c:v>3.2514285714285713</c:v>
                </c:pt>
                <c:pt idx="2">
                  <c:v>2.7720000000000002</c:v>
                </c:pt>
                <c:pt idx="3">
                  <c:v>3.729090909090909</c:v>
                </c:pt>
                <c:pt idx="4">
                  <c:v>4.1257142857142863</c:v>
                </c:pt>
                <c:pt idx="5">
                  <c:v>4.12</c:v>
                </c:pt>
                <c:pt idx="6">
                  <c:v>3.97</c:v>
                </c:pt>
                <c:pt idx="7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1-4CB1-A1D9-9B7DE38F1FAE}"/>
            </c:ext>
          </c:extLst>
        </c:ser>
        <c:ser>
          <c:idx val="1"/>
          <c:order val="1"/>
          <c:tx>
            <c:strRef>
              <c:f>Variance!$C$2</c:f>
              <c:strCache>
                <c:ptCount val="1"/>
                <c:pt idx="0">
                  <c:v>Employee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rgbClr r="0" g="0" b="0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Variance!$A$3:$A$10</c:f>
              <c:strCache>
                <c:ptCount val="8"/>
                <c:pt idx="0">
                  <c:v>Managing</c:v>
                </c:pt>
                <c:pt idx="1">
                  <c:v>Leading</c:v>
                </c:pt>
                <c:pt idx="2">
                  <c:v>Developing Others</c:v>
                </c:pt>
                <c:pt idx="3">
                  <c:v>Communication</c:v>
                </c:pt>
                <c:pt idx="4">
                  <c:v>Developing Teams</c:v>
                </c:pt>
                <c:pt idx="5">
                  <c:v>Change Management</c:v>
                </c:pt>
                <c:pt idx="6">
                  <c:v>Self Development</c:v>
                </c:pt>
                <c:pt idx="7">
                  <c:v>Thinking</c:v>
                </c:pt>
              </c:strCache>
            </c:strRef>
          </c:cat>
          <c:val>
            <c:numRef>
              <c:f>Variance!$C$3:$C$10</c:f>
              <c:numCache>
                <c:formatCode>0.0</c:formatCode>
                <c:ptCount val="8"/>
                <c:pt idx="0">
                  <c:v>3.7</c:v>
                </c:pt>
                <c:pt idx="1">
                  <c:v>3.342857142857143</c:v>
                </c:pt>
                <c:pt idx="2">
                  <c:v>2.9200000000000004</c:v>
                </c:pt>
                <c:pt idx="3">
                  <c:v>4.3818181818181809</c:v>
                </c:pt>
                <c:pt idx="4">
                  <c:v>3.6</c:v>
                </c:pt>
                <c:pt idx="5">
                  <c:v>4.2</c:v>
                </c:pt>
                <c:pt idx="6">
                  <c:v>3.6333333333333337</c:v>
                </c:pt>
                <c:pt idx="7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1-4CB1-A1D9-9B7DE38F1FAE}"/>
            </c:ext>
          </c:extLst>
        </c:ser>
        <c:ser>
          <c:idx val="2"/>
          <c:order val="2"/>
          <c:tx>
            <c:strRef>
              <c:f>Variance!$D$2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9.5510983763132766E-3"/>
                  <c:y val="-1.9002370558195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51-4CB1-A1D9-9B7DE38F1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Variance!$A$3:$A$10</c:f>
              <c:strCache>
                <c:ptCount val="8"/>
                <c:pt idx="0">
                  <c:v>Managing</c:v>
                </c:pt>
                <c:pt idx="1">
                  <c:v>Leading</c:v>
                </c:pt>
                <c:pt idx="2">
                  <c:v>Developing Others</c:v>
                </c:pt>
                <c:pt idx="3">
                  <c:v>Communication</c:v>
                </c:pt>
                <c:pt idx="4">
                  <c:v>Developing Teams</c:v>
                </c:pt>
                <c:pt idx="5">
                  <c:v>Change Management</c:v>
                </c:pt>
                <c:pt idx="6">
                  <c:v>Self Development</c:v>
                </c:pt>
                <c:pt idx="7">
                  <c:v>Thinking</c:v>
                </c:pt>
              </c:strCache>
            </c:strRef>
          </c:cat>
          <c:val>
            <c:numRef>
              <c:f>Variance!$D$3:$D$10</c:f>
              <c:numCache>
                <c:formatCode>0.00_ ;[Red]\-0.00\ </c:formatCode>
                <c:ptCount val="8"/>
                <c:pt idx="0">
                  <c:v>0.64500000000000002</c:v>
                </c:pt>
                <c:pt idx="1">
                  <c:v>9.1428571428571637E-2</c:v>
                </c:pt>
                <c:pt idx="2">
                  <c:v>0.14800000000000013</c:v>
                </c:pt>
                <c:pt idx="3">
                  <c:v>0.65272727272727193</c:v>
                </c:pt>
                <c:pt idx="4">
                  <c:v>-0.52571428571428624</c:v>
                </c:pt>
                <c:pt idx="5">
                  <c:v>8.0000000000000071E-2</c:v>
                </c:pt>
                <c:pt idx="6">
                  <c:v>-0.33666666666666645</c:v>
                </c:pt>
                <c:pt idx="7">
                  <c:v>-0.35999999999999943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1-4CB1-A1D9-9B7DE38F1F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9155840"/>
        <c:axId val="1549148352"/>
      </c:barChart>
      <c:catAx>
        <c:axId val="15491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48352"/>
        <c:crosses val="autoZero"/>
        <c:auto val="1"/>
        <c:lblAlgn val="ctr"/>
        <c:lblOffset val="100"/>
        <c:noMultiLvlLbl val="0"/>
      </c:catAx>
      <c:valAx>
        <c:axId val="154914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B59110-6A14-4ED5-90F4-F9F951666393}">
  <sheetPr/>
  <sheetViews>
    <sheetView zoomScale="95" workbookViewId="0" zoomToFit="1"/>
  </sheetViews>
  <sheetProtection algorithmName="SHA-512" hashValue="CEkHB6HOgvegwJa5hJBZZXyL7wALOw30PpOPmEZwUSnpKwshvaPYoFdFLiGEQAIDxBuef6gI+ZzGmHtT5wfKrw==" saltValue="e4nSx5EqSUgSuDyyaBlKC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4708E-9927-487F-8F21-002935CDB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4"/>
  <sheetViews>
    <sheetView topLeftCell="A4" zoomScaleNormal="100" workbookViewId="0">
      <selection activeCell="O5" sqref="O5"/>
    </sheetView>
  </sheetViews>
  <sheetFormatPr defaultColWidth="8.88671875" defaultRowHeight="13.8" x14ac:dyDescent="0.3"/>
  <cols>
    <col min="1" max="1" width="40.88671875" style="1" customWidth="1"/>
    <col min="2" max="7" width="7" style="5" bestFit="1" customWidth="1"/>
    <col min="8" max="12" width="5.6640625" style="5" customWidth="1"/>
    <col min="13" max="22" width="5.6640625" style="2" customWidth="1"/>
    <col min="23" max="39" width="8.88671875" style="2"/>
    <col min="40" max="16384" width="8.88671875" style="1"/>
  </cols>
  <sheetData>
    <row r="1" spans="1:7" ht="84.75" customHeight="1" x14ac:dyDescent="0.85">
      <c r="A1" s="14" t="s">
        <v>78</v>
      </c>
      <c r="B1" s="29" t="s">
        <v>66</v>
      </c>
      <c r="C1" s="29"/>
      <c r="D1" s="29"/>
      <c r="E1" s="29"/>
      <c r="F1" s="29"/>
    </row>
    <row r="2" spans="1:7" ht="116.4" x14ac:dyDescent="0.65">
      <c r="A2" s="4" t="s">
        <v>0</v>
      </c>
      <c r="B2" s="13" t="s">
        <v>67</v>
      </c>
      <c r="C2" s="13" t="s">
        <v>79</v>
      </c>
      <c r="D2" s="13" t="s">
        <v>80</v>
      </c>
      <c r="E2" s="13" t="s">
        <v>81</v>
      </c>
      <c r="F2" s="28" t="s">
        <v>82</v>
      </c>
      <c r="G2" s="15" t="s">
        <v>63</v>
      </c>
    </row>
    <row r="3" spans="1:7" ht="19.2" x14ac:dyDescent="0.45">
      <c r="A3" s="30" t="s">
        <v>68</v>
      </c>
      <c r="B3" s="30"/>
      <c r="C3" s="30"/>
      <c r="D3" s="30"/>
      <c r="E3" s="30"/>
      <c r="F3" s="30"/>
    </row>
    <row r="4" spans="1:7" x14ac:dyDescent="0.3">
      <c r="A4" s="3" t="s">
        <v>1</v>
      </c>
    </row>
    <row r="5" spans="1:7" x14ac:dyDescent="0.3">
      <c r="A5" s="1" t="s">
        <v>2</v>
      </c>
      <c r="B5" s="12">
        <v>3</v>
      </c>
      <c r="C5" s="12">
        <v>4</v>
      </c>
      <c r="D5" s="12">
        <v>3</v>
      </c>
      <c r="E5" s="12">
        <v>3</v>
      </c>
      <c r="F5" s="12">
        <v>3</v>
      </c>
      <c r="G5" s="9">
        <f t="shared" ref="G5:G13" si="0">AVERAGE(B5:F5)</f>
        <v>3.2</v>
      </c>
    </row>
    <row r="6" spans="1:7" x14ac:dyDescent="0.3">
      <c r="A6" s="1" t="s">
        <v>3</v>
      </c>
      <c r="B6" s="12">
        <v>3</v>
      </c>
      <c r="C6" s="12">
        <v>4</v>
      </c>
      <c r="D6" s="12">
        <v>4</v>
      </c>
      <c r="E6" s="12">
        <v>4</v>
      </c>
      <c r="F6" s="12">
        <v>3</v>
      </c>
      <c r="G6" s="9">
        <f t="shared" si="0"/>
        <v>3.6</v>
      </c>
    </row>
    <row r="7" spans="1:7" x14ac:dyDescent="0.3">
      <c r="A7" s="1" t="s">
        <v>4</v>
      </c>
      <c r="B7" s="12">
        <v>4</v>
      </c>
      <c r="C7" s="12">
        <v>5</v>
      </c>
      <c r="D7" s="12">
        <v>3</v>
      </c>
      <c r="E7" s="12">
        <v>3</v>
      </c>
      <c r="F7" s="12">
        <v>3</v>
      </c>
      <c r="G7" s="9">
        <f t="shared" si="0"/>
        <v>3.6</v>
      </c>
    </row>
    <row r="8" spans="1:7" x14ac:dyDescent="0.3">
      <c r="A8" s="1" t="s">
        <v>5</v>
      </c>
      <c r="B8" s="12">
        <v>5</v>
      </c>
      <c r="C8" s="12">
        <v>2</v>
      </c>
      <c r="D8" s="12">
        <v>3</v>
      </c>
      <c r="E8" s="12">
        <v>2</v>
      </c>
      <c r="F8" s="12">
        <v>4</v>
      </c>
      <c r="G8" s="9">
        <f t="shared" si="0"/>
        <v>3.2</v>
      </c>
    </row>
    <row r="9" spans="1:7" x14ac:dyDescent="0.3">
      <c r="A9" s="1" t="s">
        <v>6</v>
      </c>
      <c r="B9" s="12">
        <v>4</v>
      </c>
      <c r="C9" s="12">
        <v>1</v>
      </c>
      <c r="D9" s="12">
        <v>4</v>
      </c>
      <c r="E9" s="12">
        <v>3</v>
      </c>
      <c r="F9" s="12">
        <v>3</v>
      </c>
      <c r="G9" s="9">
        <f t="shared" si="0"/>
        <v>3</v>
      </c>
    </row>
    <row r="10" spans="1:7" x14ac:dyDescent="0.3">
      <c r="A10" s="1" t="s">
        <v>7</v>
      </c>
      <c r="B10" s="12">
        <v>2.8</v>
      </c>
      <c r="C10" s="12">
        <v>4</v>
      </c>
      <c r="D10" s="12">
        <v>2</v>
      </c>
      <c r="E10" s="12">
        <v>1.8</v>
      </c>
      <c r="F10" s="12">
        <v>3</v>
      </c>
      <c r="G10" s="9">
        <f t="shared" si="0"/>
        <v>2.72</v>
      </c>
    </row>
    <row r="11" spans="1:7" x14ac:dyDescent="0.3">
      <c r="A11" s="1" t="s">
        <v>8</v>
      </c>
      <c r="B11" s="12">
        <v>4</v>
      </c>
      <c r="C11" s="12">
        <v>2</v>
      </c>
      <c r="D11" s="12">
        <v>2.5</v>
      </c>
      <c r="E11" s="12">
        <v>2.5</v>
      </c>
      <c r="F11" s="12">
        <v>2</v>
      </c>
      <c r="G11" s="9">
        <f t="shared" si="0"/>
        <v>2.6</v>
      </c>
    </row>
    <row r="12" spans="1:7" x14ac:dyDescent="0.3">
      <c r="A12" s="1" t="s">
        <v>32</v>
      </c>
      <c r="B12" s="12">
        <v>3.5</v>
      </c>
      <c r="C12" s="12">
        <v>2.1</v>
      </c>
      <c r="D12" s="12">
        <v>1</v>
      </c>
      <c r="E12" s="12">
        <v>2</v>
      </c>
      <c r="F12" s="12">
        <v>4</v>
      </c>
      <c r="G12" s="9">
        <f t="shared" si="0"/>
        <v>2.52</v>
      </c>
    </row>
    <row r="13" spans="1:7" x14ac:dyDescent="0.3">
      <c r="B13" s="7">
        <f>AVERAGE(B5:B12)</f>
        <v>3.6625000000000001</v>
      </c>
      <c r="C13" s="7">
        <f t="shared" ref="C13:F13" si="1">AVERAGE(C5:C12)</f>
        <v>3.0125000000000002</v>
      </c>
      <c r="D13" s="7">
        <f t="shared" si="1"/>
        <v>2.8125</v>
      </c>
      <c r="E13" s="7">
        <f t="shared" si="1"/>
        <v>2.6625000000000001</v>
      </c>
      <c r="F13" s="7">
        <f t="shared" si="1"/>
        <v>3.125</v>
      </c>
      <c r="G13" s="9">
        <f t="shared" si="0"/>
        <v>3.0550000000000002</v>
      </c>
    </row>
    <row r="14" spans="1:7" x14ac:dyDescent="0.3">
      <c r="A14" s="3" t="s">
        <v>35</v>
      </c>
      <c r="B14" s="6"/>
      <c r="C14" s="6"/>
      <c r="D14" s="6"/>
      <c r="E14" s="6"/>
      <c r="F14" s="6"/>
      <c r="G14" s="9"/>
    </row>
    <row r="15" spans="1:7" x14ac:dyDescent="0.3">
      <c r="A15" s="1" t="s">
        <v>36</v>
      </c>
      <c r="B15" s="12">
        <v>4.5</v>
      </c>
      <c r="C15" s="12">
        <v>3</v>
      </c>
      <c r="D15" s="12">
        <v>2</v>
      </c>
      <c r="E15" s="12">
        <v>3</v>
      </c>
      <c r="F15" s="12">
        <v>2</v>
      </c>
      <c r="G15" s="9">
        <f t="shared" ref="G15:G22" si="2">AVERAGE(B15:F15)</f>
        <v>2.9</v>
      </c>
    </row>
    <row r="16" spans="1:7" x14ac:dyDescent="0.3">
      <c r="A16" s="1" t="s">
        <v>37</v>
      </c>
      <c r="B16" s="12">
        <v>5</v>
      </c>
      <c r="C16" s="12">
        <v>3</v>
      </c>
      <c r="D16" s="12">
        <v>3</v>
      </c>
      <c r="E16" s="12">
        <v>3</v>
      </c>
      <c r="F16" s="12">
        <v>2.7</v>
      </c>
      <c r="G16" s="9">
        <f t="shared" si="2"/>
        <v>3.34</v>
      </c>
    </row>
    <row r="17" spans="1:7" x14ac:dyDescent="0.3">
      <c r="A17" s="1" t="s">
        <v>38</v>
      </c>
      <c r="B17" s="12">
        <v>3.2</v>
      </c>
      <c r="C17" s="12">
        <v>3</v>
      </c>
      <c r="D17" s="12">
        <v>4.3</v>
      </c>
      <c r="E17" s="12">
        <v>4</v>
      </c>
      <c r="F17" s="12">
        <v>3</v>
      </c>
      <c r="G17" s="9">
        <f t="shared" si="2"/>
        <v>3.5</v>
      </c>
    </row>
    <row r="18" spans="1:7" x14ac:dyDescent="0.3">
      <c r="A18" s="1" t="s">
        <v>39</v>
      </c>
      <c r="B18" s="12">
        <v>3.5</v>
      </c>
      <c r="C18" s="12">
        <v>4</v>
      </c>
      <c r="D18" s="12">
        <v>4</v>
      </c>
      <c r="E18" s="12">
        <v>4</v>
      </c>
      <c r="F18" s="12">
        <v>2</v>
      </c>
      <c r="G18" s="9">
        <f t="shared" si="2"/>
        <v>3.5</v>
      </c>
    </row>
    <row r="19" spans="1:7" x14ac:dyDescent="0.3">
      <c r="A19" s="1" t="s">
        <v>40</v>
      </c>
      <c r="B19" s="12">
        <v>3.6</v>
      </c>
      <c r="C19" s="12">
        <v>5</v>
      </c>
      <c r="D19" s="12">
        <v>4</v>
      </c>
      <c r="E19" s="12">
        <v>3</v>
      </c>
      <c r="F19" s="12">
        <v>2</v>
      </c>
      <c r="G19" s="9">
        <f t="shared" si="2"/>
        <v>3.5200000000000005</v>
      </c>
    </row>
    <row r="20" spans="1:7" x14ac:dyDescent="0.3">
      <c r="A20" s="1" t="s">
        <v>52</v>
      </c>
      <c r="B20" s="12">
        <v>2.5</v>
      </c>
      <c r="C20" s="12">
        <v>1.5</v>
      </c>
      <c r="D20" s="12">
        <v>5</v>
      </c>
      <c r="E20" s="12">
        <v>3</v>
      </c>
      <c r="F20" s="12">
        <v>3.2</v>
      </c>
      <c r="G20" s="9">
        <f t="shared" si="2"/>
        <v>3.04</v>
      </c>
    </row>
    <row r="21" spans="1:7" x14ac:dyDescent="0.3">
      <c r="A21" s="1" t="s">
        <v>62</v>
      </c>
      <c r="B21" s="12">
        <v>4</v>
      </c>
      <c r="C21" s="12">
        <v>3.3</v>
      </c>
      <c r="D21" s="12">
        <v>4</v>
      </c>
      <c r="E21" s="12">
        <v>2</v>
      </c>
      <c r="F21" s="12">
        <v>1.5</v>
      </c>
      <c r="G21" s="9">
        <f t="shared" si="2"/>
        <v>2.96</v>
      </c>
    </row>
    <row r="22" spans="1:7" x14ac:dyDescent="0.3">
      <c r="B22" s="7">
        <f>AVERAGE(B15:B21)</f>
        <v>3.7571428571428571</v>
      </c>
      <c r="C22" s="7">
        <f t="shared" ref="C22:F22" si="3">AVERAGE(C15:C21)</f>
        <v>3.2571428571428571</v>
      </c>
      <c r="D22" s="7">
        <f t="shared" si="3"/>
        <v>3.7571428571428571</v>
      </c>
      <c r="E22" s="7">
        <f t="shared" si="3"/>
        <v>3.1428571428571428</v>
      </c>
      <c r="F22" s="7">
        <f t="shared" si="3"/>
        <v>2.3428571428571425</v>
      </c>
      <c r="G22" s="9">
        <f t="shared" si="2"/>
        <v>3.2514285714285713</v>
      </c>
    </row>
    <row r="23" spans="1:7" x14ac:dyDescent="0.3">
      <c r="A23" s="3" t="s">
        <v>9</v>
      </c>
      <c r="B23" s="6"/>
      <c r="C23" s="6"/>
      <c r="D23" s="6"/>
      <c r="E23" s="6"/>
      <c r="F23" s="6"/>
      <c r="G23" s="9"/>
    </row>
    <row r="24" spans="1:7" x14ac:dyDescent="0.3">
      <c r="A24" s="1" t="s">
        <v>10</v>
      </c>
      <c r="B24" s="12">
        <v>3.2</v>
      </c>
      <c r="C24" s="12">
        <v>2</v>
      </c>
      <c r="D24" s="12">
        <v>3</v>
      </c>
      <c r="E24" s="12">
        <v>4</v>
      </c>
      <c r="F24" s="12">
        <v>2.5</v>
      </c>
      <c r="G24" s="9">
        <f t="shared" ref="G24:G29" si="4">AVERAGE(B24:F24)</f>
        <v>2.94</v>
      </c>
    </row>
    <row r="25" spans="1:7" x14ac:dyDescent="0.3">
      <c r="A25" s="1" t="s">
        <v>11</v>
      </c>
      <c r="B25" s="12">
        <v>3</v>
      </c>
      <c r="C25" s="12">
        <v>2</v>
      </c>
      <c r="D25" s="12">
        <v>3.1</v>
      </c>
      <c r="E25" s="12">
        <v>4.5</v>
      </c>
      <c r="F25" s="12">
        <v>3</v>
      </c>
      <c r="G25" s="9">
        <f t="shared" si="4"/>
        <v>3.12</v>
      </c>
    </row>
    <row r="26" spans="1:7" x14ac:dyDescent="0.3">
      <c r="A26" s="1" t="s">
        <v>12</v>
      </c>
      <c r="B26" s="12">
        <v>2</v>
      </c>
      <c r="C26" s="12">
        <v>3</v>
      </c>
      <c r="D26" s="12">
        <v>1.5</v>
      </c>
      <c r="E26" s="12">
        <v>2</v>
      </c>
      <c r="F26" s="12">
        <v>2.2999999999999998</v>
      </c>
      <c r="G26" s="9">
        <f t="shared" si="4"/>
        <v>2.16</v>
      </c>
    </row>
    <row r="27" spans="1:7" x14ac:dyDescent="0.3">
      <c r="A27" s="1" t="s">
        <v>13</v>
      </c>
      <c r="B27" s="12">
        <v>4</v>
      </c>
      <c r="C27" s="12">
        <v>2.2999999999999998</v>
      </c>
      <c r="D27" s="12">
        <v>2.2999999999999998</v>
      </c>
      <c r="E27" s="12">
        <v>4.0999999999999996</v>
      </c>
      <c r="F27" s="12">
        <v>2.1</v>
      </c>
      <c r="G27" s="9">
        <f t="shared" si="4"/>
        <v>2.96</v>
      </c>
    </row>
    <row r="28" spans="1:7" x14ac:dyDescent="0.3">
      <c r="A28" s="1" t="s">
        <v>50</v>
      </c>
      <c r="B28" s="12">
        <v>3</v>
      </c>
      <c r="C28" s="12">
        <v>3</v>
      </c>
      <c r="D28" s="12">
        <v>2.2000000000000002</v>
      </c>
      <c r="E28" s="12">
        <v>3</v>
      </c>
      <c r="F28" s="12">
        <v>2.2000000000000002</v>
      </c>
      <c r="G28" s="9">
        <f t="shared" si="4"/>
        <v>2.6799999999999997</v>
      </c>
    </row>
    <row r="29" spans="1:7" x14ac:dyDescent="0.3">
      <c r="B29" s="8">
        <f>AVERAGE(B24:B28)</f>
        <v>3.04</v>
      </c>
      <c r="C29" s="8">
        <f t="shared" ref="C29:F29" si="5">AVERAGE(C24:C28)</f>
        <v>2.46</v>
      </c>
      <c r="D29" s="8">
        <f t="shared" si="5"/>
        <v>2.4199999999999995</v>
      </c>
      <c r="E29" s="8">
        <f t="shared" si="5"/>
        <v>3.5200000000000005</v>
      </c>
      <c r="F29" s="8">
        <f t="shared" si="5"/>
        <v>2.4200000000000004</v>
      </c>
      <c r="G29" s="9">
        <f t="shared" si="4"/>
        <v>2.7720000000000002</v>
      </c>
    </row>
    <row r="30" spans="1:7" x14ac:dyDescent="0.3">
      <c r="A30" s="3" t="s">
        <v>14</v>
      </c>
      <c r="B30" s="6"/>
      <c r="C30" s="6"/>
      <c r="D30" s="6"/>
      <c r="E30" s="6"/>
      <c r="F30" s="6"/>
      <c r="G30" s="9"/>
    </row>
    <row r="31" spans="1:7" x14ac:dyDescent="0.3">
      <c r="A31" s="1" t="s">
        <v>15</v>
      </c>
      <c r="B31" s="12">
        <v>4.4000000000000004</v>
      </c>
      <c r="C31" s="12">
        <v>2.2999999999999998</v>
      </c>
      <c r="D31" s="12">
        <v>4</v>
      </c>
      <c r="E31" s="12">
        <v>4.2</v>
      </c>
      <c r="F31" s="12">
        <v>2.5</v>
      </c>
      <c r="G31" s="9">
        <f t="shared" ref="G31:G42" si="6">AVERAGE(B31:F31)</f>
        <v>3.4799999999999995</v>
      </c>
    </row>
    <row r="32" spans="1:7" x14ac:dyDescent="0.3">
      <c r="A32" s="1" t="s">
        <v>16</v>
      </c>
      <c r="B32" s="12">
        <v>3.8</v>
      </c>
      <c r="C32" s="12">
        <v>4.0999999999999996</v>
      </c>
      <c r="D32" s="12">
        <v>4</v>
      </c>
      <c r="E32" s="12">
        <v>2.8</v>
      </c>
      <c r="F32" s="12">
        <v>3.1</v>
      </c>
      <c r="G32" s="9">
        <f t="shared" si="6"/>
        <v>3.56</v>
      </c>
    </row>
    <row r="33" spans="1:7" x14ac:dyDescent="0.3">
      <c r="A33" s="1" t="s">
        <v>17</v>
      </c>
      <c r="B33" s="12">
        <v>4</v>
      </c>
      <c r="C33" s="12">
        <v>3.5</v>
      </c>
      <c r="D33" s="12">
        <v>4</v>
      </c>
      <c r="E33" s="12">
        <v>4.2</v>
      </c>
      <c r="F33" s="12">
        <v>2.8</v>
      </c>
      <c r="G33" s="9">
        <f t="shared" si="6"/>
        <v>3.7</v>
      </c>
    </row>
    <row r="34" spans="1:7" x14ac:dyDescent="0.3">
      <c r="A34" s="1" t="s">
        <v>18</v>
      </c>
      <c r="B34" s="12">
        <v>4</v>
      </c>
      <c r="C34" s="12">
        <v>3.2</v>
      </c>
      <c r="D34" s="12">
        <v>4</v>
      </c>
      <c r="E34" s="12">
        <v>3.8</v>
      </c>
      <c r="F34" s="12">
        <v>3.1</v>
      </c>
      <c r="G34" s="9">
        <f t="shared" si="6"/>
        <v>3.62</v>
      </c>
    </row>
    <row r="35" spans="1:7" x14ac:dyDescent="0.3">
      <c r="A35" s="1" t="s">
        <v>19</v>
      </c>
      <c r="B35" s="12">
        <v>4.8</v>
      </c>
      <c r="C35" s="12">
        <v>3.2</v>
      </c>
      <c r="D35" s="12">
        <v>4.5</v>
      </c>
      <c r="E35" s="12">
        <v>4.7</v>
      </c>
      <c r="F35" s="12">
        <v>3.5</v>
      </c>
      <c r="G35" s="9">
        <f t="shared" si="6"/>
        <v>4.1399999999999997</v>
      </c>
    </row>
    <row r="36" spans="1:7" x14ac:dyDescent="0.3">
      <c r="A36" s="1" t="s">
        <v>20</v>
      </c>
      <c r="B36" s="12">
        <v>4.0999999999999996</v>
      </c>
      <c r="C36" s="12">
        <v>4</v>
      </c>
      <c r="D36" s="12">
        <v>4.5</v>
      </c>
      <c r="E36" s="12">
        <v>3.5</v>
      </c>
      <c r="F36" s="12">
        <v>2.8</v>
      </c>
      <c r="G36" s="9">
        <f t="shared" si="6"/>
        <v>3.7800000000000002</v>
      </c>
    </row>
    <row r="37" spans="1:7" x14ac:dyDescent="0.3">
      <c r="A37" s="1" t="s">
        <v>21</v>
      </c>
      <c r="B37" s="12">
        <v>4</v>
      </c>
      <c r="C37" s="12">
        <v>3.5</v>
      </c>
      <c r="D37" s="12">
        <v>4</v>
      </c>
      <c r="E37" s="12">
        <v>3.7</v>
      </c>
      <c r="F37" s="12">
        <v>3</v>
      </c>
      <c r="G37" s="9">
        <f t="shared" si="6"/>
        <v>3.6399999999999997</v>
      </c>
    </row>
    <row r="38" spans="1:7" x14ac:dyDescent="0.3">
      <c r="A38" s="1" t="s">
        <v>22</v>
      </c>
      <c r="B38" s="12">
        <v>4.0999999999999996</v>
      </c>
      <c r="C38" s="12">
        <v>3.8</v>
      </c>
      <c r="D38" s="12">
        <v>4.5</v>
      </c>
      <c r="E38" s="12">
        <v>3.2</v>
      </c>
      <c r="F38" s="12">
        <v>4</v>
      </c>
      <c r="G38" s="9">
        <f t="shared" si="6"/>
        <v>3.9199999999999995</v>
      </c>
    </row>
    <row r="39" spans="1:7" x14ac:dyDescent="0.3">
      <c r="A39" s="1" t="s">
        <v>23</v>
      </c>
      <c r="B39" s="12">
        <v>3.3</v>
      </c>
      <c r="C39" s="12">
        <v>4.2</v>
      </c>
      <c r="D39" s="12">
        <v>4.5</v>
      </c>
      <c r="E39" s="12">
        <v>4.2</v>
      </c>
      <c r="F39" s="12">
        <v>4.0999999999999996</v>
      </c>
      <c r="G39" s="9">
        <f t="shared" si="6"/>
        <v>4.0599999999999996</v>
      </c>
    </row>
    <row r="40" spans="1:7" x14ac:dyDescent="0.3">
      <c r="A40" s="1" t="s">
        <v>24</v>
      </c>
      <c r="B40" s="12">
        <v>4.5999999999999996</v>
      </c>
      <c r="C40" s="12">
        <v>3.7</v>
      </c>
      <c r="D40" s="12">
        <v>3</v>
      </c>
      <c r="E40" s="12">
        <v>4.8</v>
      </c>
      <c r="F40" s="12">
        <v>2.9</v>
      </c>
      <c r="G40" s="9">
        <f t="shared" si="6"/>
        <v>3.8</v>
      </c>
    </row>
    <row r="41" spans="1:7" x14ac:dyDescent="0.3">
      <c r="A41" s="1" t="s">
        <v>25</v>
      </c>
      <c r="B41" s="12">
        <v>3.5</v>
      </c>
      <c r="C41" s="12">
        <v>3</v>
      </c>
      <c r="D41" s="12">
        <v>3.7</v>
      </c>
      <c r="E41" s="12">
        <v>3.6</v>
      </c>
      <c r="F41" s="12">
        <v>2.8</v>
      </c>
      <c r="G41" s="9">
        <f t="shared" si="6"/>
        <v>3.3199999999999994</v>
      </c>
    </row>
    <row r="42" spans="1:7" x14ac:dyDescent="0.3">
      <c r="B42" s="7">
        <f>AVERAGE(B31:B41)</f>
        <v>4.0545454545454547</v>
      </c>
      <c r="C42" s="7">
        <f t="shared" ref="C42:F42" si="7">AVERAGE(C31:C41)</f>
        <v>3.5</v>
      </c>
      <c r="D42" s="7">
        <f t="shared" si="7"/>
        <v>4.0636363636363635</v>
      </c>
      <c r="E42" s="7">
        <f t="shared" si="7"/>
        <v>3.8818181818181814</v>
      </c>
      <c r="F42" s="7">
        <f t="shared" si="7"/>
        <v>3.1454545454545451</v>
      </c>
      <c r="G42" s="9">
        <f t="shared" si="6"/>
        <v>3.729090909090909</v>
      </c>
    </row>
    <row r="43" spans="1:7" x14ac:dyDescent="0.3">
      <c r="A43" s="3" t="s">
        <v>26</v>
      </c>
      <c r="B43" s="11"/>
      <c r="C43" s="11"/>
      <c r="D43" s="11"/>
      <c r="E43" s="11"/>
      <c r="F43" s="11"/>
      <c r="G43" s="9"/>
    </row>
    <row r="44" spans="1:7" x14ac:dyDescent="0.3">
      <c r="A44" s="1" t="s">
        <v>27</v>
      </c>
      <c r="B44" s="12">
        <v>4</v>
      </c>
      <c r="C44" s="12">
        <v>3.3</v>
      </c>
      <c r="D44" s="12">
        <v>2.8</v>
      </c>
      <c r="E44" s="12">
        <v>4.8</v>
      </c>
      <c r="F44" s="12">
        <v>2.5</v>
      </c>
      <c r="G44" s="9">
        <f t="shared" ref="G44:G51" si="8">AVERAGE(B44:F44)</f>
        <v>3.4799999999999995</v>
      </c>
    </row>
    <row r="45" spans="1:7" x14ac:dyDescent="0.3">
      <c r="A45" s="1" t="s">
        <v>28</v>
      </c>
      <c r="B45" s="12">
        <v>3</v>
      </c>
      <c r="C45" s="12">
        <v>4.5999999999999996</v>
      </c>
      <c r="D45" s="12">
        <v>3.1</v>
      </c>
      <c r="E45" s="12">
        <v>4.5</v>
      </c>
      <c r="F45" s="12">
        <v>3.1</v>
      </c>
      <c r="G45" s="9">
        <f t="shared" si="8"/>
        <v>3.66</v>
      </c>
    </row>
    <row r="46" spans="1:7" x14ac:dyDescent="0.3">
      <c r="A46" s="1" t="s">
        <v>29</v>
      </c>
      <c r="B46" s="12">
        <v>4.5</v>
      </c>
      <c r="C46" s="12">
        <v>4.5999999999999996</v>
      </c>
      <c r="D46" s="12">
        <v>4.5</v>
      </c>
      <c r="E46" s="12">
        <v>4.8</v>
      </c>
      <c r="F46" s="12">
        <v>4.7</v>
      </c>
      <c r="G46" s="9">
        <f t="shared" si="8"/>
        <v>4.6199999999999992</v>
      </c>
    </row>
    <row r="47" spans="1:7" x14ac:dyDescent="0.3">
      <c r="A47" s="1" t="s">
        <v>30</v>
      </c>
      <c r="B47" s="12">
        <v>4</v>
      </c>
      <c r="C47" s="12">
        <v>3.8</v>
      </c>
      <c r="D47" s="12">
        <v>3.5</v>
      </c>
      <c r="E47" s="12">
        <v>3</v>
      </c>
      <c r="F47" s="12">
        <v>3.7</v>
      </c>
      <c r="G47" s="9">
        <f t="shared" si="8"/>
        <v>3.6</v>
      </c>
    </row>
    <row r="48" spans="1:7" x14ac:dyDescent="0.3">
      <c r="A48" s="1" t="s">
        <v>31</v>
      </c>
      <c r="B48" s="12">
        <v>4.5</v>
      </c>
      <c r="C48" s="12">
        <v>4.9000000000000004</v>
      </c>
      <c r="D48" s="12">
        <v>4.7</v>
      </c>
      <c r="E48" s="12">
        <v>4.5999999999999996</v>
      </c>
      <c r="F48" s="12">
        <v>4</v>
      </c>
      <c r="G48" s="9">
        <f t="shared" si="8"/>
        <v>4.5400000000000009</v>
      </c>
    </row>
    <row r="49" spans="1:7" x14ac:dyDescent="0.3">
      <c r="A49" s="1" t="s">
        <v>33</v>
      </c>
      <c r="B49" s="12">
        <v>4.7</v>
      </c>
      <c r="C49" s="12">
        <v>4.5999999999999996</v>
      </c>
      <c r="D49" s="12">
        <v>4.7</v>
      </c>
      <c r="E49" s="12">
        <v>4.5</v>
      </c>
      <c r="F49" s="12">
        <v>4.9000000000000004</v>
      </c>
      <c r="G49" s="9">
        <f t="shared" si="8"/>
        <v>4.68</v>
      </c>
    </row>
    <row r="50" spans="1:7" x14ac:dyDescent="0.3">
      <c r="A50" s="1" t="s">
        <v>34</v>
      </c>
      <c r="B50" s="12">
        <v>4.8</v>
      </c>
      <c r="C50" s="12">
        <v>3.5</v>
      </c>
      <c r="D50" s="12">
        <v>3.8</v>
      </c>
      <c r="E50" s="12">
        <v>4.5</v>
      </c>
      <c r="F50" s="12">
        <v>4.9000000000000004</v>
      </c>
      <c r="G50" s="9">
        <f t="shared" si="8"/>
        <v>4.3</v>
      </c>
    </row>
    <row r="51" spans="1:7" x14ac:dyDescent="0.3">
      <c r="B51" s="7">
        <f>AVERAGE(B44:B50)</f>
        <v>4.2142857142857144</v>
      </c>
      <c r="C51" s="7">
        <f t="shared" ref="C51:F51" si="9">AVERAGE(C44:C50)</f>
        <v>4.1857142857142859</v>
      </c>
      <c r="D51" s="7">
        <f t="shared" si="9"/>
        <v>3.8714285714285714</v>
      </c>
      <c r="E51" s="7">
        <f t="shared" si="9"/>
        <v>4.3857142857142861</v>
      </c>
      <c r="F51" s="7">
        <f t="shared" si="9"/>
        <v>3.9714285714285711</v>
      </c>
      <c r="G51" s="9">
        <f t="shared" si="8"/>
        <v>4.1257142857142863</v>
      </c>
    </row>
    <row r="52" spans="1:7" x14ac:dyDescent="0.3">
      <c r="A52" s="3" t="s">
        <v>41</v>
      </c>
      <c r="B52" s="12">
        <v>4.8</v>
      </c>
      <c r="C52" s="12">
        <v>4.9000000000000004</v>
      </c>
      <c r="D52" s="12">
        <v>4.7</v>
      </c>
      <c r="E52" s="12">
        <v>4.5</v>
      </c>
      <c r="F52" s="12">
        <v>4.8</v>
      </c>
      <c r="G52" s="9"/>
    </row>
    <row r="53" spans="1:7" x14ac:dyDescent="0.3">
      <c r="A53" s="1" t="s">
        <v>42</v>
      </c>
      <c r="B53" s="12">
        <v>4.5999999999999996</v>
      </c>
      <c r="C53" s="12">
        <v>3.8</v>
      </c>
      <c r="D53" s="12">
        <v>4.8</v>
      </c>
      <c r="E53" s="12">
        <v>3.7</v>
      </c>
      <c r="F53" s="12">
        <v>3.1</v>
      </c>
      <c r="G53" s="9">
        <f t="shared" ref="G53:G58" si="10">AVERAGE(B53:F53)</f>
        <v>4</v>
      </c>
    </row>
    <row r="54" spans="1:7" x14ac:dyDescent="0.3">
      <c r="A54" s="1" t="s">
        <v>43</v>
      </c>
      <c r="B54" s="12">
        <v>4.7</v>
      </c>
      <c r="C54" s="12">
        <v>3</v>
      </c>
      <c r="D54" s="12">
        <v>3.5</v>
      </c>
      <c r="E54" s="12">
        <v>4.8</v>
      </c>
      <c r="F54" s="12">
        <v>2.7</v>
      </c>
      <c r="G54" s="9">
        <f t="shared" si="10"/>
        <v>3.7399999999999998</v>
      </c>
    </row>
    <row r="55" spans="1:7" x14ac:dyDescent="0.3">
      <c r="A55" s="1" t="s">
        <v>44</v>
      </c>
      <c r="B55" s="12">
        <v>3.5</v>
      </c>
      <c r="C55" s="12">
        <v>4.7</v>
      </c>
      <c r="D55" s="12">
        <v>4.9000000000000004</v>
      </c>
      <c r="E55" s="12">
        <v>4.5</v>
      </c>
      <c r="F55" s="12">
        <v>4.7</v>
      </c>
      <c r="G55" s="9">
        <f t="shared" si="10"/>
        <v>4.46</v>
      </c>
    </row>
    <row r="56" spans="1:7" x14ac:dyDescent="0.3">
      <c r="A56" s="1" t="s">
        <v>45</v>
      </c>
      <c r="B56" s="12">
        <v>3</v>
      </c>
      <c r="C56" s="12">
        <v>2.5</v>
      </c>
      <c r="D56" s="12">
        <v>4.2</v>
      </c>
      <c r="E56" s="12">
        <v>3.4</v>
      </c>
      <c r="F56" s="12">
        <v>3.5</v>
      </c>
      <c r="G56" s="9">
        <f t="shared" si="10"/>
        <v>3.3200000000000003</v>
      </c>
    </row>
    <row r="57" spans="1:7" x14ac:dyDescent="0.3">
      <c r="A57" s="1" t="s">
        <v>61</v>
      </c>
      <c r="B57" s="12">
        <v>4.8</v>
      </c>
      <c r="C57" s="12">
        <v>3.8</v>
      </c>
      <c r="D57" s="12">
        <v>2.6</v>
      </c>
      <c r="E57" s="12">
        <v>4.5</v>
      </c>
      <c r="F57" s="12">
        <v>4.7</v>
      </c>
      <c r="G57" s="9">
        <f t="shared" si="10"/>
        <v>4.08</v>
      </c>
    </row>
    <row r="58" spans="1:7" x14ac:dyDescent="0.3">
      <c r="B58" s="12">
        <v>3.6</v>
      </c>
      <c r="C58" s="12">
        <v>4.8</v>
      </c>
      <c r="D58" s="12">
        <v>4.7</v>
      </c>
      <c r="E58" s="12">
        <v>3</v>
      </c>
      <c r="F58" s="12">
        <v>4.5</v>
      </c>
      <c r="G58" s="9">
        <f t="shared" si="10"/>
        <v>4.12</v>
      </c>
    </row>
    <row r="59" spans="1:7" x14ac:dyDescent="0.3">
      <c r="B59" s="7">
        <f>AVERAGE(B52:B58)</f>
        <v>4.1428571428571432</v>
      </c>
      <c r="C59" s="7">
        <f t="shared" ref="C59:F59" si="11">AVERAGE(C52:C58)</f>
        <v>3.9285714285714284</v>
      </c>
      <c r="D59" s="7">
        <f t="shared" si="11"/>
        <v>4.2</v>
      </c>
      <c r="E59" s="7">
        <f t="shared" si="11"/>
        <v>4.0571428571428569</v>
      </c>
      <c r="F59" s="7">
        <f t="shared" si="11"/>
        <v>4</v>
      </c>
      <c r="G59" s="9"/>
    </row>
    <row r="60" spans="1:7" x14ac:dyDescent="0.3">
      <c r="A60" s="3" t="s">
        <v>46</v>
      </c>
      <c r="B60" s="11"/>
      <c r="C60" s="11"/>
      <c r="D60" s="11"/>
      <c r="E60" s="11"/>
      <c r="F60" s="11"/>
      <c r="G60" s="9"/>
    </row>
    <row r="61" spans="1:7" x14ac:dyDescent="0.3">
      <c r="A61" s="1" t="s">
        <v>47</v>
      </c>
      <c r="B61" s="12">
        <v>4.8</v>
      </c>
      <c r="C61" s="12">
        <v>3.4</v>
      </c>
      <c r="D61" s="12">
        <v>4.5</v>
      </c>
      <c r="E61" s="12">
        <v>4.8</v>
      </c>
      <c r="F61" s="12">
        <v>3.5</v>
      </c>
      <c r="G61" s="9">
        <f t="shared" ref="G61:G67" si="12">AVERAGE(B61:F61)</f>
        <v>4.2</v>
      </c>
    </row>
    <row r="62" spans="1:7" x14ac:dyDescent="0.3">
      <c r="A62" s="1" t="s">
        <v>48</v>
      </c>
      <c r="B62" s="12">
        <v>3.6</v>
      </c>
      <c r="C62" s="12">
        <v>4.7</v>
      </c>
      <c r="D62" s="12">
        <v>3.8</v>
      </c>
      <c r="E62" s="12">
        <v>3.7</v>
      </c>
      <c r="F62" s="12">
        <v>2.9</v>
      </c>
      <c r="G62" s="9">
        <f t="shared" si="12"/>
        <v>3.7399999999999998</v>
      </c>
    </row>
    <row r="63" spans="1:7" x14ac:dyDescent="0.3">
      <c r="A63" s="1" t="s">
        <v>49</v>
      </c>
      <c r="B63" s="12">
        <v>4.8</v>
      </c>
      <c r="C63" s="12">
        <v>3.5</v>
      </c>
      <c r="D63" s="12">
        <v>3</v>
      </c>
      <c r="E63" s="12">
        <v>4.7</v>
      </c>
      <c r="F63" s="12">
        <v>3.6</v>
      </c>
      <c r="G63" s="9">
        <f t="shared" si="12"/>
        <v>3.9200000000000004</v>
      </c>
    </row>
    <row r="64" spans="1:7" x14ac:dyDescent="0.3">
      <c r="A64" s="1" t="s">
        <v>51</v>
      </c>
      <c r="B64" s="12">
        <v>4.5</v>
      </c>
      <c r="C64" s="12">
        <v>3.6</v>
      </c>
      <c r="D64" s="12">
        <v>3.5</v>
      </c>
      <c r="E64" s="12">
        <v>4.7</v>
      </c>
      <c r="F64" s="12">
        <v>4</v>
      </c>
      <c r="G64" s="9">
        <f t="shared" si="12"/>
        <v>4.0600000000000005</v>
      </c>
    </row>
    <row r="65" spans="1:7" x14ac:dyDescent="0.3">
      <c r="A65" s="1" t="s">
        <v>53</v>
      </c>
      <c r="B65" s="12">
        <v>4.8</v>
      </c>
      <c r="C65" s="12">
        <v>3.7</v>
      </c>
      <c r="D65" s="12">
        <v>3.8</v>
      </c>
      <c r="E65" s="12">
        <v>4.8</v>
      </c>
      <c r="F65" s="12">
        <v>3.9</v>
      </c>
      <c r="G65" s="9">
        <f t="shared" si="12"/>
        <v>4.2</v>
      </c>
    </row>
    <row r="66" spans="1:7" x14ac:dyDescent="0.3">
      <c r="A66" s="1" t="s">
        <v>54</v>
      </c>
      <c r="B66" s="12">
        <v>4.5</v>
      </c>
      <c r="C66" s="12">
        <v>3</v>
      </c>
      <c r="D66" s="12">
        <v>3.7</v>
      </c>
      <c r="E66" s="12">
        <v>3.8</v>
      </c>
      <c r="F66" s="12">
        <v>3.5</v>
      </c>
      <c r="G66" s="9">
        <f t="shared" si="12"/>
        <v>3.7</v>
      </c>
    </row>
    <row r="67" spans="1:7" x14ac:dyDescent="0.3">
      <c r="B67" s="7">
        <f>AVERAGE(B60:B66)</f>
        <v>4.5</v>
      </c>
      <c r="C67" s="7">
        <f t="shared" ref="C67:F67" si="13">AVERAGE(C60:C66)</f>
        <v>3.65</v>
      </c>
      <c r="D67" s="7">
        <f t="shared" si="13"/>
        <v>3.7166666666666668</v>
      </c>
      <c r="E67" s="7">
        <f t="shared" si="13"/>
        <v>4.416666666666667</v>
      </c>
      <c r="F67" s="7">
        <f t="shared" si="13"/>
        <v>3.5666666666666664</v>
      </c>
      <c r="G67" s="9">
        <f t="shared" si="12"/>
        <v>3.97</v>
      </c>
    </row>
    <row r="68" spans="1:7" x14ac:dyDescent="0.3">
      <c r="A68" s="3" t="s">
        <v>55</v>
      </c>
      <c r="B68" s="11"/>
      <c r="C68" s="11"/>
      <c r="D68" s="11"/>
      <c r="E68" s="11"/>
      <c r="F68" s="11"/>
      <c r="G68" s="9"/>
    </row>
    <row r="69" spans="1:7" x14ac:dyDescent="0.3">
      <c r="A69" s="1" t="s">
        <v>56</v>
      </c>
      <c r="B69" s="12">
        <v>3.5</v>
      </c>
      <c r="C69" s="12">
        <v>4.8</v>
      </c>
      <c r="D69" s="12">
        <v>2.9</v>
      </c>
      <c r="E69" s="12">
        <v>3.8</v>
      </c>
      <c r="F69" s="12">
        <v>2.5</v>
      </c>
      <c r="G69" s="9">
        <f t="shared" ref="G69:G74" si="14">AVERAGE(B69:F69)</f>
        <v>3.5</v>
      </c>
    </row>
    <row r="70" spans="1:7" x14ac:dyDescent="0.3">
      <c r="A70" s="1" t="s">
        <v>57</v>
      </c>
      <c r="B70" s="12">
        <v>3.5</v>
      </c>
      <c r="C70" s="12">
        <v>3</v>
      </c>
      <c r="D70" s="12">
        <v>3.9</v>
      </c>
      <c r="E70" s="12">
        <v>3.7</v>
      </c>
      <c r="F70" s="12">
        <v>3.5</v>
      </c>
      <c r="G70" s="9">
        <f t="shared" si="14"/>
        <v>3.5200000000000005</v>
      </c>
    </row>
    <row r="71" spans="1:7" x14ac:dyDescent="0.3">
      <c r="A71" s="1" t="s">
        <v>58</v>
      </c>
      <c r="B71" s="12">
        <v>3.8</v>
      </c>
      <c r="C71" s="12">
        <v>4.8</v>
      </c>
      <c r="D71" s="12">
        <v>2.7</v>
      </c>
      <c r="E71" s="12">
        <v>4.7</v>
      </c>
      <c r="F71" s="12">
        <v>3.5</v>
      </c>
      <c r="G71" s="9">
        <f t="shared" si="14"/>
        <v>3.9</v>
      </c>
    </row>
    <row r="72" spans="1:7" x14ac:dyDescent="0.3">
      <c r="A72" s="1" t="s">
        <v>59</v>
      </c>
      <c r="B72" s="12">
        <v>3.9</v>
      </c>
      <c r="C72" s="12">
        <v>4.8</v>
      </c>
      <c r="D72" s="12">
        <v>3</v>
      </c>
      <c r="E72" s="12">
        <v>3.6</v>
      </c>
      <c r="F72" s="12">
        <v>3.7</v>
      </c>
      <c r="G72" s="9">
        <f t="shared" si="14"/>
        <v>3.8</v>
      </c>
    </row>
    <row r="73" spans="1:7" x14ac:dyDescent="0.3">
      <c r="A73" s="1" t="s">
        <v>60</v>
      </c>
      <c r="B73" s="12">
        <v>4.7</v>
      </c>
      <c r="C73" s="12">
        <v>4.5</v>
      </c>
      <c r="D73" s="12">
        <v>3.8</v>
      </c>
      <c r="E73" s="12">
        <v>4.7</v>
      </c>
      <c r="F73" s="12">
        <v>3.7</v>
      </c>
      <c r="G73" s="9">
        <f t="shared" si="14"/>
        <v>4.2799999999999994</v>
      </c>
    </row>
    <row r="74" spans="1:7" x14ac:dyDescent="0.3">
      <c r="B74" s="12">
        <v>4.8</v>
      </c>
      <c r="C74" s="12">
        <v>4.7</v>
      </c>
      <c r="D74" s="12">
        <v>4.9000000000000004</v>
      </c>
      <c r="E74" s="12">
        <v>4.5</v>
      </c>
      <c r="F74" s="12">
        <v>4.7</v>
      </c>
      <c r="G74" s="9">
        <f t="shared" si="14"/>
        <v>4.72</v>
      </c>
    </row>
    <row r="75" spans="1:7" x14ac:dyDescent="0.3">
      <c r="B75" s="7">
        <f>AVERAGE(B68:B74)</f>
        <v>4.0333333333333341</v>
      </c>
      <c r="C75" s="7">
        <f t="shared" ref="C75:F75" si="15">AVERAGE(C68:C74)</f>
        <v>4.4333333333333327</v>
      </c>
      <c r="D75" s="7">
        <f t="shared" si="15"/>
        <v>3.5333333333333337</v>
      </c>
      <c r="E75" s="7">
        <f t="shared" si="15"/>
        <v>4.166666666666667</v>
      </c>
      <c r="F75" s="7">
        <f t="shared" si="15"/>
        <v>3.5999999999999996</v>
      </c>
    </row>
    <row r="76" spans="1:7" x14ac:dyDescent="0.3">
      <c r="B76" s="6"/>
      <c r="C76" s="6"/>
      <c r="D76" s="6"/>
      <c r="E76" s="6"/>
      <c r="F76" s="6"/>
    </row>
    <row r="77" spans="1:7" x14ac:dyDescent="0.3">
      <c r="A77" s="3" t="s">
        <v>64</v>
      </c>
      <c r="B77" s="6"/>
      <c r="C77" s="6"/>
      <c r="D77" s="6"/>
      <c r="E77" s="6"/>
      <c r="F77" s="6"/>
    </row>
    <row r="78" spans="1:7" x14ac:dyDescent="0.3">
      <c r="A78" s="1" t="s">
        <v>1</v>
      </c>
      <c r="B78" s="9">
        <f>G13</f>
        <v>3.0550000000000002</v>
      </c>
      <c r="C78" s="6"/>
      <c r="D78" s="6"/>
      <c r="E78" s="6"/>
      <c r="F78" s="6"/>
    </row>
    <row r="79" spans="1:7" x14ac:dyDescent="0.3">
      <c r="A79" s="1" t="s">
        <v>35</v>
      </c>
      <c r="B79" s="9">
        <f>G22</f>
        <v>3.2514285714285713</v>
      </c>
      <c r="C79" s="6"/>
      <c r="D79" s="6"/>
      <c r="E79" s="6"/>
      <c r="F79" s="6"/>
    </row>
    <row r="80" spans="1:7" x14ac:dyDescent="0.3">
      <c r="A80" s="1" t="s">
        <v>9</v>
      </c>
      <c r="B80" s="9">
        <f>G29</f>
        <v>2.7720000000000002</v>
      </c>
      <c r="C80" s="6"/>
      <c r="D80" s="6"/>
      <c r="E80" s="6"/>
      <c r="F80" s="6"/>
    </row>
    <row r="81" spans="1:6" x14ac:dyDescent="0.3">
      <c r="A81" s="1" t="s">
        <v>14</v>
      </c>
      <c r="B81" s="9">
        <f>G42</f>
        <v>3.729090909090909</v>
      </c>
      <c r="C81" s="6"/>
      <c r="D81" s="6"/>
      <c r="E81" s="6"/>
      <c r="F81" s="6"/>
    </row>
    <row r="82" spans="1:6" x14ac:dyDescent="0.3">
      <c r="A82" s="1" t="s">
        <v>26</v>
      </c>
      <c r="B82" s="9">
        <f>G51</f>
        <v>4.1257142857142863</v>
      </c>
      <c r="C82" s="6"/>
      <c r="D82" s="6"/>
      <c r="E82" s="6"/>
      <c r="F82" s="6"/>
    </row>
    <row r="83" spans="1:6" x14ac:dyDescent="0.3">
      <c r="A83" s="1" t="s">
        <v>41</v>
      </c>
      <c r="B83" s="9">
        <f>G58</f>
        <v>4.12</v>
      </c>
      <c r="C83" s="6"/>
      <c r="D83" s="6"/>
      <c r="E83" s="6"/>
      <c r="F83" s="6"/>
    </row>
    <row r="84" spans="1:6" x14ac:dyDescent="0.3">
      <c r="A84" s="1" t="s">
        <v>65</v>
      </c>
      <c r="B84" s="9">
        <f>G67</f>
        <v>3.97</v>
      </c>
      <c r="C84" s="6"/>
      <c r="D84" s="6"/>
      <c r="E84" s="6"/>
      <c r="F84" s="6"/>
    </row>
    <row r="85" spans="1:6" x14ac:dyDescent="0.3">
      <c r="A85" s="1" t="s">
        <v>55</v>
      </c>
      <c r="B85" s="9">
        <f>G74</f>
        <v>4.72</v>
      </c>
      <c r="C85" s="6"/>
      <c r="D85" s="6"/>
      <c r="E85" s="6"/>
      <c r="F85" s="6"/>
    </row>
    <row r="86" spans="1:6" x14ac:dyDescent="0.3">
      <c r="B86" s="6"/>
      <c r="C86" s="6"/>
      <c r="D86" s="6"/>
      <c r="E86" s="6"/>
      <c r="F86" s="6"/>
    </row>
    <row r="87" spans="1:6" x14ac:dyDescent="0.3">
      <c r="B87" s="6"/>
      <c r="C87" s="6"/>
      <c r="D87" s="6"/>
      <c r="E87" s="6"/>
      <c r="F87" s="6"/>
    </row>
    <row r="88" spans="1:6" x14ac:dyDescent="0.3">
      <c r="B88" s="6"/>
      <c r="C88" s="6"/>
      <c r="D88" s="6"/>
      <c r="E88" s="6"/>
      <c r="F88" s="6"/>
    </row>
    <row r="89" spans="1:6" x14ac:dyDescent="0.3">
      <c r="B89" s="6"/>
      <c r="C89" s="6"/>
      <c r="D89" s="6"/>
      <c r="E89" s="6"/>
      <c r="F89" s="6"/>
    </row>
    <row r="90" spans="1:6" x14ac:dyDescent="0.3">
      <c r="B90" s="6"/>
      <c r="C90" s="6"/>
      <c r="D90" s="6"/>
      <c r="E90" s="6"/>
      <c r="F90" s="6"/>
    </row>
    <row r="91" spans="1:6" x14ac:dyDescent="0.3">
      <c r="B91" s="6"/>
      <c r="C91" s="6"/>
      <c r="D91" s="6"/>
      <c r="E91" s="6"/>
      <c r="F91" s="6"/>
    </row>
    <row r="92" spans="1:6" x14ac:dyDescent="0.3">
      <c r="B92" s="6"/>
      <c r="C92" s="6"/>
      <c r="D92" s="6"/>
      <c r="E92" s="6"/>
      <c r="F92" s="6"/>
    </row>
    <row r="93" spans="1:6" x14ac:dyDescent="0.3">
      <c r="B93" s="6"/>
      <c r="C93" s="6"/>
      <c r="D93" s="6"/>
      <c r="E93" s="6"/>
      <c r="F93" s="6"/>
    </row>
    <row r="94" spans="1:6" x14ac:dyDescent="0.3">
      <c r="B94" s="6"/>
      <c r="C94" s="6"/>
      <c r="D94" s="6"/>
      <c r="E94" s="6"/>
      <c r="F94" s="6"/>
    </row>
    <row r="95" spans="1:6" x14ac:dyDescent="0.3">
      <c r="B95" s="6"/>
      <c r="C95" s="6"/>
      <c r="D95" s="6"/>
      <c r="E95" s="6"/>
      <c r="F95" s="6"/>
    </row>
    <row r="96" spans="1:6" x14ac:dyDescent="0.3">
      <c r="B96" s="6"/>
      <c r="C96" s="6"/>
      <c r="D96" s="6"/>
      <c r="E96" s="6"/>
      <c r="F96" s="6"/>
    </row>
    <row r="97" spans="2:6" x14ac:dyDescent="0.3">
      <c r="B97" s="6"/>
      <c r="C97" s="6"/>
      <c r="D97" s="6"/>
      <c r="E97" s="6"/>
      <c r="F97" s="6"/>
    </row>
    <row r="98" spans="2:6" x14ac:dyDescent="0.3">
      <c r="B98" s="6"/>
      <c r="C98" s="6"/>
      <c r="D98" s="6"/>
      <c r="E98" s="6"/>
      <c r="F98" s="6"/>
    </row>
    <row r="99" spans="2:6" x14ac:dyDescent="0.3">
      <c r="B99" s="6"/>
      <c r="C99" s="6"/>
      <c r="D99" s="6"/>
      <c r="E99" s="6"/>
      <c r="F99" s="6"/>
    </row>
    <row r="100" spans="2:6" x14ac:dyDescent="0.3">
      <c r="B100" s="6"/>
      <c r="C100" s="6"/>
      <c r="D100" s="6"/>
      <c r="E100" s="6"/>
      <c r="F100" s="6"/>
    </row>
    <row r="101" spans="2:6" x14ac:dyDescent="0.3">
      <c r="B101" s="6"/>
      <c r="C101" s="6"/>
      <c r="D101" s="6"/>
      <c r="E101" s="6"/>
      <c r="F101" s="6"/>
    </row>
    <row r="102" spans="2:6" x14ac:dyDescent="0.3">
      <c r="B102" s="6"/>
      <c r="C102" s="6"/>
      <c r="D102" s="6"/>
      <c r="E102" s="6"/>
      <c r="F102" s="6"/>
    </row>
    <row r="103" spans="2:6" x14ac:dyDescent="0.3">
      <c r="B103" s="6"/>
      <c r="C103" s="6"/>
      <c r="D103" s="6"/>
      <c r="E103" s="6"/>
      <c r="F103" s="6"/>
    </row>
    <row r="104" spans="2:6" x14ac:dyDescent="0.3">
      <c r="B104" s="6"/>
      <c r="C104" s="6"/>
      <c r="D104" s="6"/>
      <c r="E104" s="6"/>
      <c r="F104" s="6"/>
    </row>
    <row r="105" spans="2:6" x14ac:dyDescent="0.3">
      <c r="B105" s="6"/>
      <c r="C105" s="6"/>
      <c r="D105" s="6"/>
      <c r="E105" s="6"/>
      <c r="F105" s="6"/>
    </row>
    <row r="106" spans="2:6" x14ac:dyDescent="0.3">
      <c r="B106" s="6"/>
      <c r="C106" s="6"/>
      <c r="D106" s="6"/>
      <c r="E106" s="6"/>
      <c r="F106" s="6"/>
    </row>
    <row r="107" spans="2:6" x14ac:dyDescent="0.3">
      <c r="B107" s="6"/>
      <c r="C107" s="6"/>
      <c r="D107" s="6"/>
      <c r="E107" s="6"/>
      <c r="F107" s="6"/>
    </row>
    <row r="108" spans="2:6" x14ac:dyDescent="0.3">
      <c r="B108" s="6"/>
      <c r="C108" s="6"/>
      <c r="D108" s="6"/>
      <c r="E108" s="6"/>
      <c r="F108" s="6"/>
    </row>
    <row r="109" spans="2:6" x14ac:dyDescent="0.3">
      <c r="B109" s="6"/>
      <c r="C109" s="6"/>
      <c r="D109" s="6"/>
      <c r="E109" s="6"/>
      <c r="F109" s="6"/>
    </row>
    <row r="110" spans="2:6" x14ac:dyDescent="0.3">
      <c r="B110" s="6"/>
      <c r="C110" s="6"/>
      <c r="D110" s="6"/>
      <c r="E110" s="6"/>
      <c r="F110" s="6"/>
    </row>
    <row r="111" spans="2:6" x14ac:dyDescent="0.3">
      <c r="B111" s="6"/>
      <c r="C111" s="6"/>
      <c r="D111" s="6"/>
      <c r="E111" s="6"/>
      <c r="F111" s="6"/>
    </row>
    <row r="112" spans="2:6" x14ac:dyDescent="0.3">
      <c r="B112" s="6"/>
      <c r="C112" s="6"/>
      <c r="D112" s="6"/>
      <c r="E112" s="6"/>
      <c r="F112" s="6"/>
    </row>
    <row r="113" spans="2:6" x14ac:dyDescent="0.3">
      <c r="B113" s="6"/>
      <c r="C113" s="6"/>
      <c r="D113" s="6"/>
      <c r="E113" s="6"/>
      <c r="F113" s="6"/>
    </row>
    <row r="114" spans="2:6" x14ac:dyDescent="0.3">
      <c r="B114" s="6"/>
      <c r="C114" s="6"/>
      <c r="D114" s="6"/>
      <c r="E114" s="6"/>
      <c r="F114" s="6"/>
    </row>
  </sheetData>
  <sheetProtection algorithmName="SHA-512" hashValue="H4oC+ypF91sT19QyKHaJvRnz7IKDSEkcFx5sy+h9TJR6HezGD1KLW/6yD/4PjsbJtlOJ7KsrWIQJ1S38tNd50g==" saltValue="VR5XmXVjSx0zpWXQUmyDYQ==" spinCount="100000" sheet="1" objects="1" scenarios="1"/>
  <mergeCells count="2">
    <mergeCell ref="B1:F1"/>
    <mergeCell ref="A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tabSelected="1" zoomScale="146" zoomScaleNormal="146" workbookViewId="0">
      <selection activeCell="H2" sqref="H2"/>
    </sheetView>
  </sheetViews>
  <sheetFormatPr defaultRowHeight="14.4" x14ac:dyDescent="0.3"/>
  <cols>
    <col min="1" max="1" width="40.88671875" customWidth="1"/>
    <col min="2" max="6" width="7" bestFit="1" customWidth="1"/>
    <col min="7" max="7" width="7.21875" bestFit="1" customWidth="1"/>
    <col min="8" max="11" width="7.33203125" bestFit="1" customWidth="1"/>
  </cols>
  <sheetData>
    <row r="1" spans="1:16" ht="81" customHeight="1" x14ac:dyDescent="0.65">
      <c r="A1" s="14" t="s">
        <v>78</v>
      </c>
      <c r="B1" s="31" t="s">
        <v>69</v>
      </c>
      <c r="C1" s="31"/>
      <c r="D1" s="31"/>
      <c r="E1" s="31"/>
      <c r="F1" s="31"/>
      <c r="G1" s="31"/>
      <c r="H1" s="31"/>
      <c r="I1" s="31"/>
      <c r="J1" s="31"/>
      <c r="K1" s="31"/>
    </row>
    <row r="2" spans="1:16" ht="82.8" customHeight="1" x14ac:dyDescent="0.65">
      <c r="A2" s="4" t="s">
        <v>0</v>
      </c>
      <c r="B2" s="13" t="s">
        <v>83</v>
      </c>
      <c r="C2" s="13" t="s">
        <v>84</v>
      </c>
      <c r="D2" s="13" t="s">
        <v>85</v>
      </c>
      <c r="E2" s="13" t="s">
        <v>87</v>
      </c>
      <c r="F2" s="13" t="s">
        <v>86</v>
      </c>
      <c r="G2" s="15" t="s">
        <v>63</v>
      </c>
      <c r="H2" s="26" t="s">
        <v>72</v>
      </c>
      <c r="I2" s="27" t="s">
        <v>73</v>
      </c>
      <c r="J2" s="27" t="s">
        <v>74</v>
      </c>
      <c r="K2" s="27" t="s">
        <v>75</v>
      </c>
    </row>
    <row r="3" spans="1:16" ht="19.2" x14ac:dyDescent="0.45">
      <c r="A3" s="32" t="s">
        <v>68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6" x14ac:dyDescent="0.3">
      <c r="A4" s="3" t="s">
        <v>1</v>
      </c>
      <c r="B4" s="5"/>
      <c r="C4" s="5"/>
      <c r="D4" s="5"/>
      <c r="E4" s="5"/>
      <c r="F4" s="5"/>
      <c r="G4" s="5"/>
    </row>
    <row r="5" spans="1:16" x14ac:dyDescent="0.3">
      <c r="A5" s="1" t="s">
        <v>2</v>
      </c>
      <c r="B5" s="12">
        <v>5</v>
      </c>
      <c r="C5" s="12">
        <v>4</v>
      </c>
      <c r="D5" s="12">
        <v>3</v>
      </c>
      <c r="E5" s="12">
        <v>4</v>
      </c>
      <c r="F5" s="12">
        <v>5</v>
      </c>
      <c r="G5" s="9">
        <f t="shared" ref="G5:G13" si="0">AVERAGE(B5:F5)</f>
        <v>4.2</v>
      </c>
      <c r="H5" s="18">
        <f>G5-'Position Analysis'!G5</f>
        <v>1</v>
      </c>
      <c r="I5" s="16" t="str">
        <f>IF('Position Analysis'!G5&lt;G5,"x"," ")</f>
        <v>x</v>
      </c>
      <c r="J5" s="16" t="str">
        <f>IF('Position Analysis'!G5=G5,"x"," ")</f>
        <v xml:space="preserve"> </v>
      </c>
      <c r="K5" s="16" t="str">
        <f>IF('Position Analysis'!G5&gt;G5,"x"," ")</f>
        <v xml:space="preserve"> </v>
      </c>
      <c r="P5">
        <v>55</v>
      </c>
    </row>
    <row r="6" spans="1:16" x14ac:dyDescent="0.3">
      <c r="A6" s="1" t="s">
        <v>3</v>
      </c>
      <c r="B6" s="12">
        <v>5</v>
      </c>
      <c r="C6" s="12">
        <v>4</v>
      </c>
      <c r="D6" s="12">
        <v>5</v>
      </c>
      <c r="E6" s="12">
        <v>2</v>
      </c>
      <c r="F6" s="12">
        <v>3</v>
      </c>
      <c r="G6" s="9">
        <f t="shared" si="0"/>
        <v>3.8</v>
      </c>
      <c r="H6" s="18">
        <f>G6-'Position Analysis'!G6</f>
        <v>0.19999999999999973</v>
      </c>
      <c r="I6" s="16" t="str">
        <f>IF('Position Analysis'!G6&lt;G6,"x"," ")</f>
        <v>x</v>
      </c>
      <c r="J6" s="16" t="str">
        <f>IF('Position Analysis'!G6=G6,"x"," ")</f>
        <v xml:space="preserve"> </v>
      </c>
      <c r="K6" s="16" t="str">
        <f>IF('Position Analysis'!G6&gt;G6,"x"," ")</f>
        <v xml:space="preserve"> </v>
      </c>
      <c r="P6">
        <v>47</v>
      </c>
    </row>
    <row r="7" spans="1:16" x14ac:dyDescent="0.3">
      <c r="A7" s="1" t="s">
        <v>4</v>
      </c>
      <c r="B7" s="12">
        <v>4</v>
      </c>
      <c r="C7" s="12">
        <v>5</v>
      </c>
      <c r="D7" s="12">
        <v>3</v>
      </c>
      <c r="E7" s="12">
        <v>5</v>
      </c>
      <c r="F7" s="12">
        <v>2</v>
      </c>
      <c r="G7" s="9">
        <f t="shared" si="0"/>
        <v>3.8</v>
      </c>
      <c r="H7" s="18">
        <f>G7-'Position Analysis'!G7</f>
        <v>0.19999999999999973</v>
      </c>
      <c r="I7" s="16" t="str">
        <f>IF('Position Analysis'!G7&lt;G7,"x"," ")</f>
        <v>x</v>
      </c>
      <c r="J7" s="16" t="str">
        <f>IF('Position Analysis'!G7=G7,"x"," ")</f>
        <v xml:space="preserve"> </v>
      </c>
      <c r="K7" s="16" t="str">
        <f>IF('Position Analysis'!G7&gt;G7,"x"," ")</f>
        <v xml:space="preserve"> </v>
      </c>
      <c r="P7" t="b">
        <f>P6&lt;P5</f>
        <v>1</v>
      </c>
    </row>
    <row r="8" spans="1:16" x14ac:dyDescent="0.3">
      <c r="A8" s="1" t="s">
        <v>5</v>
      </c>
      <c r="B8" s="12">
        <v>5</v>
      </c>
      <c r="C8" s="12">
        <v>3</v>
      </c>
      <c r="D8" s="12">
        <v>4</v>
      </c>
      <c r="E8" s="12">
        <v>5</v>
      </c>
      <c r="F8" s="12">
        <v>2</v>
      </c>
      <c r="G8" s="9">
        <f t="shared" si="0"/>
        <v>3.8</v>
      </c>
      <c r="H8" s="18">
        <f>G8-'Position Analysis'!G8</f>
        <v>0.59999999999999964</v>
      </c>
      <c r="I8" s="16" t="str">
        <f>IF('Position Analysis'!G8&lt;G8,"x"," ")</f>
        <v>x</v>
      </c>
      <c r="J8" s="16" t="str">
        <f>IF('Position Analysis'!G8=G8,"x"," ")</f>
        <v xml:space="preserve"> </v>
      </c>
      <c r="K8" s="16" t="str">
        <f>IF('Position Analysis'!G8&gt;G8,"x"," ")</f>
        <v xml:space="preserve"> </v>
      </c>
    </row>
    <row r="9" spans="1:16" x14ac:dyDescent="0.3">
      <c r="A9" s="1" t="s">
        <v>6</v>
      </c>
      <c r="B9" s="12">
        <v>5</v>
      </c>
      <c r="C9" s="12">
        <v>2</v>
      </c>
      <c r="D9" s="12">
        <v>2</v>
      </c>
      <c r="E9" s="12">
        <v>5</v>
      </c>
      <c r="F9" s="12">
        <v>3</v>
      </c>
      <c r="G9" s="9">
        <f t="shared" si="0"/>
        <v>3.4</v>
      </c>
      <c r="H9" s="18">
        <f>G9-'Position Analysis'!G9</f>
        <v>0.39999999999999991</v>
      </c>
      <c r="I9" s="16" t="str">
        <f>IF('Position Analysis'!G9&lt;G9,"x"," ")</f>
        <v>x</v>
      </c>
      <c r="J9" s="16" t="str">
        <f>IF('Position Analysis'!G9=G9,"x"," ")</f>
        <v xml:space="preserve"> </v>
      </c>
      <c r="K9" s="16" t="str">
        <f>IF('Position Analysis'!G9&gt;G9,"x"," ")</f>
        <v xml:space="preserve"> </v>
      </c>
    </row>
    <row r="10" spans="1:16" x14ac:dyDescent="0.3">
      <c r="A10" s="1" t="s">
        <v>7</v>
      </c>
      <c r="B10" s="12">
        <v>3</v>
      </c>
      <c r="C10" s="12">
        <v>5</v>
      </c>
      <c r="D10" s="12">
        <v>3</v>
      </c>
      <c r="E10" s="12">
        <v>3</v>
      </c>
      <c r="F10" s="12">
        <v>3</v>
      </c>
      <c r="G10" s="9">
        <f t="shared" si="0"/>
        <v>3.4</v>
      </c>
      <c r="H10" s="18">
        <f>G10-'Position Analysis'!G10</f>
        <v>0.67999999999999972</v>
      </c>
      <c r="I10" s="16" t="str">
        <f>IF('Position Analysis'!G10&lt;G10,"x"," ")</f>
        <v>x</v>
      </c>
      <c r="J10" s="16" t="str">
        <f>IF('Position Analysis'!G10=G10,"x"," ")</f>
        <v xml:space="preserve"> </v>
      </c>
      <c r="K10" s="16" t="str">
        <f>IF('Position Analysis'!G10&gt;G10,"x"," ")</f>
        <v xml:space="preserve"> </v>
      </c>
    </row>
    <row r="11" spans="1:16" x14ac:dyDescent="0.3">
      <c r="A11" s="1" t="s">
        <v>8</v>
      </c>
      <c r="B11" s="12">
        <v>4</v>
      </c>
      <c r="C11" s="12">
        <v>4</v>
      </c>
      <c r="D11" s="12">
        <v>4</v>
      </c>
      <c r="E11" s="12">
        <v>3</v>
      </c>
      <c r="F11" s="12">
        <v>3</v>
      </c>
      <c r="G11" s="9">
        <f t="shared" si="0"/>
        <v>3.6</v>
      </c>
      <c r="H11" s="18">
        <f>G11-'Position Analysis'!G11</f>
        <v>1</v>
      </c>
      <c r="I11" s="16" t="str">
        <f>IF('Position Analysis'!G11&lt;G11,"x"," ")</f>
        <v>x</v>
      </c>
      <c r="J11" s="16" t="str">
        <f>IF('Position Analysis'!G11=G11,"x"," ")</f>
        <v xml:space="preserve"> </v>
      </c>
      <c r="K11" s="16" t="str">
        <f>IF('Position Analysis'!G11&gt;G11,"x"," ")</f>
        <v xml:space="preserve"> </v>
      </c>
    </row>
    <row r="12" spans="1:16" x14ac:dyDescent="0.3">
      <c r="A12" s="1" t="s">
        <v>32</v>
      </c>
      <c r="B12" s="12">
        <v>5</v>
      </c>
      <c r="C12" s="12">
        <v>3</v>
      </c>
      <c r="D12" s="12">
        <v>3</v>
      </c>
      <c r="E12" s="12">
        <v>4</v>
      </c>
      <c r="F12" s="12">
        <v>3</v>
      </c>
      <c r="G12" s="9">
        <f t="shared" si="0"/>
        <v>3.6</v>
      </c>
      <c r="H12" s="18">
        <f>G12-'Position Analysis'!G12</f>
        <v>1.08</v>
      </c>
      <c r="I12" s="16" t="str">
        <f>IF('Position Analysis'!G12&lt;G12,"x"," ")</f>
        <v>x</v>
      </c>
      <c r="J12" s="16" t="str">
        <f>IF('Position Analysis'!G12=G12,"x"," ")</f>
        <v xml:space="preserve"> </v>
      </c>
      <c r="K12" s="16" t="str">
        <f>IF('Position Analysis'!G12&gt;G12,"x"," ")</f>
        <v xml:space="preserve"> </v>
      </c>
    </row>
    <row r="13" spans="1:16" x14ac:dyDescent="0.3">
      <c r="A13" s="1"/>
      <c r="B13" s="7">
        <f>AVERAGE(B5:B12)</f>
        <v>4.5</v>
      </c>
      <c r="C13" s="7">
        <f t="shared" ref="C13:F13" si="1">AVERAGE(C5:C12)</f>
        <v>3.75</v>
      </c>
      <c r="D13" s="7">
        <f t="shared" si="1"/>
        <v>3.375</v>
      </c>
      <c r="E13" s="7">
        <f t="shared" si="1"/>
        <v>3.875</v>
      </c>
      <c r="F13" s="7">
        <f t="shared" si="1"/>
        <v>3</v>
      </c>
      <c r="G13" s="9">
        <f t="shared" si="0"/>
        <v>3.7</v>
      </c>
      <c r="H13" s="18">
        <f>G13-'Position Analysis'!G13</f>
        <v>0.64500000000000002</v>
      </c>
      <c r="I13" s="16" t="str">
        <f t="shared" ref="I13" si="2">IF(F13&lt;G13,"x"," ")</f>
        <v>x</v>
      </c>
      <c r="J13" s="16" t="str">
        <f t="shared" ref="J13" si="3">IF(F13=G13,"x"," ")</f>
        <v xml:space="preserve"> </v>
      </c>
      <c r="K13" s="16" t="str">
        <f t="shared" ref="K13" si="4">IF(F13&gt;G13,"x"," ")</f>
        <v xml:space="preserve"> </v>
      </c>
    </row>
    <row r="14" spans="1:16" x14ac:dyDescent="0.3">
      <c r="A14" s="3" t="s">
        <v>35</v>
      </c>
      <c r="B14" s="6"/>
      <c r="C14" s="6"/>
      <c r="D14" s="6"/>
      <c r="E14" s="6"/>
      <c r="F14" s="6"/>
      <c r="G14" s="9"/>
    </row>
    <row r="15" spans="1:16" x14ac:dyDescent="0.3">
      <c r="A15" s="1" t="s">
        <v>36</v>
      </c>
      <c r="B15" s="12">
        <v>3</v>
      </c>
      <c r="C15" s="12">
        <v>3</v>
      </c>
      <c r="D15" s="12">
        <v>4</v>
      </c>
      <c r="E15" s="12">
        <v>4</v>
      </c>
      <c r="F15" s="12">
        <v>3</v>
      </c>
      <c r="G15" s="9">
        <f t="shared" ref="G15:G22" si="5">AVERAGE(B15:F15)</f>
        <v>3.4</v>
      </c>
      <c r="H15" s="18">
        <f>G15-'Position Analysis'!G15</f>
        <v>0.5</v>
      </c>
      <c r="I15" s="16" t="str">
        <f>IF('Position Analysis'!G15&lt;G15,"x"," ")</f>
        <v>x</v>
      </c>
      <c r="J15" s="16" t="str">
        <f>IF('Position Analysis'!G15=G15,"x"," ")</f>
        <v xml:space="preserve"> </v>
      </c>
      <c r="K15" s="16" t="str">
        <f>IF('Position Analysis'!G15&gt;G15,"x"," ")</f>
        <v xml:space="preserve"> </v>
      </c>
    </row>
    <row r="16" spans="1:16" x14ac:dyDescent="0.3">
      <c r="A16" s="1" t="s">
        <v>37</v>
      </c>
      <c r="B16" s="12">
        <v>5</v>
      </c>
      <c r="C16" s="12">
        <v>4</v>
      </c>
      <c r="D16" s="12">
        <v>2</v>
      </c>
      <c r="E16" s="12">
        <v>4</v>
      </c>
      <c r="F16" s="12">
        <v>2</v>
      </c>
      <c r="G16" s="9">
        <f t="shared" si="5"/>
        <v>3.4</v>
      </c>
      <c r="H16" s="18">
        <f>G16-'Position Analysis'!G16</f>
        <v>6.0000000000000053E-2</v>
      </c>
      <c r="I16" s="16" t="str">
        <f>IF('Position Analysis'!G16&lt;G16,"x"," ")</f>
        <v>x</v>
      </c>
      <c r="J16" s="16" t="str">
        <f>IF('Position Analysis'!G16=G16,"x"," ")</f>
        <v xml:space="preserve"> </v>
      </c>
      <c r="K16" s="16" t="str">
        <f>IF('Position Analysis'!G16&gt;G16,"x"," ")</f>
        <v xml:space="preserve"> </v>
      </c>
    </row>
    <row r="17" spans="1:11" x14ac:dyDescent="0.3">
      <c r="A17" s="1" t="s">
        <v>38</v>
      </c>
      <c r="B17" s="12">
        <v>4</v>
      </c>
      <c r="C17" s="12">
        <v>3</v>
      </c>
      <c r="D17" s="12">
        <v>4</v>
      </c>
      <c r="E17" s="12">
        <v>3</v>
      </c>
      <c r="F17" s="12">
        <v>4</v>
      </c>
      <c r="G17" s="9">
        <f t="shared" si="5"/>
        <v>3.6</v>
      </c>
      <c r="H17" s="18">
        <f>G17-'Position Analysis'!G17</f>
        <v>0.10000000000000009</v>
      </c>
      <c r="I17" s="16" t="str">
        <f>IF('Position Analysis'!G17&lt;G17,"x"," ")</f>
        <v>x</v>
      </c>
      <c r="J17" s="16" t="str">
        <f>IF('Position Analysis'!G17=G17,"x"," ")</f>
        <v xml:space="preserve"> </v>
      </c>
      <c r="K17" s="16" t="str">
        <f>IF('Position Analysis'!G17&gt;G17,"x"," ")</f>
        <v xml:space="preserve"> </v>
      </c>
    </row>
    <row r="18" spans="1:11" x14ac:dyDescent="0.3">
      <c r="A18" s="1" t="s">
        <v>39</v>
      </c>
      <c r="B18" s="12">
        <v>4</v>
      </c>
      <c r="C18" s="12">
        <v>3</v>
      </c>
      <c r="D18" s="12">
        <v>2</v>
      </c>
      <c r="E18" s="12">
        <v>3</v>
      </c>
      <c r="F18" s="12">
        <v>4</v>
      </c>
      <c r="G18" s="9">
        <f t="shared" si="5"/>
        <v>3.2</v>
      </c>
      <c r="H18" s="18">
        <f>G18-'Position Analysis'!G18</f>
        <v>-0.29999999999999982</v>
      </c>
      <c r="I18" s="16" t="str">
        <f>IF('Position Analysis'!G18&lt;G18,"x"," ")</f>
        <v xml:space="preserve"> </v>
      </c>
      <c r="J18" s="16" t="str">
        <f>IF('Position Analysis'!G18=G18,"x"," ")</f>
        <v xml:space="preserve"> </v>
      </c>
      <c r="K18" s="16" t="str">
        <f>IF('Position Analysis'!G18&gt;G18,"x"," ")</f>
        <v>x</v>
      </c>
    </row>
    <row r="19" spans="1:11" x14ac:dyDescent="0.3">
      <c r="A19" s="1" t="s">
        <v>40</v>
      </c>
      <c r="B19" s="12">
        <v>3</v>
      </c>
      <c r="C19" s="12">
        <v>3</v>
      </c>
      <c r="D19" s="12">
        <v>4</v>
      </c>
      <c r="E19" s="12">
        <v>2</v>
      </c>
      <c r="F19" s="12">
        <v>1</v>
      </c>
      <c r="G19" s="9">
        <f t="shared" si="5"/>
        <v>2.6</v>
      </c>
      <c r="H19" s="18">
        <f>G19-'Position Analysis'!G19</f>
        <v>-0.92000000000000037</v>
      </c>
      <c r="I19" s="16" t="str">
        <f>IF('Position Analysis'!G19&lt;G19,"x"," ")</f>
        <v xml:space="preserve"> </v>
      </c>
      <c r="J19" s="16" t="str">
        <f>IF('Position Analysis'!G19=G19,"x"," ")</f>
        <v xml:space="preserve"> </v>
      </c>
      <c r="K19" s="16" t="str">
        <f>IF('Position Analysis'!G19&gt;G19,"x"," ")</f>
        <v>x</v>
      </c>
    </row>
    <row r="20" spans="1:11" x14ac:dyDescent="0.3">
      <c r="A20" s="1" t="s">
        <v>52</v>
      </c>
      <c r="B20" s="12">
        <v>5</v>
      </c>
      <c r="C20" s="12">
        <v>3</v>
      </c>
      <c r="D20" s="12">
        <v>4</v>
      </c>
      <c r="E20" s="12">
        <v>5</v>
      </c>
      <c r="F20" s="12">
        <v>2</v>
      </c>
      <c r="G20" s="9">
        <f t="shared" si="5"/>
        <v>3.8</v>
      </c>
      <c r="H20" s="18">
        <f>G20-'Position Analysis'!G20</f>
        <v>0.75999999999999979</v>
      </c>
      <c r="I20" s="16" t="str">
        <f>IF('Position Analysis'!G20&lt;G20,"x"," ")</f>
        <v>x</v>
      </c>
      <c r="J20" s="16" t="str">
        <f>IF('Position Analysis'!G20=G20,"x"," ")</f>
        <v xml:space="preserve"> </v>
      </c>
      <c r="K20" s="16" t="str">
        <f>IF('Position Analysis'!G20&gt;G20,"x"," ")</f>
        <v xml:space="preserve"> </v>
      </c>
    </row>
    <row r="21" spans="1:11" x14ac:dyDescent="0.3">
      <c r="A21" s="1" t="s">
        <v>62</v>
      </c>
      <c r="B21" s="12">
        <v>5</v>
      </c>
      <c r="C21" s="12">
        <v>3</v>
      </c>
      <c r="D21" s="12">
        <v>4</v>
      </c>
      <c r="E21" s="12">
        <v>3</v>
      </c>
      <c r="F21" s="12">
        <v>2</v>
      </c>
      <c r="G21" s="9">
        <f t="shared" si="5"/>
        <v>3.4</v>
      </c>
      <c r="H21" s="18">
        <f>G21-'Position Analysis'!G21</f>
        <v>0.43999999999999995</v>
      </c>
      <c r="I21" s="16" t="str">
        <f>IF('Position Analysis'!G21&lt;G21,"x"," ")</f>
        <v>x</v>
      </c>
      <c r="J21" s="16" t="str">
        <f>IF('Position Analysis'!G21=G21,"x"," ")</f>
        <v xml:space="preserve"> </v>
      </c>
      <c r="K21" s="16" t="str">
        <f>IF('Position Analysis'!G21&gt;G21,"x"," ")</f>
        <v xml:space="preserve"> </v>
      </c>
    </row>
    <row r="22" spans="1:11" x14ac:dyDescent="0.3">
      <c r="A22" s="1"/>
      <c r="B22" s="7">
        <f>AVERAGE(B15:B21)</f>
        <v>4.1428571428571432</v>
      </c>
      <c r="C22" s="7">
        <f t="shared" ref="C22:F22" si="6">AVERAGE(C15:C21)</f>
        <v>3.1428571428571428</v>
      </c>
      <c r="D22" s="7">
        <f t="shared" si="6"/>
        <v>3.4285714285714284</v>
      </c>
      <c r="E22" s="7">
        <f t="shared" si="6"/>
        <v>3.4285714285714284</v>
      </c>
      <c r="F22" s="7">
        <f t="shared" si="6"/>
        <v>2.5714285714285716</v>
      </c>
      <c r="G22" s="9">
        <f t="shared" si="5"/>
        <v>3.342857142857143</v>
      </c>
      <c r="H22" s="18">
        <f>G22-'Position Analysis'!G22</f>
        <v>9.1428571428571637E-2</v>
      </c>
      <c r="I22" s="16" t="str">
        <f>IF('Position Analysis'!G22&lt;G22,"x"," ")</f>
        <v>x</v>
      </c>
      <c r="J22" s="16" t="str">
        <f>IF('Position Analysis'!G22=G22,"x"," ")</f>
        <v xml:space="preserve"> </v>
      </c>
      <c r="K22" s="16" t="str">
        <f>IF('Position Analysis'!G22&gt;G22,"x"," ")</f>
        <v xml:space="preserve"> </v>
      </c>
    </row>
    <row r="23" spans="1:11" x14ac:dyDescent="0.3">
      <c r="A23" s="3" t="s">
        <v>9</v>
      </c>
      <c r="B23" s="6"/>
      <c r="C23" s="6"/>
      <c r="D23" s="6"/>
      <c r="E23" s="6"/>
      <c r="F23" s="6"/>
      <c r="G23" s="9"/>
    </row>
    <row r="24" spans="1:11" x14ac:dyDescent="0.3">
      <c r="A24" s="1" t="s">
        <v>10</v>
      </c>
      <c r="B24" s="12">
        <v>4</v>
      </c>
      <c r="C24" s="12">
        <v>2</v>
      </c>
      <c r="D24" s="12">
        <v>1</v>
      </c>
      <c r="E24" s="12">
        <v>4</v>
      </c>
      <c r="F24" s="12">
        <v>1</v>
      </c>
      <c r="G24" s="9">
        <f t="shared" ref="G24:G29" si="7">AVERAGE(B24:F24)</f>
        <v>2.4</v>
      </c>
      <c r="H24" s="18">
        <f>G24-'Position Analysis'!G24</f>
        <v>-0.54</v>
      </c>
      <c r="I24" s="16" t="str">
        <f>IF('Position Analysis'!G24&lt;G24,"x"," ")</f>
        <v xml:space="preserve"> </v>
      </c>
      <c r="J24" s="16" t="str">
        <f>IF('Position Analysis'!G24=G24,"x"," ")</f>
        <v xml:space="preserve"> </v>
      </c>
      <c r="K24" s="16" t="str">
        <f>IF('Position Analysis'!G24&gt;G24,"x"," ")</f>
        <v>x</v>
      </c>
    </row>
    <row r="25" spans="1:11" x14ac:dyDescent="0.3">
      <c r="A25" s="1" t="s">
        <v>11</v>
      </c>
      <c r="B25" s="12">
        <v>4</v>
      </c>
      <c r="C25" s="12">
        <v>2</v>
      </c>
      <c r="D25" s="12">
        <v>2</v>
      </c>
      <c r="E25" s="12">
        <v>4</v>
      </c>
      <c r="F25" s="12">
        <v>2</v>
      </c>
      <c r="G25" s="9">
        <f t="shared" si="7"/>
        <v>2.8</v>
      </c>
      <c r="H25" s="18">
        <f>G25-'Position Analysis'!G25</f>
        <v>-0.32000000000000028</v>
      </c>
      <c r="I25" s="16" t="str">
        <f>IF('Position Analysis'!G25&lt;G25,"x"," ")</f>
        <v xml:space="preserve"> </v>
      </c>
      <c r="J25" s="16" t="str">
        <f>IF('Position Analysis'!G25=G25,"x"," ")</f>
        <v xml:space="preserve"> </v>
      </c>
      <c r="K25" s="16" t="str">
        <f>IF('Position Analysis'!G25&gt;G25,"x"," ")</f>
        <v>x</v>
      </c>
    </row>
    <row r="26" spans="1:11" x14ac:dyDescent="0.3">
      <c r="A26" s="1" t="s">
        <v>12</v>
      </c>
      <c r="B26" s="12">
        <v>5</v>
      </c>
      <c r="C26" s="12">
        <v>1</v>
      </c>
      <c r="D26" s="12">
        <v>2</v>
      </c>
      <c r="E26" s="12">
        <v>4</v>
      </c>
      <c r="F26" s="12">
        <v>3</v>
      </c>
      <c r="G26" s="9">
        <f t="shared" si="7"/>
        <v>3</v>
      </c>
      <c r="H26" s="18">
        <f>G26-'Position Analysis'!G26</f>
        <v>0.83999999999999986</v>
      </c>
      <c r="I26" s="16" t="str">
        <f>IF('Position Analysis'!G26&lt;G26,"x"," ")</f>
        <v>x</v>
      </c>
      <c r="J26" s="16" t="str">
        <f>IF('Position Analysis'!G26=G26,"x"," ")</f>
        <v xml:space="preserve"> </v>
      </c>
      <c r="K26" s="16" t="str">
        <f>IF('Position Analysis'!G26&gt;G26,"x"," ")</f>
        <v xml:space="preserve"> </v>
      </c>
    </row>
    <row r="27" spans="1:11" x14ac:dyDescent="0.3">
      <c r="A27" s="1" t="s">
        <v>13</v>
      </c>
      <c r="B27" s="12">
        <v>4</v>
      </c>
      <c r="C27" s="12">
        <v>2</v>
      </c>
      <c r="D27" s="12">
        <v>3</v>
      </c>
      <c r="E27" s="12">
        <v>3</v>
      </c>
      <c r="F27" s="12">
        <v>4</v>
      </c>
      <c r="G27" s="9">
        <f t="shared" si="7"/>
        <v>3.2</v>
      </c>
      <c r="H27" s="18">
        <f>G27-'Position Analysis'!G27</f>
        <v>0.24000000000000021</v>
      </c>
      <c r="I27" s="16" t="str">
        <f>IF('Position Analysis'!G27&lt;G27,"x"," ")</f>
        <v>x</v>
      </c>
      <c r="J27" s="16" t="str">
        <f>IF('Position Analysis'!G27=G27,"x"," ")</f>
        <v xml:space="preserve"> </v>
      </c>
      <c r="K27" s="16" t="str">
        <f>IF('Position Analysis'!G27&gt;G27,"x"," ")</f>
        <v xml:space="preserve"> </v>
      </c>
    </row>
    <row r="28" spans="1:11" x14ac:dyDescent="0.3">
      <c r="A28" s="1" t="s">
        <v>50</v>
      </c>
      <c r="B28" s="12">
        <v>4</v>
      </c>
      <c r="C28" s="12">
        <v>5</v>
      </c>
      <c r="D28" s="12">
        <v>4</v>
      </c>
      <c r="E28" s="12">
        <v>2</v>
      </c>
      <c r="F28" s="12">
        <v>1</v>
      </c>
      <c r="G28" s="9">
        <f t="shared" si="7"/>
        <v>3.2</v>
      </c>
      <c r="H28" s="18">
        <f>G28-'Position Analysis'!G28</f>
        <v>0.52000000000000046</v>
      </c>
      <c r="I28" s="16" t="str">
        <f>IF('Position Analysis'!G28&lt;G28,"x"," ")</f>
        <v>x</v>
      </c>
      <c r="J28" s="16" t="str">
        <f>IF('Position Analysis'!G28=G28,"x"," ")</f>
        <v xml:space="preserve"> </v>
      </c>
      <c r="K28" s="16" t="str">
        <f>IF('Position Analysis'!G28&gt;G28,"x"," ")</f>
        <v xml:space="preserve"> </v>
      </c>
    </row>
    <row r="29" spans="1:11" x14ac:dyDescent="0.3">
      <c r="A29" s="1"/>
      <c r="B29" s="8">
        <f>AVERAGE(B24:B28)</f>
        <v>4.2</v>
      </c>
      <c r="C29" s="8">
        <f t="shared" ref="C29:F29" si="8">AVERAGE(C24:C28)</f>
        <v>2.4</v>
      </c>
      <c r="D29" s="8">
        <f t="shared" si="8"/>
        <v>2.4</v>
      </c>
      <c r="E29" s="8">
        <f t="shared" si="8"/>
        <v>3.4</v>
      </c>
      <c r="F29" s="8">
        <f t="shared" si="8"/>
        <v>2.2000000000000002</v>
      </c>
      <c r="G29" s="9">
        <f t="shared" si="7"/>
        <v>2.9200000000000004</v>
      </c>
      <c r="H29" s="18">
        <f>G29-'Position Analysis'!G29</f>
        <v>0.14800000000000013</v>
      </c>
      <c r="I29" s="16" t="str">
        <f>IF('Position Analysis'!G29&lt;G29,"x"," ")</f>
        <v>x</v>
      </c>
      <c r="J29" s="16" t="str">
        <f>IF('Position Analysis'!G29=G29,"x"," ")</f>
        <v xml:space="preserve"> </v>
      </c>
      <c r="K29" s="16" t="str">
        <f>IF('Position Analysis'!G29&gt;G29,"x"," ")</f>
        <v xml:space="preserve"> </v>
      </c>
    </row>
    <row r="30" spans="1:11" x14ac:dyDescent="0.3">
      <c r="A30" s="3" t="s">
        <v>14</v>
      </c>
      <c r="B30" s="6"/>
      <c r="C30" s="6"/>
      <c r="D30" s="6"/>
      <c r="E30" s="6"/>
      <c r="F30" s="6"/>
      <c r="G30" s="9"/>
    </row>
    <row r="31" spans="1:11" x14ac:dyDescent="0.3">
      <c r="A31" s="1" t="s">
        <v>15</v>
      </c>
      <c r="B31" s="12">
        <v>5</v>
      </c>
      <c r="C31" s="12">
        <v>5</v>
      </c>
      <c r="D31" s="12">
        <v>5</v>
      </c>
      <c r="E31" s="12">
        <v>5</v>
      </c>
      <c r="F31" s="12">
        <v>4</v>
      </c>
      <c r="G31" s="9">
        <f t="shared" ref="G31:G42" si="9">AVERAGE(B31:F31)</f>
        <v>4.8</v>
      </c>
      <c r="H31" s="18">
        <f>G31-'Position Analysis'!G31</f>
        <v>1.3200000000000003</v>
      </c>
      <c r="I31" s="16" t="str">
        <f>IF('Position Analysis'!G31&lt;G31,"x"," ")</f>
        <v>x</v>
      </c>
      <c r="J31" s="16" t="str">
        <f>IF('Position Analysis'!G31=G31,"x"," ")</f>
        <v xml:space="preserve"> </v>
      </c>
      <c r="K31" s="16" t="str">
        <f>IF('Position Analysis'!G31&gt;G31,"x"," ")</f>
        <v xml:space="preserve"> </v>
      </c>
    </row>
    <row r="32" spans="1:11" x14ac:dyDescent="0.3">
      <c r="A32" s="1" t="s">
        <v>16</v>
      </c>
      <c r="B32" s="12">
        <v>5</v>
      </c>
      <c r="C32" s="12">
        <v>4</v>
      </c>
      <c r="D32" s="12">
        <v>5</v>
      </c>
      <c r="E32" s="12">
        <v>4</v>
      </c>
      <c r="F32" s="12">
        <v>5</v>
      </c>
      <c r="G32" s="9">
        <f t="shared" si="9"/>
        <v>4.5999999999999996</v>
      </c>
      <c r="H32" s="18">
        <f>G32-'Position Analysis'!G32</f>
        <v>1.0399999999999996</v>
      </c>
      <c r="I32" s="16" t="str">
        <f>IF('Position Analysis'!G32&lt;G32,"x"," ")</f>
        <v>x</v>
      </c>
      <c r="J32" s="16" t="str">
        <f>IF('Position Analysis'!G32=G32,"x"," ")</f>
        <v xml:space="preserve"> </v>
      </c>
      <c r="K32" s="16" t="str">
        <f>IF('Position Analysis'!G32&gt;G32,"x"," ")</f>
        <v xml:space="preserve"> </v>
      </c>
    </row>
    <row r="33" spans="1:11" x14ac:dyDescent="0.3">
      <c r="A33" s="1" t="s">
        <v>17</v>
      </c>
      <c r="B33" s="12">
        <v>5</v>
      </c>
      <c r="C33" s="12">
        <v>4</v>
      </c>
      <c r="D33" s="12">
        <v>5</v>
      </c>
      <c r="E33" s="12">
        <v>5</v>
      </c>
      <c r="F33" s="12">
        <v>5</v>
      </c>
      <c r="G33" s="9">
        <f t="shared" si="9"/>
        <v>4.8</v>
      </c>
      <c r="H33" s="18">
        <f>G33-'Position Analysis'!G33</f>
        <v>1.0999999999999996</v>
      </c>
      <c r="I33" s="16" t="str">
        <f>IF('Position Analysis'!G33&lt;G33,"x"," ")</f>
        <v>x</v>
      </c>
      <c r="J33" s="16" t="str">
        <f>IF('Position Analysis'!G33=G33,"x"," ")</f>
        <v xml:space="preserve"> </v>
      </c>
      <c r="K33" s="16" t="str">
        <f>IF('Position Analysis'!G33&gt;G33,"x"," ")</f>
        <v xml:space="preserve"> </v>
      </c>
    </row>
    <row r="34" spans="1:11" x14ac:dyDescent="0.3">
      <c r="A34" s="1" t="s">
        <v>18</v>
      </c>
      <c r="B34" s="12">
        <v>5</v>
      </c>
      <c r="C34" s="12">
        <v>4</v>
      </c>
      <c r="D34" s="12">
        <v>5</v>
      </c>
      <c r="E34" s="12">
        <v>4</v>
      </c>
      <c r="F34" s="12">
        <v>3</v>
      </c>
      <c r="G34" s="9">
        <f t="shared" si="9"/>
        <v>4.2</v>
      </c>
      <c r="H34" s="18">
        <f>G34-'Position Analysis'!G34</f>
        <v>0.58000000000000007</v>
      </c>
      <c r="I34" s="16" t="str">
        <f>IF('Position Analysis'!G34&lt;G34,"x"," ")</f>
        <v>x</v>
      </c>
      <c r="J34" s="16" t="str">
        <f>IF('Position Analysis'!G34=G34,"x"," ")</f>
        <v xml:space="preserve"> </v>
      </c>
      <c r="K34" s="16" t="str">
        <f>IF('Position Analysis'!G34&gt;G34,"x"," ")</f>
        <v xml:space="preserve"> </v>
      </c>
    </row>
    <row r="35" spans="1:11" x14ac:dyDescent="0.3">
      <c r="A35" s="1" t="s">
        <v>19</v>
      </c>
      <c r="B35" s="12">
        <v>5</v>
      </c>
      <c r="C35" s="12">
        <v>3</v>
      </c>
      <c r="D35" s="12">
        <v>5</v>
      </c>
      <c r="E35" s="12">
        <v>5</v>
      </c>
      <c r="F35" s="12">
        <v>4</v>
      </c>
      <c r="G35" s="9">
        <f t="shared" si="9"/>
        <v>4.4000000000000004</v>
      </c>
      <c r="H35" s="18">
        <f>G35-'Position Analysis'!G35</f>
        <v>0.26000000000000068</v>
      </c>
      <c r="I35" s="16" t="str">
        <f>IF('Position Analysis'!G35&lt;G35,"x"," ")</f>
        <v>x</v>
      </c>
      <c r="J35" s="16" t="str">
        <f>IF('Position Analysis'!G35=G35,"x"," ")</f>
        <v xml:space="preserve"> </v>
      </c>
      <c r="K35" s="16" t="str">
        <f>IF('Position Analysis'!G35&gt;G35,"x"," ")</f>
        <v xml:space="preserve"> </v>
      </c>
    </row>
    <row r="36" spans="1:11" x14ac:dyDescent="0.3">
      <c r="A36" s="1" t="s">
        <v>20</v>
      </c>
      <c r="B36" s="12">
        <v>3</v>
      </c>
      <c r="C36" s="12">
        <v>5</v>
      </c>
      <c r="D36" s="12">
        <v>5</v>
      </c>
      <c r="E36" s="12">
        <v>3</v>
      </c>
      <c r="F36" s="12">
        <v>5</v>
      </c>
      <c r="G36" s="9">
        <f t="shared" si="9"/>
        <v>4.2</v>
      </c>
      <c r="H36" s="18">
        <f>G36-'Position Analysis'!G36</f>
        <v>0.41999999999999993</v>
      </c>
      <c r="I36" s="16" t="str">
        <f>IF('Position Analysis'!G36&lt;G36,"x"," ")</f>
        <v>x</v>
      </c>
      <c r="J36" s="16" t="str">
        <f>IF('Position Analysis'!G36=G36,"x"," ")</f>
        <v xml:space="preserve"> </v>
      </c>
      <c r="K36" s="16" t="str">
        <f>IF('Position Analysis'!G36&gt;G36,"x"," ")</f>
        <v xml:space="preserve"> </v>
      </c>
    </row>
    <row r="37" spans="1:11" x14ac:dyDescent="0.3">
      <c r="A37" s="1" t="s">
        <v>21</v>
      </c>
      <c r="B37" s="12">
        <v>5</v>
      </c>
      <c r="C37" s="12">
        <v>5</v>
      </c>
      <c r="D37" s="12">
        <v>5</v>
      </c>
      <c r="E37" s="12">
        <v>5</v>
      </c>
      <c r="F37" s="12">
        <v>5</v>
      </c>
      <c r="G37" s="9">
        <f t="shared" si="9"/>
        <v>5</v>
      </c>
      <c r="H37" s="18">
        <f>G37-'Position Analysis'!G37</f>
        <v>1.3600000000000003</v>
      </c>
      <c r="I37" s="16" t="str">
        <f>IF('Position Analysis'!G37&lt;G37,"x"," ")</f>
        <v>x</v>
      </c>
      <c r="J37" s="16" t="str">
        <f>IF('Position Analysis'!G37=G37,"x"," ")</f>
        <v xml:space="preserve"> </v>
      </c>
      <c r="K37" s="16" t="str">
        <f>IF('Position Analysis'!G37&gt;G37,"x"," ")</f>
        <v xml:space="preserve"> </v>
      </c>
    </row>
    <row r="38" spans="1:11" x14ac:dyDescent="0.3">
      <c r="A38" s="1" t="s">
        <v>22</v>
      </c>
      <c r="B38" s="12">
        <v>5</v>
      </c>
      <c r="C38" s="12">
        <v>4</v>
      </c>
      <c r="D38" s="12">
        <v>5</v>
      </c>
      <c r="E38" s="12">
        <v>5</v>
      </c>
      <c r="F38" s="12">
        <v>5</v>
      </c>
      <c r="G38" s="9">
        <f t="shared" si="9"/>
        <v>4.8</v>
      </c>
      <c r="H38" s="18">
        <f>G38-'Position Analysis'!G38</f>
        <v>0.88000000000000034</v>
      </c>
      <c r="I38" s="16" t="str">
        <f>IF('Position Analysis'!G38&lt;G38,"x"," ")</f>
        <v>x</v>
      </c>
      <c r="J38" s="16" t="str">
        <f>IF('Position Analysis'!G38=G38,"x"," ")</f>
        <v xml:space="preserve"> </v>
      </c>
      <c r="K38" s="16" t="str">
        <f>IF('Position Analysis'!G38&gt;G38,"x"," ")</f>
        <v xml:space="preserve"> </v>
      </c>
    </row>
    <row r="39" spans="1:11" x14ac:dyDescent="0.3">
      <c r="A39" s="1" t="s">
        <v>23</v>
      </c>
      <c r="B39" s="12">
        <v>4</v>
      </c>
      <c r="C39" s="12">
        <v>3</v>
      </c>
      <c r="D39" s="12">
        <v>4</v>
      </c>
      <c r="E39" s="12">
        <v>4</v>
      </c>
      <c r="F39" s="12">
        <v>3</v>
      </c>
      <c r="G39" s="9">
        <f t="shared" si="9"/>
        <v>3.6</v>
      </c>
      <c r="H39" s="18">
        <f>G39-'Position Analysis'!G39</f>
        <v>-0.45999999999999952</v>
      </c>
      <c r="I39" s="16" t="str">
        <f>IF('Position Analysis'!G39&lt;G39,"x"," ")</f>
        <v xml:space="preserve"> </v>
      </c>
      <c r="J39" s="16" t="str">
        <f>IF('Position Analysis'!G39=G39,"x"," ")</f>
        <v xml:space="preserve"> </v>
      </c>
      <c r="K39" s="16" t="str">
        <f>IF('Position Analysis'!G39&gt;G39,"x"," ")</f>
        <v>x</v>
      </c>
    </row>
    <row r="40" spans="1:11" x14ac:dyDescent="0.3">
      <c r="A40" s="1" t="s">
        <v>24</v>
      </c>
      <c r="B40" s="12">
        <v>5</v>
      </c>
      <c r="C40" s="12">
        <v>3</v>
      </c>
      <c r="D40" s="12">
        <v>2</v>
      </c>
      <c r="E40" s="12">
        <v>5</v>
      </c>
      <c r="F40" s="12">
        <v>2</v>
      </c>
      <c r="G40" s="9">
        <f t="shared" si="9"/>
        <v>3.4</v>
      </c>
      <c r="H40" s="18">
        <f>G40-'Position Analysis'!G40</f>
        <v>-0.39999999999999991</v>
      </c>
      <c r="I40" s="16" t="str">
        <f>IF('Position Analysis'!G40&lt;G40,"x"," ")</f>
        <v xml:space="preserve"> </v>
      </c>
      <c r="J40" s="16" t="str">
        <f>IF('Position Analysis'!G40=G40,"x"," ")</f>
        <v xml:space="preserve"> </v>
      </c>
      <c r="K40" s="16" t="str">
        <f>IF('Position Analysis'!G40&gt;G40,"x"," ")</f>
        <v>x</v>
      </c>
    </row>
    <row r="41" spans="1:11" x14ac:dyDescent="0.3">
      <c r="A41" s="1" t="s">
        <v>25</v>
      </c>
      <c r="B41" s="12">
        <v>4</v>
      </c>
      <c r="C41" s="12">
        <v>5</v>
      </c>
      <c r="D41" s="12">
        <v>5</v>
      </c>
      <c r="E41" s="12">
        <v>4</v>
      </c>
      <c r="F41" s="12">
        <v>4</v>
      </c>
      <c r="G41" s="9">
        <f t="shared" si="9"/>
        <v>4.4000000000000004</v>
      </c>
      <c r="H41" s="18">
        <f>G41-'Position Analysis'!G41</f>
        <v>1.080000000000001</v>
      </c>
      <c r="I41" s="16" t="str">
        <f>IF('Position Analysis'!G41&lt;G41,"x"," ")</f>
        <v>x</v>
      </c>
      <c r="J41" s="16" t="str">
        <f>IF('Position Analysis'!G41=G41,"x"," ")</f>
        <v xml:space="preserve"> </v>
      </c>
      <c r="K41" s="16" t="str">
        <f>IF('Position Analysis'!G41&gt;G41,"x"," ")</f>
        <v xml:space="preserve"> </v>
      </c>
    </row>
    <row r="42" spans="1:11" x14ac:dyDescent="0.3">
      <c r="A42" s="1"/>
      <c r="B42" s="7">
        <f>AVERAGE(B31:B41)</f>
        <v>4.6363636363636367</v>
      </c>
      <c r="C42" s="7">
        <f t="shared" ref="C42:F42" si="10">AVERAGE(C31:C41)</f>
        <v>4.0909090909090908</v>
      </c>
      <c r="D42" s="7">
        <f t="shared" si="10"/>
        <v>4.6363636363636367</v>
      </c>
      <c r="E42" s="7">
        <f t="shared" si="10"/>
        <v>4.4545454545454541</v>
      </c>
      <c r="F42" s="7">
        <f t="shared" si="10"/>
        <v>4.0909090909090908</v>
      </c>
      <c r="G42" s="9">
        <f t="shared" si="9"/>
        <v>4.3818181818181809</v>
      </c>
      <c r="H42" s="18">
        <f>G42-'Position Analysis'!G42</f>
        <v>0.65272727272727193</v>
      </c>
      <c r="I42" s="16" t="str">
        <f>IF('Position Analysis'!G42&lt;G42,"x"," ")</f>
        <v>x</v>
      </c>
      <c r="J42" s="16" t="str">
        <f>IF('Position Analysis'!G42=G42,"x"," ")</f>
        <v xml:space="preserve"> </v>
      </c>
      <c r="K42" s="16" t="str">
        <f>IF('Position Analysis'!G42&gt;G42,"x"," ")</f>
        <v xml:space="preserve"> </v>
      </c>
    </row>
    <row r="43" spans="1:11" x14ac:dyDescent="0.3">
      <c r="A43" s="3" t="s">
        <v>26</v>
      </c>
      <c r="B43" s="11"/>
      <c r="C43" s="11"/>
      <c r="D43" s="11"/>
      <c r="E43" s="11"/>
      <c r="F43" s="11"/>
      <c r="G43" s="9"/>
    </row>
    <row r="44" spans="1:11" x14ac:dyDescent="0.3">
      <c r="A44" s="1" t="s">
        <v>27</v>
      </c>
      <c r="B44" s="12">
        <v>4</v>
      </c>
      <c r="C44" s="12">
        <v>3</v>
      </c>
      <c r="D44" s="12">
        <v>2</v>
      </c>
      <c r="E44" s="12">
        <v>4</v>
      </c>
      <c r="F44" s="12">
        <v>4</v>
      </c>
      <c r="G44" s="9">
        <f t="shared" ref="G44:G51" si="11">AVERAGE(B44:F44)</f>
        <v>3.4</v>
      </c>
      <c r="H44" s="18">
        <f>G44-'Position Analysis'!G44</f>
        <v>-7.9999999999999627E-2</v>
      </c>
      <c r="I44" s="16" t="str">
        <f>IF('Position Analysis'!G44&lt;G44,"x"," ")</f>
        <v xml:space="preserve"> </v>
      </c>
      <c r="J44" s="16" t="str">
        <f>IF('Position Analysis'!G44=G44,"x"," ")</f>
        <v xml:space="preserve"> </v>
      </c>
      <c r="K44" s="16" t="str">
        <f>IF('Position Analysis'!G44&gt;G44,"x"," ")</f>
        <v>x</v>
      </c>
    </row>
    <row r="45" spans="1:11" x14ac:dyDescent="0.3">
      <c r="A45" s="1" t="s">
        <v>28</v>
      </c>
      <c r="B45" s="12">
        <v>5</v>
      </c>
      <c r="C45" s="12">
        <v>3</v>
      </c>
      <c r="D45" s="12">
        <v>2</v>
      </c>
      <c r="E45" s="12">
        <v>4</v>
      </c>
      <c r="F45" s="12">
        <v>2</v>
      </c>
      <c r="G45" s="9">
        <f t="shared" si="11"/>
        <v>3.2</v>
      </c>
      <c r="H45" s="18">
        <f>G45-'Position Analysis'!G45</f>
        <v>-0.45999999999999996</v>
      </c>
      <c r="I45" s="16" t="str">
        <f>IF('Position Analysis'!G45&lt;G45,"x"," ")</f>
        <v xml:space="preserve"> </v>
      </c>
      <c r="J45" s="16" t="str">
        <f>IF('Position Analysis'!G45=G45,"x"," ")</f>
        <v xml:space="preserve"> </v>
      </c>
      <c r="K45" s="16" t="str">
        <f>IF('Position Analysis'!G45&gt;G45,"x"," ")</f>
        <v>x</v>
      </c>
    </row>
    <row r="46" spans="1:11" x14ac:dyDescent="0.3">
      <c r="A46" s="1" t="s">
        <v>29</v>
      </c>
      <c r="B46" s="12">
        <v>4</v>
      </c>
      <c r="C46" s="12">
        <v>3</v>
      </c>
      <c r="D46" s="12">
        <v>2</v>
      </c>
      <c r="E46" s="12">
        <v>4</v>
      </c>
      <c r="F46" s="12">
        <v>3</v>
      </c>
      <c r="G46" s="9">
        <f t="shared" si="11"/>
        <v>3.2</v>
      </c>
      <c r="H46" s="18">
        <f>G46-'Position Analysis'!G46</f>
        <v>-1.419999999999999</v>
      </c>
      <c r="I46" s="16" t="str">
        <f>IF('Position Analysis'!G46&lt;G46,"x"," ")</f>
        <v xml:space="preserve"> </v>
      </c>
      <c r="J46" s="16" t="str">
        <f>IF('Position Analysis'!G46=G46,"x"," ")</f>
        <v xml:space="preserve"> </v>
      </c>
      <c r="K46" s="16" t="str">
        <f>IF('Position Analysis'!G46&gt;G46,"x"," ")</f>
        <v>x</v>
      </c>
    </row>
    <row r="47" spans="1:11" x14ac:dyDescent="0.3">
      <c r="A47" s="1" t="s">
        <v>30</v>
      </c>
      <c r="B47" s="12">
        <v>5</v>
      </c>
      <c r="C47" s="12">
        <v>3</v>
      </c>
      <c r="D47" s="12">
        <v>4</v>
      </c>
      <c r="E47" s="12">
        <v>3</v>
      </c>
      <c r="F47" s="12">
        <v>5</v>
      </c>
      <c r="G47" s="9">
        <f t="shared" si="11"/>
        <v>4</v>
      </c>
      <c r="H47" s="18">
        <f>G47-'Position Analysis'!G47</f>
        <v>0.39999999999999991</v>
      </c>
      <c r="I47" s="16" t="str">
        <f>IF('Position Analysis'!G47&lt;G47,"x"," ")</f>
        <v>x</v>
      </c>
      <c r="J47" s="16" t="str">
        <f>IF('Position Analysis'!G47=G47,"x"," ")</f>
        <v xml:space="preserve"> </v>
      </c>
      <c r="K47" s="16" t="str">
        <f>IF('Position Analysis'!G47&gt;G47,"x"," ")</f>
        <v xml:space="preserve"> </v>
      </c>
    </row>
    <row r="48" spans="1:11" x14ac:dyDescent="0.3">
      <c r="A48" s="1" t="s">
        <v>31</v>
      </c>
      <c r="B48" s="12">
        <v>4</v>
      </c>
      <c r="C48" s="12">
        <v>5</v>
      </c>
      <c r="D48" s="12">
        <v>4</v>
      </c>
      <c r="E48" s="12">
        <v>4</v>
      </c>
      <c r="F48" s="12">
        <v>5</v>
      </c>
      <c r="G48" s="9">
        <f t="shared" si="11"/>
        <v>4.4000000000000004</v>
      </c>
      <c r="H48" s="18">
        <f>G48-'Position Analysis'!G48</f>
        <v>-0.14000000000000057</v>
      </c>
      <c r="I48" s="16" t="str">
        <f>IF('Position Analysis'!G48&lt;G48,"x"," ")</f>
        <v xml:space="preserve"> </v>
      </c>
      <c r="J48" s="16" t="str">
        <f>IF('Position Analysis'!G48=G48,"x"," ")</f>
        <v xml:space="preserve"> </v>
      </c>
      <c r="K48" s="16" t="str">
        <f>IF('Position Analysis'!G48&gt;G48,"x"," ")</f>
        <v>x</v>
      </c>
    </row>
    <row r="49" spans="1:11" x14ac:dyDescent="0.3">
      <c r="A49" s="1" t="s">
        <v>33</v>
      </c>
      <c r="B49" s="12">
        <v>5</v>
      </c>
      <c r="C49" s="12">
        <v>4</v>
      </c>
      <c r="D49" s="12">
        <v>2</v>
      </c>
      <c r="E49" s="12">
        <v>4</v>
      </c>
      <c r="F49" s="12">
        <v>3</v>
      </c>
      <c r="G49" s="9">
        <f t="shared" si="11"/>
        <v>3.6</v>
      </c>
      <c r="H49" s="18">
        <f>G49-'Position Analysis'!G49</f>
        <v>-1.0799999999999996</v>
      </c>
      <c r="I49" s="16" t="str">
        <f>IF('Position Analysis'!G49&lt;G49,"x"," ")</f>
        <v xml:space="preserve"> </v>
      </c>
      <c r="J49" s="16" t="str">
        <f>IF('Position Analysis'!G49=G49,"x"," ")</f>
        <v xml:space="preserve"> </v>
      </c>
      <c r="K49" s="16" t="str">
        <f>IF('Position Analysis'!G49&gt;G49,"x"," ")</f>
        <v>x</v>
      </c>
    </row>
    <row r="50" spans="1:11" x14ac:dyDescent="0.3">
      <c r="A50" s="1" t="s">
        <v>34</v>
      </c>
      <c r="B50" s="12">
        <v>4</v>
      </c>
      <c r="C50" s="12">
        <v>2</v>
      </c>
      <c r="D50" s="12">
        <v>2</v>
      </c>
      <c r="E50" s="12">
        <v>5</v>
      </c>
      <c r="F50" s="12">
        <v>4</v>
      </c>
      <c r="G50" s="9">
        <f t="shared" si="11"/>
        <v>3.4</v>
      </c>
      <c r="H50" s="18">
        <f>G50-'Position Analysis'!G50</f>
        <v>-0.89999999999999991</v>
      </c>
      <c r="I50" s="16" t="str">
        <f>IF('Position Analysis'!G50&lt;G50,"x"," ")</f>
        <v xml:space="preserve"> </v>
      </c>
      <c r="J50" s="16" t="str">
        <f>IF('Position Analysis'!G50=G50,"x"," ")</f>
        <v xml:space="preserve"> </v>
      </c>
      <c r="K50" s="16" t="str">
        <f>IF('Position Analysis'!G50&gt;G50,"x"," ")</f>
        <v>x</v>
      </c>
    </row>
    <row r="51" spans="1:11" x14ac:dyDescent="0.3">
      <c r="A51" s="1"/>
      <c r="B51" s="7">
        <f>AVERAGE(B44:B50)</f>
        <v>4.4285714285714288</v>
      </c>
      <c r="C51" s="7">
        <f t="shared" ref="C51:F51" si="12">AVERAGE(C44:C50)</f>
        <v>3.2857142857142856</v>
      </c>
      <c r="D51" s="7">
        <f t="shared" si="12"/>
        <v>2.5714285714285716</v>
      </c>
      <c r="E51" s="7">
        <f t="shared" si="12"/>
        <v>4</v>
      </c>
      <c r="F51" s="7">
        <f t="shared" si="12"/>
        <v>3.7142857142857144</v>
      </c>
      <c r="G51" s="9">
        <f t="shared" si="11"/>
        <v>3.6</v>
      </c>
      <c r="H51" s="18">
        <f>G51-'Position Analysis'!G51</f>
        <v>-0.52571428571428624</v>
      </c>
      <c r="I51" s="16" t="str">
        <f>IF('Position Analysis'!G51&lt;G51,"x"," ")</f>
        <v xml:space="preserve"> </v>
      </c>
      <c r="J51" s="16" t="str">
        <f>IF('Position Analysis'!G51=G51,"x"," ")</f>
        <v xml:space="preserve"> </v>
      </c>
      <c r="K51" s="16" t="str">
        <f>IF('Position Analysis'!G51&gt;G51,"x"," ")</f>
        <v>x</v>
      </c>
    </row>
    <row r="52" spans="1:11" x14ac:dyDescent="0.3">
      <c r="A52" s="1"/>
      <c r="B52" s="7"/>
      <c r="C52" s="7"/>
      <c r="D52" s="7"/>
      <c r="E52" s="7"/>
      <c r="F52" s="7"/>
      <c r="G52" s="9"/>
    </row>
    <row r="53" spans="1:11" x14ac:dyDescent="0.3">
      <c r="A53" s="3" t="s">
        <v>41</v>
      </c>
      <c r="B53" s="12">
        <v>5</v>
      </c>
      <c r="C53" s="12">
        <v>5</v>
      </c>
      <c r="D53" s="12">
        <v>5</v>
      </c>
      <c r="E53" s="12">
        <v>5</v>
      </c>
      <c r="F53" s="12">
        <v>5</v>
      </c>
      <c r="G53" s="9">
        <f t="shared" ref="G53:G59" si="13">AVERAGE(B53:F53)</f>
        <v>5</v>
      </c>
      <c r="H53" s="18">
        <f>G53-'Position Analysis'!G53</f>
        <v>1</v>
      </c>
      <c r="I53" s="16" t="str">
        <f>IF('Position Analysis'!G53&lt;G53,"x"," ")</f>
        <v>x</v>
      </c>
      <c r="J53" s="16" t="str">
        <f>IF('Position Analysis'!G53=G53,"x"," ")</f>
        <v xml:space="preserve"> </v>
      </c>
      <c r="K53" s="16" t="str">
        <f>IF('Position Analysis'!G53&gt;G53,"x"," ")</f>
        <v xml:space="preserve"> </v>
      </c>
    </row>
    <row r="54" spans="1:11" x14ac:dyDescent="0.3">
      <c r="A54" s="1" t="s">
        <v>42</v>
      </c>
      <c r="B54" s="12">
        <v>5</v>
      </c>
      <c r="C54" s="12">
        <v>4</v>
      </c>
      <c r="D54" s="12">
        <v>5</v>
      </c>
      <c r="E54" s="12">
        <v>4</v>
      </c>
      <c r="F54" s="12">
        <v>3</v>
      </c>
      <c r="G54" s="9">
        <f t="shared" si="13"/>
        <v>4.2</v>
      </c>
      <c r="H54" s="18">
        <f>G54-'Position Analysis'!G54</f>
        <v>0.46000000000000041</v>
      </c>
      <c r="I54" s="16" t="str">
        <f>IF('Position Analysis'!G54&lt;G54,"x"," ")</f>
        <v>x</v>
      </c>
      <c r="J54" s="16" t="str">
        <f>IF('Position Analysis'!G54=G54,"x"," ")</f>
        <v xml:space="preserve"> </v>
      </c>
      <c r="K54" s="16" t="str">
        <f>IF('Position Analysis'!G54&gt;G54,"x"," ")</f>
        <v xml:space="preserve"> </v>
      </c>
    </row>
    <row r="55" spans="1:11" x14ac:dyDescent="0.3">
      <c r="A55" s="1" t="s">
        <v>43</v>
      </c>
      <c r="B55" s="12">
        <v>5</v>
      </c>
      <c r="C55" s="12">
        <v>3</v>
      </c>
      <c r="D55" s="12">
        <v>4</v>
      </c>
      <c r="E55" s="12">
        <v>5</v>
      </c>
      <c r="F55" s="12">
        <v>3</v>
      </c>
      <c r="G55" s="9">
        <f t="shared" si="13"/>
        <v>4</v>
      </c>
      <c r="H55" s="18">
        <f>G55-'Position Analysis'!G55</f>
        <v>-0.45999999999999996</v>
      </c>
      <c r="I55" s="16" t="str">
        <f>IF('Position Analysis'!G55&lt;G55,"x"," ")</f>
        <v xml:space="preserve"> </v>
      </c>
      <c r="J55" s="16" t="str">
        <f>IF('Position Analysis'!G55=G55,"x"," ")</f>
        <v xml:space="preserve"> </v>
      </c>
      <c r="K55" s="16" t="str">
        <f>IF('Position Analysis'!G55&gt;G55,"x"," ")</f>
        <v>x</v>
      </c>
    </row>
    <row r="56" spans="1:11" x14ac:dyDescent="0.3">
      <c r="A56" s="1" t="s">
        <v>44</v>
      </c>
      <c r="B56" s="12">
        <v>4</v>
      </c>
      <c r="C56" s="12">
        <v>5</v>
      </c>
      <c r="D56" s="12">
        <v>5</v>
      </c>
      <c r="E56" s="12">
        <v>5</v>
      </c>
      <c r="F56" s="12">
        <v>5</v>
      </c>
      <c r="G56" s="9">
        <f t="shared" si="13"/>
        <v>4.8</v>
      </c>
      <c r="H56" s="18">
        <f>G56-'Position Analysis'!G56</f>
        <v>1.4799999999999995</v>
      </c>
      <c r="I56" s="16" t="str">
        <f>IF('Position Analysis'!G56&lt;G56,"x"," ")</f>
        <v>x</v>
      </c>
      <c r="J56" s="16" t="str">
        <f>IF('Position Analysis'!G56=G56,"x"," ")</f>
        <v xml:space="preserve"> </v>
      </c>
      <c r="K56" s="16" t="str">
        <f>IF('Position Analysis'!G56&gt;G56,"x"," ")</f>
        <v xml:space="preserve"> </v>
      </c>
    </row>
    <row r="57" spans="1:11" x14ac:dyDescent="0.3">
      <c r="A57" s="1" t="s">
        <v>45</v>
      </c>
      <c r="B57" s="12">
        <v>3</v>
      </c>
      <c r="C57" s="12">
        <v>4</v>
      </c>
      <c r="D57" s="12">
        <v>5</v>
      </c>
      <c r="E57" s="12">
        <v>3</v>
      </c>
      <c r="F57" s="12">
        <v>4</v>
      </c>
      <c r="G57" s="9">
        <f t="shared" si="13"/>
        <v>3.8</v>
      </c>
      <c r="H57" s="18">
        <f>G57-'Position Analysis'!G57</f>
        <v>-0.28000000000000025</v>
      </c>
      <c r="I57" s="16" t="str">
        <f>IF('Position Analysis'!G57&lt;G57,"x"," ")</f>
        <v xml:space="preserve"> </v>
      </c>
      <c r="J57" s="16" t="str">
        <f>IF('Position Analysis'!G57=G57,"x"," ")</f>
        <v xml:space="preserve"> </v>
      </c>
      <c r="K57" s="16" t="str">
        <f>IF('Position Analysis'!G57&gt;G57,"x"," ")</f>
        <v>x</v>
      </c>
    </row>
    <row r="58" spans="1:11" x14ac:dyDescent="0.3">
      <c r="A58" s="1" t="s">
        <v>61</v>
      </c>
      <c r="B58" s="12">
        <v>5</v>
      </c>
      <c r="C58" s="12">
        <v>3</v>
      </c>
      <c r="D58" s="12">
        <v>3</v>
      </c>
      <c r="E58" s="12">
        <v>5</v>
      </c>
      <c r="F58" s="12">
        <v>5</v>
      </c>
      <c r="G58" s="9">
        <f t="shared" si="13"/>
        <v>4.2</v>
      </c>
      <c r="H58" s="18">
        <f>G58-'Position Analysis'!G58</f>
        <v>8.0000000000000071E-2</v>
      </c>
      <c r="I58" s="16" t="str">
        <f>IF('Position Analysis'!G58&lt;G58,"x"," ")</f>
        <v>x</v>
      </c>
      <c r="J58" s="16" t="str">
        <f>IF('Position Analysis'!G58=G58,"x"," ")</f>
        <v xml:space="preserve"> </v>
      </c>
      <c r="K58" s="16" t="str">
        <f>IF('Position Analysis'!G58&gt;G58,"x"," ")</f>
        <v xml:space="preserve"> </v>
      </c>
    </row>
    <row r="59" spans="1:11" x14ac:dyDescent="0.3">
      <c r="A59" s="1"/>
      <c r="B59" s="8">
        <f>AVERAGE(B54:B58)</f>
        <v>4.4000000000000004</v>
      </c>
      <c r="C59" s="8">
        <f t="shared" ref="C59:F59" si="14">AVERAGE(C54:C58)</f>
        <v>3.8</v>
      </c>
      <c r="D59" s="8">
        <f t="shared" si="14"/>
        <v>4.4000000000000004</v>
      </c>
      <c r="E59" s="8">
        <f t="shared" si="14"/>
        <v>4.4000000000000004</v>
      </c>
      <c r="F59" s="8">
        <f t="shared" si="14"/>
        <v>4</v>
      </c>
      <c r="G59" s="9">
        <f t="shared" si="13"/>
        <v>4.2</v>
      </c>
      <c r="H59" s="18">
        <f>G59-'Position Analysis'!G59</f>
        <v>4.2</v>
      </c>
      <c r="I59" s="16" t="str">
        <f>IF('Position Analysis'!G59&lt;G59,"x"," ")</f>
        <v>x</v>
      </c>
      <c r="J59" s="16" t="str">
        <f>IF('Position Analysis'!G59=G59,"x"," ")</f>
        <v xml:space="preserve"> </v>
      </c>
      <c r="K59" s="16" t="str">
        <f>IF('Position Analysis'!G59&gt;G59,"x"," ")</f>
        <v xml:space="preserve"> </v>
      </c>
    </row>
    <row r="60" spans="1:11" x14ac:dyDescent="0.3">
      <c r="A60" s="3" t="s">
        <v>46</v>
      </c>
      <c r="B60" s="11"/>
      <c r="C60" s="11"/>
      <c r="D60" s="11"/>
      <c r="E60" s="11"/>
      <c r="F60" s="11"/>
      <c r="G60" s="9"/>
    </row>
    <row r="61" spans="1:11" x14ac:dyDescent="0.3">
      <c r="A61" s="1" t="s">
        <v>47</v>
      </c>
      <c r="B61" s="12">
        <v>4</v>
      </c>
      <c r="C61" s="12">
        <v>5</v>
      </c>
      <c r="D61" s="12">
        <v>3</v>
      </c>
      <c r="E61" s="12">
        <v>4</v>
      </c>
      <c r="F61" s="12">
        <v>3</v>
      </c>
      <c r="G61" s="9">
        <f t="shared" ref="G61:G67" si="15">AVERAGE(B61:F61)</f>
        <v>3.8</v>
      </c>
      <c r="H61" s="18">
        <f>G61-'Position Analysis'!G61</f>
        <v>-0.40000000000000036</v>
      </c>
      <c r="I61" s="16" t="str">
        <f>IF('Position Analysis'!G61&lt;G61,"x"," ")</f>
        <v xml:space="preserve"> </v>
      </c>
      <c r="J61" s="16" t="str">
        <f>IF('Position Analysis'!G61=G61,"x"," ")</f>
        <v xml:space="preserve"> </v>
      </c>
      <c r="K61" s="16" t="str">
        <f>IF('Position Analysis'!G61&gt;G61,"x"," ")</f>
        <v>x</v>
      </c>
    </row>
    <row r="62" spans="1:11" x14ac:dyDescent="0.3">
      <c r="A62" s="1" t="s">
        <v>48</v>
      </c>
      <c r="B62" s="12">
        <v>4</v>
      </c>
      <c r="C62" s="12">
        <v>4</v>
      </c>
      <c r="D62" s="12">
        <v>3</v>
      </c>
      <c r="E62" s="12">
        <v>5</v>
      </c>
      <c r="F62" s="12">
        <v>3</v>
      </c>
      <c r="G62" s="9">
        <f t="shared" si="15"/>
        <v>3.8</v>
      </c>
      <c r="H62" s="18">
        <f>G62-'Position Analysis'!G62</f>
        <v>6.0000000000000053E-2</v>
      </c>
      <c r="I62" s="16" t="str">
        <f>IF('Position Analysis'!G62&lt;G62,"x"," ")</f>
        <v>x</v>
      </c>
      <c r="J62" s="16" t="str">
        <f>IF('Position Analysis'!G62=G62,"x"," ")</f>
        <v xml:space="preserve"> </v>
      </c>
      <c r="K62" s="16" t="str">
        <f>IF('Position Analysis'!G62&gt;G62,"x"," ")</f>
        <v xml:space="preserve"> </v>
      </c>
    </row>
    <row r="63" spans="1:11" x14ac:dyDescent="0.3">
      <c r="A63" s="1" t="s">
        <v>49</v>
      </c>
      <c r="B63" s="12">
        <v>4</v>
      </c>
      <c r="C63" s="12">
        <v>3</v>
      </c>
      <c r="D63" s="12">
        <v>5</v>
      </c>
      <c r="E63" s="12">
        <v>3</v>
      </c>
      <c r="F63" s="12">
        <v>4</v>
      </c>
      <c r="G63" s="9">
        <f t="shared" si="15"/>
        <v>3.8</v>
      </c>
      <c r="H63" s="18">
        <f>G63-'Position Analysis'!G63</f>
        <v>-0.12000000000000055</v>
      </c>
      <c r="I63" s="16" t="str">
        <f>IF('Position Analysis'!G63&lt;G63,"x"," ")</f>
        <v xml:space="preserve"> </v>
      </c>
      <c r="J63" s="16" t="str">
        <f>IF('Position Analysis'!G63=G63,"x"," ")</f>
        <v xml:space="preserve"> </v>
      </c>
      <c r="K63" s="16" t="str">
        <f>IF('Position Analysis'!G63&gt;G63,"x"," ")</f>
        <v>x</v>
      </c>
    </row>
    <row r="64" spans="1:11" x14ac:dyDescent="0.3">
      <c r="A64" s="1" t="s">
        <v>51</v>
      </c>
      <c r="B64" s="12">
        <v>4</v>
      </c>
      <c r="C64" s="12">
        <v>3</v>
      </c>
      <c r="D64" s="12">
        <v>4</v>
      </c>
      <c r="E64" s="12">
        <v>4</v>
      </c>
      <c r="F64" s="12">
        <v>3</v>
      </c>
      <c r="G64" s="9">
        <f t="shared" si="15"/>
        <v>3.6</v>
      </c>
      <c r="H64" s="18">
        <f>G64-'Position Analysis'!G64</f>
        <v>-0.46000000000000041</v>
      </c>
      <c r="I64" s="16" t="str">
        <f>IF('Position Analysis'!G64&lt;G64,"x"," ")</f>
        <v xml:space="preserve"> </v>
      </c>
      <c r="J64" s="16" t="str">
        <f>IF('Position Analysis'!G64=G64,"x"," ")</f>
        <v xml:space="preserve"> </v>
      </c>
      <c r="K64" s="16" t="str">
        <f>IF('Position Analysis'!G64&gt;G64,"x"," ")</f>
        <v>x</v>
      </c>
    </row>
    <row r="65" spans="1:11" x14ac:dyDescent="0.3">
      <c r="A65" s="1" t="s">
        <v>53</v>
      </c>
      <c r="B65" s="12">
        <v>5</v>
      </c>
      <c r="C65" s="12">
        <v>3</v>
      </c>
      <c r="D65" s="12">
        <v>2</v>
      </c>
      <c r="E65" s="12">
        <v>4</v>
      </c>
      <c r="F65" s="12">
        <v>3</v>
      </c>
      <c r="G65" s="9">
        <f t="shared" si="15"/>
        <v>3.4</v>
      </c>
      <c r="H65" s="18">
        <f>G65-'Position Analysis'!G65</f>
        <v>-0.80000000000000027</v>
      </c>
      <c r="I65" s="16" t="str">
        <f>IF('Position Analysis'!G65&lt;G65,"x"," ")</f>
        <v xml:space="preserve"> </v>
      </c>
      <c r="J65" s="16" t="str">
        <f>IF('Position Analysis'!G65=G65,"x"," ")</f>
        <v xml:space="preserve"> </v>
      </c>
      <c r="K65" s="16" t="str">
        <f>IF('Position Analysis'!G65&gt;G65,"x"," ")</f>
        <v>x</v>
      </c>
    </row>
    <row r="66" spans="1:11" x14ac:dyDescent="0.3">
      <c r="A66" s="1" t="s">
        <v>54</v>
      </c>
      <c r="B66" s="12">
        <v>5</v>
      </c>
      <c r="C66" s="12">
        <v>1</v>
      </c>
      <c r="D66" s="12">
        <v>4</v>
      </c>
      <c r="E66" s="12">
        <v>5</v>
      </c>
      <c r="F66" s="12">
        <v>2</v>
      </c>
      <c r="G66" s="9">
        <f t="shared" si="15"/>
        <v>3.4</v>
      </c>
      <c r="H66" s="18">
        <f>G66-'Position Analysis'!G66</f>
        <v>-0.30000000000000027</v>
      </c>
      <c r="I66" s="16" t="str">
        <f>IF('Position Analysis'!G66&lt;G66,"x"," ")</f>
        <v xml:space="preserve"> </v>
      </c>
      <c r="J66" s="16" t="str">
        <f>IF('Position Analysis'!G66=G66,"x"," ")</f>
        <v xml:space="preserve"> </v>
      </c>
      <c r="K66" s="16" t="str">
        <f>IF('Position Analysis'!G66&gt;G66,"x"," ")</f>
        <v>x</v>
      </c>
    </row>
    <row r="67" spans="1:11" x14ac:dyDescent="0.3">
      <c r="A67" s="1"/>
      <c r="B67" s="7">
        <f>AVERAGE(B61:B66)</f>
        <v>4.333333333333333</v>
      </c>
      <c r="C67" s="7">
        <f t="shared" ref="C67:F67" si="16">AVERAGE(C61:C66)</f>
        <v>3.1666666666666665</v>
      </c>
      <c r="D67" s="7">
        <f t="shared" si="16"/>
        <v>3.5</v>
      </c>
      <c r="E67" s="7">
        <f t="shared" si="16"/>
        <v>4.166666666666667</v>
      </c>
      <c r="F67" s="7">
        <f t="shared" si="16"/>
        <v>3</v>
      </c>
      <c r="G67" s="9">
        <f t="shared" si="15"/>
        <v>3.6333333333333337</v>
      </c>
      <c r="H67" s="18">
        <f>G67-'Position Analysis'!G67</f>
        <v>-0.33666666666666645</v>
      </c>
      <c r="I67" s="16" t="str">
        <f>IF('Position Analysis'!G67&lt;G67,"x"," ")</f>
        <v xml:space="preserve"> </v>
      </c>
      <c r="J67" s="16" t="str">
        <f>IF('Position Analysis'!G67=G67,"x"," ")</f>
        <v xml:space="preserve"> </v>
      </c>
      <c r="K67" s="16" t="str">
        <f>IF('Position Analysis'!G67&gt;G67,"x"," ")</f>
        <v>x</v>
      </c>
    </row>
    <row r="68" spans="1:11" x14ac:dyDescent="0.3">
      <c r="A68" s="3" t="s">
        <v>55</v>
      </c>
      <c r="B68" s="11"/>
      <c r="C68" s="11"/>
      <c r="D68" s="11"/>
      <c r="E68" s="11"/>
      <c r="F68" s="11"/>
      <c r="G68" s="9"/>
    </row>
    <row r="69" spans="1:11" x14ac:dyDescent="0.3">
      <c r="A69" s="1" t="s">
        <v>56</v>
      </c>
      <c r="B69" s="12">
        <v>4</v>
      </c>
      <c r="C69" s="12">
        <v>5</v>
      </c>
      <c r="D69" s="12">
        <v>3</v>
      </c>
      <c r="E69" s="12">
        <v>5</v>
      </c>
      <c r="F69" s="12">
        <v>2</v>
      </c>
      <c r="G69" s="9">
        <f t="shared" ref="G69:G74" si="17">AVERAGE(B69:F69)</f>
        <v>3.8</v>
      </c>
      <c r="H69" s="18">
        <f>G69-'Position Analysis'!G69</f>
        <v>0.29999999999999982</v>
      </c>
      <c r="I69" s="16" t="str">
        <f>IF('Position Analysis'!G69&lt;G69,"x"," ")</f>
        <v>x</v>
      </c>
      <c r="J69" s="16" t="str">
        <f>IF('Position Analysis'!G69=G69,"x"," ")</f>
        <v xml:space="preserve"> </v>
      </c>
      <c r="K69" s="16" t="str">
        <f>IF('Position Analysis'!G69&gt;G69,"x"," ")</f>
        <v xml:space="preserve"> </v>
      </c>
    </row>
    <row r="70" spans="1:11" x14ac:dyDescent="0.3">
      <c r="A70" s="1" t="s">
        <v>57</v>
      </c>
      <c r="B70" s="12">
        <v>5</v>
      </c>
      <c r="C70" s="12">
        <v>4</v>
      </c>
      <c r="D70" s="12">
        <v>5</v>
      </c>
      <c r="E70" s="12">
        <v>4</v>
      </c>
      <c r="F70" s="12">
        <v>5</v>
      </c>
      <c r="G70" s="9">
        <f t="shared" si="17"/>
        <v>4.5999999999999996</v>
      </c>
      <c r="H70" s="18">
        <f>G70-'Position Analysis'!G70</f>
        <v>1.0799999999999992</v>
      </c>
      <c r="I70" s="16" t="str">
        <f>IF('Position Analysis'!G70&lt;G70,"x"," ")</f>
        <v>x</v>
      </c>
      <c r="J70" s="16" t="str">
        <f>IF('Position Analysis'!G70=G70,"x"," ")</f>
        <v xml:space="preserve"> </v>
      </c>
      <c r="K70" s="16" t="str">
        <f>IF('Position Analysis'!G70&gt;G70,"x"," ")</f>
        <v xml:space="preserve"> </v>
      </c>
    </row>
    <row r="71" spans="1:11" x14ac:dyDescent="0.3">
      <c r="A71" s="1" t="s">
        <v>58</v>
      </c>
      <c r="B71" s="12">
        <v>4</v>
      </c>
      <c r="C71" s="12">
        <v>5</v>
      </c>
      <c r="D71" s="12">
        <v>4</v>
      </c>
      <c r="E71" s="12">
        <v>5</v>
      </c>
      <c r="F71" s="12">
        <v>4</v>
      </c>
      <c r="G71" s="9">
        <f t="shared" si="17"/>
        <v>4.4000000000000004</v>
      </c>
      <c r="H71" s="18">
        <f>G71-'Position Analysis'!G71</f>
        <v>0.50000000000000044</v>
      </c>
      <c r="I71" s="16" t="str">
        <f>IF('Position Analysis'!G71&lt;G71,"x"," ")</f>
        <v>x</v>
      </c>
      <c r="J71" s="16" t="str">
        <f>IF('Position Analysis'!G71=G71,"x"," ")</f>
        <v xml:space="preserve"> </v>
      </c>
      <c r="K71" s="16" t="str">
        <f>IF('Position Analysis'!G71&gt;G71,"x"," ")</f>
        <v xml:space="preserve"> </v>
      </c>
    </row>
    <row r="72" spans="1:11" x14ac:dyDescent="0.3">
      <c r="A72" s="1" t="s">
        <v>59</v>
      </c>
      <c r="B72" s="12">
        <v>3</v>
      </c>
      <c r="C72" s="12">
        <v>5</v>
      </c>
      <c r="D72" s="12">
        <v>3</v>
      </c>
      <c r="E72" s="12">
        <v>5</v>
      </c>
      <c r="F72" s="12">
        <v>5</v>
      </c>
      <c r="G72" s="9">
        <f t="shared" si="17"/>
        <v>4.2</v>
      </c>
      <c r="H72" s="18">
        <f>G72-'Position Analysis'!G72</f>
        <v>0.40000000000000036</v>
      </c>
      <c r="I72" s="16" t="str">
        <f>IF('Position Analysis'!G72&lt;G72,"x"," ")</f>
        <v>x</v>
      </c>
      <c r="J72" s="16" t="str">
        <f>IF('Position Analysis'!G72=G72,"x"," ")</f>
        <v xml:space="preserve"> </v>
      </c>
      <c r="K72" s="16" t="str">
        <f>IF('Position Analysis'!G72&gt;G72,"x"," ")</f>
        <v xml:space="preserve"> </v>
      </c>
    </row>
    <row r="73" spans="1:11" x14ac:dyDescent="0.3">
      <c r="A73" s="1" t="s">
        <v>60</v>
      </c>
      <c r="B73" s="12">
        <v>5</v>
      </c>
      <c r="C73" s="12">
        <v>4</v>
      </c>
      <c r="D73" s="12">
        <v>5</v>
      </c>
      <c r="E73" s="12">
        <v>5</v>
      </c>
      <c r="F73" s="12">
        <v>5</v>
      </c>
      <c r="G73" s="9">
        <f t="shared" si="17"/>
        <v>4.8</v>
      </c>
      <c r="H73" s="18">
        <f>G73-'Position Analysis'!G73</f>
        <v>0.52000000000000046</v>
      </c>
      <c r="I73" s="16" t="str">
        <f>IF('Position Analysis'!G73&lt;G73,"x"," ")</f>
        <v>x</v>
      </c>
      <c r="J73" s="16" t="str">
        <f>IF('Position Analysis'!G73=G73,"x"," ")</f>
        <v xml:space="preserve"> </v>
      </c>
      <c r="K73" s="16" t="str">
        <f>IF('Position Analysis'!G73&gt;G73,"x"," ")</f>
        <v xml:space="preserve"> </v>
      </c>
    </row>
    <row r="74" spans="1:11" x14ac:dyDescent="0.3">
      <c r="A74" s="1"/>
      <c r="B74" s="8">
        <f>AVERAGE(B69:B73)</f>
        <v>4.2</v>
      </c>
      <c r="C74" s="8">
        <f t="shared" ref="C74:F74" si="18">AVERAGE(C69:C73)</f>
        <v>4.5999999999999996</v>
      </c>
      <c r="D74" s="8">
        <f t="shared" si="18"/>
        <v>4</v>
      </c>
      <c r="E74" s="8">
        <f t="shared" si="18"/>
        <v>4.8</v>
      </c>
      <c r="F74" s="8">
        <f t="shared" si="18"/>
        <v>4.2</v>
      </c>
      <c r="G74" s="9">
        <f t="shared" si="17"/>
        <v>4.3600000000000003</v>
      </c>
      <c r="H74" s="18">
        <f>G74-'Position Analysis'!G74</f>
        <v>-0.35999999999999943</v>
      </c>
      <c r="I74" s="16" t="str">
        <f>IF('Position Analysis'!G74&lt;G74,"x"," ")</f>
        <v xml:space="preserve"> </v>
      </c>
      <c r="J74" s="16" t="str">
        <f>IF('Position Analysis'!G74=G74,"x"," ")</f>
        <v xml:space="preserve"> </v>
      </c>
      <c r="K74" s="16" t="str">
        <f>IF('Position Analysis'!G74&gt;G74,"x"," ")</f>
        <v>x</v>
      </c>
    </row>
    <row r="75" spans="1:11" x14ac:dyDescent="0.3">
      <c r="A75" s="1"/>
      <c r="B75" s="6"/>
      <c r="C75" s="6"/>
      <c r="D75" s="6"/>
      <c r="E75" s="6"/>
      <c r="F75" s="6"/>
      <c r="G75" s="5"/>
    </row>
    <row r="76" spans="1:11" x14ac:dyDescent="0.3">
      <c r="A76" s="1"/>
      <c r="B76" s="6"/>
      <c r="C76" s="6"/>
      <c r="D76" s="6"/>
      <c r="E76" s="6"/>
      <c r="F76" s="6"/>
      <c r="G76" s="5"/>
    </row>
    <row r="77" spans="1:11" x14ac:dyDescent="0.3">
      <c r="A77" s="3" t="s">
        <v>64</v>
      </c>
      <c r="B77" s="6"/>
      <c r="C77" s="6"/>
      <c r="D77" s="6"/>
      <c r="E77" s="6"/>
      <c r="F77" s="6"/>
      <c r="G77" s="5"/>
    </row>
    <row r="78" spans="1:11" x14ac:dyDescent="0.3">
      <c r="A78" s="1" t="s">
        <v>1</v>
      </c>
      <c r="B78" s="9">
        <f>G13</f>
        <v>3.7</v>
      </c>
      <c r="C78" s="6"/>
      <c r="D78" s="6"/>
      <c r="E78" s="6"/>
      <c r="F78" s="6"/>
      <c r="G78" s="5"/>
    </row>
    <row r="79" spans="1:11" x14ac:dyDescent="0.3">
      <c r="A79" s="1" t="s">
        <v>35</v>
      </c>
      <c r="B79" s="9">
        <f>G22</f>
        <v>3.342857142857143</v>
      </c>
      <c r="C79" s="6"/>
      <c r="D79" s="6"/>
      <c r="E79" s="6"/>
      <c r="F79" s="6"/>
      <c r="G79" s="5"/>
    </row>
    <row r="80" spans="1:11" x14ac:dyDescent="0.3">
      <c r="A80" s="1" t="s">
        <v>9</v>
      </c>
      <c r="B80" s="9">
        <f>G29</f>
        <v>2.9200000000000004</v>
      </c>
      <c r="C80" s="6"/>
      <c r="D80" s="6"/>
      <c r="E80" s="6"/>
      <c r="F80" s="6"/>
      <c r="G80" s="5"/>
    </row>
    <row r="81" spans="1:7" x14ac:dyDescent="0.3">
      <c r="A81" s="1" t="s">
        <v>14</v>
      </c>
      <c r="B81" s="9">
        <f>G42</f>
        <v>4.3818181818181809</v>
      </c>
      <c r="C81" s="6"/>
      <c r="D81" s="6"/>
      <c r="E81" s="6"/>
      <c r="F81" s="6"/>
      <c r="G81" s="5"/>
    </row>
    <row r="82" spans="1:7" x14ac:dyDescent="0.3">
      <c r="A82" s="1" t="s">
        <v>26</v>
      </c>
      <c r="B82" s="9">
        <f>G51</f>
        <v>3.6</v>
      </c>
      <c r="C82" s="6"/>
      <c r="D82" s="6"/>
      <c r="E82" s="6"/>
      <c r="F82" s="6"/>
      <c r="G82" s="5"/>
    </row>
    <row r="83" spans="1:7" x14ac:dyDescent="0.3">
      <c r="A83" s="1" t="s">
        <v>41</v>
      </c>
      <c r="B83" s="9">
        <f>G59</f>
        <v>4.2</v>
      </c>
      <c r="C83" s="6"/>
      <c r="D83" s="6"/>
      <c r="E83" s="6"/>
      <c r="F83" s="6"/>
      <c r="G83" s="5"/>
    </row>
    <row r="84" spans="1:7" x14ac:dyDescent="0.3">
      <c r="A84" s="1" t="s">
        <v>65</v>
      </c>
      <c r="B84" s="9">
        <f>G67</f>
        <v>3.6333333333333337</v>
      </c>
      <c r="C84" s="6"/>
      <c r="D84" s="6"/>
      <c r="E84" s="6"/>
      <c r="F84" s="6"/>
      <c r="G84" s="5"/>
    </row>
    <row r="85" spans="1:7" x14ac:dyDescent="0.3">
      <c r="A85" s="1" t="s">
        <v>55</v>
      </c>
      <c r="B85" s="9">
        <f>G74</f>
        <v>4.3600000000000003</v>
      </c>
      <c r="C85" s="6"/>
      <c r="D85" s="6"/>
      <c r="E85" s="6"/>
      <c r="F85" s="6"/>
      <c r="G85" s="5"/>
    </row>
  </sheetData>
  <mergeCells count="2">
    <mergeCell ref="B1:K1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011E-78E0-4DFD-AAF7-2B9CD1EEE067}">
  <dimension ref="A1:G11"/>
  <sheetViews>
    <sheetView topLeftCell="A10" workbookViewId="0">
      <selection activeCell="C25" sqref="C25"/>
    </sheetView>
  </sheetViews>
  <sheetFormatPr defaultRowHeight="14.4" x14ac:dyDescent="0.3"/>
  <cols>
    <col min="1" max="1" width="20.109375" bestFit="1" customWidth="1"/>
    <col min="2" max="2" width="16.109375" bestFit="1" customWidth="1"/>
    <col min="3" max="3" width="17.88671875" bestFit="1" customWidth="1"/>
    <col min="5" max="5" width="12.44140625" customWidth="1"/>
    <col min="6" max="6" width="13" customWidth="1"/>
    <col min="7" max="7" width="13.88671875" customWidth="1"/>
  </cols>
  <sheetData>
    <row r="1" spans="1:7" ht="17.399999999999999" x14ac:dyDescent="0.3">
      <c r="A1" s="19" t="s">
        <v>76</v>
      </c>
    </row>
    <row r="2" spans="1:7" ht="28.8" x14ac:dyDescent="0.3">
      <c r="A2" s="20" t="s">
        <v>71</v>
      </c>
      <c r="B2" s="20" t="s">
        <v>70</v>
      </c>
      <c r="C2" s="20" t="s">
        <v>69</v>
      </c>
      <c r="D2" s="20" t="s">
        <v>72</v>
      </c>
      <c r="E2" s="21" t="s">
        <v>73</v>
      </c>
      <c r="F2" s="21" t="s">
        <v>74</v>
      </c>
      <c r="G2" s="21" t="s">
        <v>75</v>
      </c>
    </row>
    <row r="3" spans="1:7" x14ac:dyDescent="0.3">
      <c r="A3" s="10" t="s">
        <v>1</v>
      </c>
      <c r="B3" s="17">
        <f>'Position Analysis'!B78</f>
        <v>3.0550000000000002</v>
      </c>
      <c r="C3" s="17">
        <f>'Employee Analysis'!B78</f>
        <v>3.7</v>
      </c>
      <c r="D3" s="18">
        <f>C3-B3</f>
        <v>0.64500000000000002</v>
      </c>
      <c r="E3" s="16" t="str">
        <f>IF(B3&lt;C3,"x"," ")</f>
        <v>x</v>
      </c>
      <c r="F3" s="16" t="str">
        <f>IF(B3=C3,"x"," ")</f>
        <v xml:space="preserve"> </v>
      </c>
      <c r="G3" s="16" t="str">
        <f>IF(B3&gt;C3,"x"," ")</f>
        <v xml:space="preserve"> </v>
      </c>
    </row>
    <row r="4" spans="1:7" x14ac:dyDescent="0.3">
      <c r="A4" s="10" t="s">
        <v>35</v>
      </c>
      <c r="B4" s="17">
        <f>'Position Analysis'!B79</f>
        <v>3.2514285714285713</v>
      </c>
      <c r="C4" s="17">
        <f>'Employee Analysis'!B79</f>
        <v>3.342857142857143</v>
      </c>
      <c r="D4" s="18">
        <f t="shared" ref="D4:D10" si="0">C4-B4</f>
        <v>9.1428571428571637E-2</v>
      </c>
      <c r="E4" s="16" t="str">
        <f t="shared" ref="E4:E10" si="1">IF(B4&lt;C4,"x"," ")</f>
        <v>x</v>
      </c>
      <c r="F4" s="16" t="str">
        <f t="shared" ref="F4:F10" si="2">IF(B4=C4,"x"," ")</f>
        <v xml:space="preserve"> </v>
      </c>
      <c r="G4" s="16" t="str">
        <f t="shared" ref="G4:G10" si="3">IF(B4&gt;C4,"x"," ")</f>
        <v xml:space="preserve"> </v>
      </c>
    </row>
    <row r="5" spans="1:7" x14ac:dyDescent="0.3">
      <c r="A5" s="10" t="s">
        <v>9</v>
      </c>
      <c r="B5" s="17">
        <f>'Position Analysis'!B80</f>
        <v>2.7720000000000002</v>
      </c>
      <c r="C5" s="17">
        <f>'Employee Analysis'!B80</f>
        <v>2.9200000000000004</v>
      </c>
      <c r="D5" s="18">
        <f t="shared" si="0"/>
        <v>0.14800000000000013</v>
      </c>
      <c r="E5" s="16" t="str">
        <f t="shared" si="1"/>
        <v>x</v>
      </c>
      <c r="F5" s="16" t="str">
        <f t="shared" si="2"/>
        <v xml:space="preserve"> </v>
      </c>
      <c r="G5" s="16" t="str">
        <f t="shared" si="3"/>
        <v xml:space="preserve"> </v>
      </c>
    </row>
    <row r="6" spans="1:7" x14ac:dyDescent="0.3">
      <c r="A6" s="10" t="s">
        <v>14</v>
      </c>
      <c r="B6" s="17">
        <f>'Position Analysis'!B81</f>
        <v>3.729090909090909</v>
      </c>
      <c r="C6" s="17">
        <f>'Employee Analysis'!B81</f>
        <v>4.3818181818181809</v>
      </c>
      <c r="D6" s="18">
        <f t="shared" si="0"/>
        <v>0.65272727272727193</v>
      </c>
      <c r="E6" s="16" t="str">
        <f t="shared" si="1"/>
        <v>x</v>
      </c>
      <c r="F6" s="16" t="str">
        <f t="shared" si="2"/>
        <v xml:space="preserve"> </v>
      </c>
      <c r="G6" s="16" t="str">
        <f t="shared" si="3"/>
        <v xml:space="preserve"> </v>
      </c>
    </row>
    <row r="7" spans="1:7" x14ac:dyDescent="0.3">
      <c r="A7" s="10" t="s">
        <v>26</v>
      </c>
      <c r="B7" s="17">
        <f>'Position Analysis'!B82</f>
        <v>4.1257142857142863</v>
      </c>
      <c r="C7" s="17">
        <f>'Employee Analysis'!B82</f>
        <v>3.6</v>
      </c>
      <c r="D7" s="18">
        <f t="shared" si="0"/>
        <v>-0.52571428571428624</v>
      </c>
      <c r="E7" s="16" t="str">
        <f t="shared" si="1"/>
        <v xml:space="preserve"> </v>
      </c>
      <c r="F7" s="16" t="str">
        <f t="shared" si="2"/>
        <v xml:space="preserve"> </v>
      </c>
      <c r="G7" s="16" t="str">
        <f t="shared" si="3"/>
        <v>x</v>
      </c>
    </row>
    <row r="8" spans="1:7" x14ac:dyDescent="0.3">
      <c r="A8" s="10" t="s">
        <v>41</v>
      </c>
      <c r="B8" s="17">
        <f>'Position Analysis'!B83</f>
        <v>4.12</v>
      </c>
      <c r="C8" s="17">
        <f>'Employee Analysis'!B83</f>
        <v>4.2</v>
      </c>
      <c r="D8" s="18">
        <f t="shared" si="0"/>
        <v>8.0000000000000071E-2</v>
      </c>
      <c r="E8" s="16" t="str">
        <f t="shared" si="1"/>
        <v>x</v>
      </c>
      <c r="F8" s="16" t="str">
        <f t="shared" si="2"/>
        <v xml:space="preserve"> </v>
      </c>
      <c r="G8" s="16" t="str">
        <f t="shared" si="3"/>
        <v xml:space="preserve"> </v>
      </c>
    </row>
    <row r="9" spans="1:7" x14ac:dyDescent="0.3">
      <c r="A9" s="10" t="s">
        <v>65</v>
      </c>
      <c r="B9" s="17">
        <f>'Position Analysis'!B84</f>
        <v>3.97</v>
      </c>
      <c r="C9" s="17">
        <f>'Employee Analysis'!B84</f>
        <v>3.6333333333333337</v>
      </c>
      <c r="D9" s="18">
        <f t="shared" si="0"/>
        <v>-0.33666666666666645</v>
      </c>
      <c r="E9" s="16" t="str">
        <f t="shared" si="1"/>
        <v xml:space="preserve"> </v>
      </c>
      <c r="F9" s="16" t="str">
        <f t="shared" si="2"/>
        <v xml:space="preserve"> </v>
      </c>
      <c r="G9" s="16" t="str">
        <f t="shared" si="3"/>
        <v>x</v>
      </c>
    </row>
    <row r="10" spans="1:7" x14ac:dyDescent="0.3">
      <c r="A10" s="10" t="s">
        <v>55</v>
      </c>
      <c r="B10" s="17">
        <f>'Position Analysis'!B85</f>
        <v>4.72</v>
      </c>
      <c r="C10" s="17">
        <f>'Employee Analysis'!B85</f>
        <v>4.3600000000000003</v>
      </c>
      <c r="D10" s="18">
        <f t="shared" si="0"/>
        <v>-0.35999999999999943</v>
      </c>
      <c r="E10" s="16" t="str">
        <f t="shared" si="1"/>
        <v xml:space="preserve"> </v>
      </c>
      <c r="F10" s="16" t="str">
        <f t="shared" si="2"/>
        <v xml:space="preserve"> </v>
      </c>
      <c r="G10" s="16" t="str">
        <f t="shared" si="3"/>
        <v>x</v>
      </c>
    </row>
    <row r="11" spans="1:7" x14ac:dyDescent="0.3">
      <c r="A11" s="22" t="s">
        <v>77</v>
      </c>
      <c r="B11" s="23">
        <f>SUM(B3:B10)</f>
        <v>29.743233766233764</v>
      </c>
      <c r="C11" s="23">
        <f>SUM(C3:C10)</f>
        <v>30.138008658008655</v>
      </c>
      <c r="D11" s="24">
        <f>C11-B11</f>
        <v>0.39477489177489034</v>
      </c>
      <c r="E11" s="25" t="str">
        <f t="shared" ref="E11" si="4">IF(B11&lt;C11,"x"," ")</f>
        <v>x</v>
      </c>
      <c r="F11" s="25" t="str">
        <f t="shared" ref="F11" si="5">IF(B11=C11,"x"," ")</f>
        <v xml:space="preserve"> </v>
      </c>
      <c r="G11" s="25" t="str">
        <f t="shared" ref="G11" si="6">IF(B11&gt;C11,"x"," ")</f>
        <v xml:space="preserve"> </v>
      </c>
    </row>
  </sheetData>
  <sheetProtection algorithmName="SHA-512" hashValue="cMTP3BUJRCA3dlCuu3bGjMEzT+vuZ6ehoqff0Oo5r5rTtsE7N7uds+oLpP3VFxmTV7XOLn8AJ6GlxZTsW6QoLg==" saltValue="DE+QPT1h/51FaX7K2e6v0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Position Analysis</vt:lpstr>
      <vt:lpstr>Employee Analysis</vt:lpstr>
      <vt:lpstr>Variance</vt:lpstr>
      <vt:lpstr>Charted Analysis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McPheat</dc:creator>
  <cp:lastModifiedBy>Philasande Bhani</cp:lastModifiedBy>
  <dcterms:created xsi:type="dcterms:W3CDTF">2017-11-21T06:49:00Z</dcterms:created>
  <dcterms:modified xsi:type="dcterms:W3CDTF">2024-02-19T12:31:15Z</dcterms:modified>
</cp:coreProperties>
</file>