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-SC 2023 Result 1.2\"/>
    </mc:Choice>
  </mc:AlternateContent>
  <xr:revisionPtr revIDLastSave="0" documentId="13_ncr:1_{7BFE43E8-1116-4D19-A6E8-7EE538E070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 Analysis" sheetId="2" r:id="rId1"/>
  </sheets>
  <definedNames>
    <definedName name="_xlnm._FilterDatabase" localSheetId="0" hidden="1">'Result Analysis'!$A$5:$F$41</definedName>
    <definedName name="StudentName">#REF!:INDEX('Result Analysis'!$B:$B, COUNTA('Result Analysis'!$B:$B))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I13" i="2"/>
  <c r="I15" i="2" s="1"/>
  <c r="O8" i="2"/>
  <c r="N8" i="2"/>
  <c r="M8" i="2"/>
  <c r="L8" i="2"/>
  <c r="K8" i="2"/>
  <c r="J8" i="2"/>
  <c r="I8" i="2"/>
  <c r="H8" i="2"/>
  <c r="O4" i="2"/>
  <c r="N4" i="2"/>
  <c r="M4" i="2"/>
  <c r="M11" i="2" s="1"/>
  <c r="L4" i="2"/>
  <c r="K4" i="2"/>
  <c r="J4" i="2"/>
  <c r="J11" i="2" s="1"/>
  <c r="I4" i="2"/>
  <c r="H4" i="2"/>
  <c r="O11" i="2" l="1"/>
  <c r="K11" i="2"/>
  <c r="P4" i="2"/>
  <c r="I11" i="2"/>
  <c r="L11" i="2"/>
  <c r="N11" i="2"/>
  <c r="P8" i="2"/>
  <c r="H11" i="2"/>
  <c r="P11" i="2" l="1"/>
</calcChain>
</file>

<file path=xl/sharedStrings.xml><?xml version="1.0" encoding="utf-8"?>
<sst xmlns="http://schemas.openxmlformats.org/spreadsheetml/2006/main" count="240" uniqueCount="64">
  <si>
    <t>TOTAL</t>
  </si>
  <si>
    <t>ST</t>
  </si>
  <si>
    <t>SC</t>
  </si>
  <si>
    <t>OBC</t>
  </si>
  <si>
    <t>CAT</t>
  </si>
  <si>
    <t>GEN</t>
  </si>
  <si>
    <t>BOY</t>
  </si>
  <si>
    <t>GIRL</t>
  </si>
  <si>
    <t>STUDENT NAME</t>
  </si>
  <si>
    <t>S.NO</t>
  </si>
  <si>
    <t>GENDER</t>
  </si>
  <si>
    <t>AREA</t>
  </si>
  <si>
    <t>MTH</t>
  </si>
  <si>
    <t>PHE</t>
  </si>
  <si>
    <t xml:space="preserve">        JAWAHAR NAVODAYA VIDYALAYA PFUKHRO MAO</t>
  </si>
  <si>
    <t>ABEL KHOZIIPHRO</t>
  </si>
  <si>
    <t>ASONE CHALAI</t>
  </si>
  <si>
    <t>BIJITA NGANGOM</t>
  </si>
  <si>
    <t>CHRISTINA KHUNDRAKPAM</t>
  </si>
  <si>
    <t>DAZIINE RUTH SHIBA</t>
  </si>
  <si>
    <t>HRIIDZIINE THOHRII</t>
  </si>
  <si>
    <t>KAIKHO KOMUNI</t>
  </si>
  <si>
    <t>KAYIDZIIA</t>
  </si>
  <si>
    <t>KHOLIA FAUSTINA</t>
  </si>
  <si>
    <t>LOHRII MARINE</t>
  </si>
  <si>
    <t>NINGTHOUJAM PANTHOI DEVI</t>
  </si>
  <si>
    <t>NGANGOM KARUNA DEVI</t>
  </si>
  <si>
    <t>PAODUKHUMAI SHEKHO SAVEINE</t>
  </si>
  <si>
    <t>PREMA BASHNET</t>
  </si>
  <si>
    <t>RANJU KUMARI</t>
  </si>
  <si>
    <t>RAOLONGSELA RONG</t>
  </si>
  <si>
    <t>RUCIKA NINGOMBAM</t>
  </si>
  <si>
    <t>SALEW HRIIZIINI</t>
  </si>
  <si>
    <t>SEPTENE NGAOPUNI</t>
  </si>
  <si>
    <t>TALUBA THABITHA</t>
  </si>
  <si>
    <t>ABEL ADASO</t>
  </si>
  <si>
    <t>BILAMANI KHAIDEM</t>
  </si>
  <si>
    <t>MANIAKHO</t>
  </si>
  <si>
    <t>NARESH SUBEDI</t>
  </si>
  <si>
    <t>OINAM BISHAL SINGH</t>
  </si>
  <si>
    <t>PEBAM KARTIK SINGH</t>
  </si>
  <si>
    <t>PUKHRAMBAM RICHARDSON SINGH</t>
  </si>
  <si>
    <t>F</t>
  </si>
  <si>
    <t>M</t>
  </si>
  <si>
    <t>RURAL</t>
  </si>
  <si>
    <t>URBAN</t>
  </si>
  <si>
    <t>Mathematics</t>
  </si>
  <si>
    <t>Without Mathematics</t>
  </si>
  <si>
    <t>CLASS : XI - SC (2022-23)</t>
  </si>
  <si>
    <t>Subject Combination</t>
  </si>
  <si>
    <t>TOTAL (URBAN+RURAL)</t>
  </si>
  <si>
    <t>PFOTOKHO RAJITE</t>
  </si>
  <si>
    <t>SAMJAILA ELISHA K</t>
  </si>
  <si>
    <t>VEICHI ZITA NG</t>
  </si>
  <si>
    <t>RIITEI SAMUEL SIIZIIRU</t>
  </si>
  <si>
    <t>MEVEI MARTIN HAMAI</t>
  </si>
  <si>
    <t>NAMEIRAKPAM NAPOLEON</t>
  </si>
  <si>
    <t>OINAM HIYAILEN KHUMAN</t>
  </si>
  <si>
    <t>OINAM KARUNA DEVI</t>
  </si>
  <si>
    <t>KONJENGBAM NIVATI DEVI</t>
  </si>
  <si>
    <t>NINGTHOUJAM LINTHOI DEVI</t>
  </si>
  <si>
    <t>OINAM BENAKA DEVI</t>
  </si>
  <si>
    <t>BONANZA PUKHRAMBAM</t>
  </si>
  <si>
    <t>MAHESHWORI SALAM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</si>
</sst>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41">
    <xf numFmtId="0" fontId="0" fillId="0" borderId="0" xfId="0"/>
    <xf numFmtId="0" fontId="5" fillId="0" borderId="0" xfId="0" applyFont="1"/>
    <xf numFmtId="0" fontId="7" fillId="0" borderId="0" xfId="1" applyFont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Protection="1">
      <protection locked="0"/>
    </xf>
    <xf numFmtId="0" fontId="9" fillId="2" borderId="1" xfId="1" applyFont="1" applyFill="1" applyBorder="1" applyAlignment="1" applyProtection="1">
      <alignment horizontal="center" vertical="center"/>
      <protection hidden="1"/>
    </xf>
    <xf numFmtId="0" fontId="10" fillId="0" borderId="0" xfId="0" applyFont="1"/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 applyProtection="1">
      <alignment horizontal="left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/>
      <protection locked="0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  <protection locked="0"/>
    </xf>
    <xf numFmtId="0" fontId="8" fillId="0" borderId="5" xfId="1" applyFont="1" applyBorder="1" applyAlignment="1" applyProtection="1">
      <alignment horizontal="center" vertical="center"/>
      <protection locked="0"/>
    </xf>
    <xf numFmtId="0" fontId="8" fillId="0" borderId="6" xfId="1" applyFont="1" applyBorder="1" applyAlignment="1" applyProtection="1">
      <alignment horizontal="center" vertical="center"/>
      <protection locked="0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3" xr:uid="{00000000-0005-0000-0000-000002000000}"/>
    <cellStyle name="Normal 6" xfId="2" xr:uid="{00000000-0005-0000-0000-000003000000}"/>
  </cellStyles>
  <dxfs count="0"/>
  <tableStyles count="0" defaultTableStyle="TableStyleMedium9" defaultPivotStyle="PivotStyleLight16"/>
  <colors>
    <mruColors>
      <color rgb="FFE8FEF2"/>
      <color rgb="FFCDFB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3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B44" sqref="B44"/>
    </sheetView>
  </sheetViews>
  <sheetFormatPr defaultColWidth="9.109375" defaultRowHeight="13.8" x14ac:dyDescent="0.25"/>
  <cols>
    <col min="1" max="1" width="7" style="1" customWidth="1"/>
    <col min="2" max="2" width="32.109375" style="5" bestFit="1" customWidth="1"/>
    <col min="3" max="3" width="12" style="1" bestFit="1" customWidth="1"/>
    <col min="4" max="4" width="6.33203125" style="1" bestFit="1" customWidth="1"/>
    <col min="5" max="5" width="10.21875" style="1" bestFit="1" customWidth="1"/>
    <col min="6" max="6" width="35.6640625" style="14" bestFit="1" customWidth="1"/>
    <col min="7" max="10" width="9.109375" style="1"/>
    <col min="11" max="11" width="34.77734375" style="1" bestFit="1" customWidth="1"/>
    <col min="12" max="16384" width="9.109375" style="1"/>
  </cols>
  <sheetData>
    <row r="1" spans="1:16" ht="28.2" customHeight="1" x14ac:dyDescent="0.25">
      <c r="A1" s="31" t="s">
        <v>14</v>
      </c>
      <c r="B1" s="32"/>
      <c r="C1" s="32"/>
      <c r="D1" s="32"/>
      <c r="E1" s="32"/>
      <c r="F1" s="33"/>
      <c r="H1" s="23" t="s">
        <v>44</v>
      </c>
      <c r="I1" s="23"/>
      <c r="J1" s="23"/>
      <c r="K1" s="23"/>
      <c r="L1" s="23"/>
      <c r="M1" s="23"/>
      <c r="N1" s="23"/>
      <c r="O1" s="23"/>
      <c r="P1" s="23" t="s">
        <v>0</v>
      </c>
    </row>
    <row r="2" spans="1:16" s="9" customFormat="1" ht="17.399999999999999" x14ac:dyDescent="0.25">
      <c r="A2" s="34" t="s">
        <v>48</v>
      </c>
      <c r="B2" s="35"/>
      <c r="C2" s="35"/>
      <c r="D2" s="35"/>
      <c r="E2" s="35"/>
      <c r="F2" s="36"/>
      <c r="H2" s="30" t="s">
        <v>2</v>
      </c>
      <c r="I2" s="30"/>
      <c r="J2" s="30" t="s">
        <v>1</v>
      </c>
      <c r="K2" s="30"/>
      <c r="L2" s="30" t="s">
        <v>5</v>
      </c>
      <c r="M2" s="30"/>
      <c r="N2" s="30" t="s">
        <v>3</v>
      </c>
      <c r="O2" s="30"/>
      <c r="P2" s="23"/>
    </row>
    <row r="3" spans="1:16" x14ac:dyDescent="0.25">
      <c r="A3" s="39" t="s">
        <v>9</v>
      </c>
      <c r="B3" s="37" t="s">
        <v>8</v>
      </c>
      <c r="C3" s="39" t="s">
        <v>10</v>
      </c>
      <c r="D3" s="39" t="s">
        <v>4</v>
      </c>
      <c r="E3" s="39" t="s">
        <v>11</v>
      </c>
      <c r="F3" s="39" t="s">
        <v>49</v>
      </c>
      <c r="H3" s="21" t="s">
        <v>6</v>
      </c>
      <c r="I3" s="21" t="s">
        <v>7</v>
      </c>
      <c r="J3" s="21" t="s">
        <v>6</v>
      </c>
      <c r="K3" s="21" t="s">
        <v>7</v>
      </c>
      <c r="L3" s="21" t="s">
        <v>6</v>
      </c>
      <c r="M3" s="21" t="s">
        <v>7</v>
      </c>
      <c r="N3" s="21" t="s">
        <v>6</v>
      </c>
      <c r="O3" s="21" t="s">
        <v>7</v>
      </c>
      <c r="P3" s="23"/>
    </row>
    <row r="4" spans="1:16" x14ac:dyDescent="0.25">
      <c r="A4" s="40"/>
      <c r="B4" s="38"/>
      <c r="C4" s="40"/>
      <c r="D4" s="40"/>
      <c r="E4" s="40"/>
      <c r="F4" s="40"/>
      <c r="H4" s="21">
        <f>COUNTIFS($E$5:$E$44,"=RURAL",$D$5:$D$44,"=SC",$C$5:$C$44,"=M")</f>
        <v>0</v>
      </c>
      <c r="I4" s="21">
        <f>COUNTIFS($E$5:$E$44,"=RURAL",$D$5:$D$44,"=SC",$C$5:$C$44,"=F")</f>
        <v>2</v>
      </c>
      <c r="J4" s="21">
        <f>COUNTIFS($E$5:$E$44,"=RURAL",$D$5:$D$44,"=ST",$C$5:$C$44,"=M")</f>
        <v>4</v>
      </c>
      <c r="K4" s="21">
        <f>COUNTIFS($E$5:$E$44,"=RURAL",$D$5:$D$44,"=ST",$C$5:$C$44,"=F")</f>
        <v>16</v>
      </c>
      <c r="L4" s="21">
        <f>COUNTIFS($E$5:$E$44,"=RURAL",$D$5:$D$44,"=GEN",$C$5:$C$44,"=M")</f>
        <v>2</v>
      </c>
      <c r="M4" s="21">
        <f>COUNTIFS($E$5:$E$44,"=RURAL",$D$5:$D$44,"=GEN",$C$5:$C$44,"=F")</f>
        <v>2</v>
      </c>
      <c r="N4" s="21">
        <f>COUNTIFS($E$5:$E$44,"=RURAL",$D$5:$D$44,"=OBC",$C$5:$C$44,"=M")</f>
        <v>1</v>
      </c>
      <c r="O4" s="21">
        <f>COUNTIFS($E$5:$E$44,"=RURAL",$D$5:$D$44,"=OBC",$C$5:$C$44,"=F")</f>
        <v>6</v>
      </c>
      <c r="P4" s="22">
        <f>SUM(H4:O4)</f>
        <v>33</v>
      </c>
    </row>
    <row r="5" spans="1:16" ht="18" x14ac:dyDescent="0.25">
      <c r="A5" s="10">
        <v>1</v>
      </c>
      <c r="B5" s="16" t="s">
        <v>15</v>
      </c>
      <c r="C5" s="18" t="s">
        <v>42</v>
      </c>
      <c r="D5" s="17" t="s">
        <v>1</v>
      </c>
      <c r="E5" s="17" t="s">
        <v>44</v>
      </c>
      <c r="F5" s="19" t="s">
        <v>46</v>
      </c>
      <c r="H5" s="23" t="s">
        <v>45</v>
      </c>
      <c r="I5" s="23"/>
      <c r="J5" s="23"/>
      <c r="K5" s="23"/>
      <c r="L5" s="23"/>
      <c r="M5" s="23"/>
      <c r="N5" s="23"/>
      <c r="O5" s="23"/>
      <c r="P5" s="23" t="s">
        <v>0</v>
      </c>
    </row>
    <row r="6" spans="1:16" ht="18" x14ac:dyDescent="0.25">
      <c r="A6" s="10">
        <v>2</v>
      </c>
      <c r="B6" s="16" t="s">
        <v>16</v>
      </c>
      <c r="C6" s="18" t="s">
        <v>42</v>
      </c>
      <c r="D6" s="17" t="s">
        <v>1</v>
      </c>
      <c r="E6" s="17" t="s">
        <v>44</v>
      </c>
      <c r="F6" s="19" t="s">
        <v>47</v>
      </c>
      <c r="H6" s="30" t="s">
        <v>2</v>
      </c>
      <c r="I6" s="30"/>
      <c r="J6" s="30" t="s">
        <v>1</v>
      </c>
      <c r="K6" s="30"/>
      <c r="L6" s="30" t="s">
        <v>5</v>
      </c>
      <c r="M6" s="30"/>
      <c r="N6" s="30" t="s">
        <v>3</v>
      </c>
      <c r="O6" s="30"/>
      <c r="P6" s="23"/>
    </row>
    <row r="7" spans="1:16" ht="18" x14ac:dyDescent="0.25">
      <c r="A7" s="10">
        <v>3</v>
      </c>
      <c r="B7" s="16" t="s">
        <v>17</v>
      </c>
      <c r="C7" s="18" t="s">
        <v>42</v>
      </c>
      <c r="D7" s="17" t="s">
        <v>3</v>
      </c>
      <c r="E7" s="17" t="s">
        <v>44</v>
      </c>
      <c r="F7" s="19" t="s">
        <v>47</v>
      </c>
      <c r="H7" s="21" t="s">
        <v>6</v>
      </c>
      <c r="I7" s="21" t="s">
        <v>7</v>
      </c>
      <c r="J7" s="21" t="s">
        <v>6</v>
      </c>
      <c r="K7" s="21" t="s">
        <v>7</v>
      </c>
      <c r="L7" s="21" t="s">
        <v>6</v>
      </c>
      <c r="M7" s="21" t="s">
        <v>7</v>
      </c>
      <c r="N7" s="21" t="s">
        <v>6</v>
      </c>
      <c r="O7" s="21" t="s">
        <v>7</v>
      </c>
      <c r="P7" s="23"/>
    </row>
    <row r="8" spans="1:16" ht="36" x14ac:dyDescent="0.25">
      <c r="A8" s="10">
        <v>4</v>
      </c>
      <c r="B8" s="16" t="s">
        <v>18</v>
      </c>
      <c r="C8" s="18" t="s">
        <v>42</v>
      </c>
      <c r="D8" s="17" t="s">
        <v>3</v>
      </c>
      <c r="E8" s="17" t="s">
        <v>44</v>
      </c>
      <c r="F8" s="19" t="s">
        <v>46</v>
      </c>
      <c r="H8" s="21">
        <f>COUNTIFS($E$5:$E$44,"=URBAN",$D$5:$D$44,"=SC",$C$5:$C$44,"=M")</f>
        <v>2</v>
      </c>
      <c r="I8" s="21">
        <f>COUNTIFS($E$5:$E$44,"=URBAN",$D$5:$D$44,"=SC",$C$5:$C$44,"=F")</f>
        <v>2</v>
      </c>
      <c r="J8" s="21">
        <f>COUNTIFS($E$5:$E$44,"=URBAN",$D$5:$D$44,"=ST",$C$5:$C$44,"=M")</f>
        <v>0</v>
      </c>
      <c r="K8" s="21">
        <f>COUNTIFS($E$5:$E$44,"=URBAN",$D$5:$D$44,"=ST",$C$5:$C$44,"=F")</f>
        <v>0</v>
      </c>
      <c r="L8" s="21">
        <f>COUNTIFS($E$5:$E$44,"=URBAN",$D$5:$D$44,"=GEN",$C$5:$C$44,"=M")</f>
        <v>0</v>
      </c>
      <c r="M8" s="21">
        <f>COUNTIFS($E$5:$E$44,"=URBAN",$D$5:$D$44,"=GEN",$C$5:$C$44,"=F")</f>
        <v>0</v>
      </c>
      <c r="N8" s="21">
        <f>COUNTIFS($E$5:$E$44,"=URBAN",$D$5:$D$44,"=OBC",$C$5:$C$44,"=M")</f>
        <v>3</v>
      </c>
      <c r="O8" s="21">
        <f>COUNTIFS($E$5:$E$44,"=URBAN",$D$5:$D$44,"=OBC",$C$5:$C$44,"=F")</f>
        <v>0</v>
      </c>
      <c r="P8" s="22">
        <f>SUM(H8:O8)</f>
        <v>7</v>
      </c>
    </row>
    <row r="9" spans="1:16" ht="18" x14ac:dyDescent="0.25">
      <c r="A9" s="10">
        <v>5</v>
      </c>
      <c r="B9" s="16" t="s">
        <v>19</v>
      </c>
      <c r="C9" s="18" t="s">
        <v>42</v>
      </c>
      <c r="D9" s="17" t="s">
        <v>1</v>
      </c>
      <c r="E9" s="17" t="s">
        <v>44</v>
      </c>
      <c r="F9" s="19" t="s">
        <v>47</v>
      </c>
      <c r="H9" s="27"/>
      <c r="I9" s="28"/>
      <c r="J9" s="28"/>
      <c r="K9" s="28"/>
      <c r="L9" s="28"/>
      <c r="M9" s="28"/>
      <c r="N9" s="28"/>
      <c r="O9" s="28"/>
      <c r="P9" s="29"/>
    </row>
    <row r="10" spans="1:16" ht="18" x14ac:dyDescent="0.25">
      <c r="A10" s="10">
        <v>6</v>
      </c>
      <c r="B10" s="16" t="s">
        <v>20</v>
      </c>
      <c r="C10" s="18" t="s">
        <v>42</v>
      </c>
      <c r="D10" s="17" t="s">
        <v>1</v>
      </c>
      <c r="E10" s="17" t="s">
        <v>44</v>
      </c>
      <c r="F10" s="19" t="s">
        <v>46</v>
      </c>
      <c r="H10" s="24" t="s">
        <v>50</v>
      </c>
      <c r="I10" s="25"/>
      <c r="J10" s="25"/>
      <c r="K10" s="25"/>
      <c r="L10" s="25"/>
      <c r="M10" s="25"/>
      <c r="N10" s="25"/>
      <c r="O10" s="25"/>
      <c r="P10" s="26"/>
    </row>
    <row r="11" spans="1:16" ht="18" x14ac:dyDescent="0.25">
      <c r="A11" s="10">
        <v>7</v>
      </c>
      <c r="B11" s="16" t="s">
        <v>21</v>
      </c>
      <c r="C11" s="18" t="s">
        <v>42</v>
      </c>
      <c r="D11" s="17" t="s">
        <v>1</v>
      </c>
      <c r="E11" s="17" t="s">
        <v>44</v>
      </c>
      <c r="F11" s="19" t="s">
        <v>46</v>
      </c>
      <c r="H11" s="22">
        <f t="shared" ref="H11:O11" si="0">H8+H4</f>
        <v>2</v>
      </c>
      <c r="I11" s="22">
        <f t="shared" si="0"/>
        <v>4</v>
      </c>
      <c r="J11" s="22">
        <f t="shared" si="0"/>
        <v>4</v>
      </c>
      <c r="K11" s="22">
        <f t="shared" si="0"/>
        <v>16</v>
      </c>
      <c r="L11" s="22">
        <f t="shared" si="0"/>
        <v>2</v>
      </c>
      <c r="M11" s="22">
        <f t="shared" si="0"/>
        <v>2</v>
      </c>
      <c r="N11" s="22">
        <f t="shared" si="0"/>
        <v>4</v>
      </c>
      <c r="O11" s="22">
        <f t="shared" si="0"/>
        <v>6</v>
      </c>
      <c r="P11" s="22">
        <f>SUM(H11:O11)</f>
        <v>40</v>
      </c>
    </row>
    <row r="12" spans="1:16" ht="18" x14ac:dyDescent="0.25">
      <c r="A12" s="10">
        <v>8</v>
      </c>
      <c r="B12" s="16" t="s">
        <v>22</v>
      </c>
      <c r="C12" s="18" t="s">
        <v>42</v>
      </c>
      <c r="D12" s="17" t="s">
        <v>1</v>
      </c>
      <c r="E12" s="17" t="s">
        <v>44</v>
      </c>
      <c r="F12" s="19" t="s">
        <v>47</v>
      </c>
    </row>
    <row r="13" spans="1:16" ht="18" x14ac:dyDescent="0.25">
      <c r="A13" s="10">
        <v>9</v>
      </c>
      <c r="B13" s="16" t="s">
        <v>23</v>
      </c>
      <c r="C13" s="18" t="s">
        <v>42</v>
      </c>
      <c r="D13" s="17" t="s">
        <v>1</v>
      </c>
      <c r="E13" s="17" t="s">
        <v>44</v>
      </c>
      <c r="F13" s="19" t="s">
        <v>47</v>
      </c>
      <c r="H13" s="20" t="s">
        <v>12</v>
      </c>
      <c r="I13" s="20">
        <f>COUNTIFS($F$5:$F$44,"=Mathematics")</f>
        <v>25</v>
      </c>
    </row>
    <row r="14" spans="1:16" ht="36" x14ac:dyDescent="0.25">
      <c r="A14" s="10">
        <v>10</v>
      </c>
      <c r="B14" s="16" t="s">
        <v>59</v>
      </c>
      <c r="C14" s="18" t="s">
        <v>42</v>
      </c>
      <c r="D14" s="17" t="s">
        <v>2</v>
      </c>
      <c r="E14" s="17" t="s">
        <v>45</v>
      </c>
      <c r="F14" s="19" t="s">
        <v>47</v>
      </c>
      <c r="H14" s="20" t="s">
        <v>13</v>
      </c>
      <c r="I14" s="20">
        <f>COUNTIFS($F$5:$F$44,"=Without Mathematics")</f>
        <v>15</v>
      </c>
    </row>
    <row r="15" spans="1:16" ht="18" x14ac:dyDescent="0.25">
      <c r="A15" s="10">
        <v>11</v>
      </c>
      <c r="B15" s="16" t="s">
        <v>24</v>
      </c>
      <c r="C15" s="18" t="s">
        <v>42</v>
      </c>
      <c r="D15" s="17" t="s">
        <v>1</v>
      </c>
      <c r="E15" s="17" t="s">
        <v>44</v>
      </c>
      <c r="F15" s="19" t="s">
        <v>47</v>
      </c>
      <c r="H15" s="20" t="s">
        <v>0</v>
      </c>
      <c r="I15" s="20">
        <f>SUM(I13:I14)</f>
        <v>40</v>
      </c>
    </row>
    <row r="16" spans="1:16" ht="18" x14ac:dyDescent="0.25">
      <c r="A16" s="10">
        <v>12</v>
      </c>
      <c r="B16" s="16" t="s">
        <v>63</v>
      </c>
      <c r="C16" s="18" t="s">
        <v>42</v>
      </c>
      <c r="D16" s="17" t="s">
        <v>2</v>
      </c>
      <c r="E16" s="17" t="s">
        <v>44</v>
      </c>
      <c r="F16" s="19" t="s">
        <v>46</v>
      </c>
    </row>
    <row r="17" spans="1:6" ht="18" x14ac:dyDescent="0.25">
      <c r="A17" s="10">
        <v>13</v>
      </c>
      <c r="B17" s="16" t="s">
        <v>26</v>
      </c>
      <c r="C17" s="18" t="s">
        <v>42</v>
      </c>
      <c r="D17" s="17" t="s">
        <v>3</v>
      </c>
      <c r="E17" s="17" t="s">
        <v>44</v>
      </c>
      <c r="F17" s="19" t="s">
        <v>47</v>
      </c>
    </row>
    <row r="18" spans="1:6" ht="36" x14ac:dyDescent="0.25">
      <c r="A18" s="10">
        <v>14</v>
      </c>
      <c r="B18" s="16" t="s">
        <v>25</v>
      </c>
      <c r="C18" s="18" t="s">
        <v>42</v>
      </c>
      <c r="D18" s="17" t="s">
        <v>2</v>
      </c>
      <c r="E18" s="17" t="s">
        <v>44</v>
      </c>
      <c r="F18" s="19" t="s">
        <v>47</v>
      </c>
    </row>
    <row r="19" spans="1:6" ht="36" x14ac:dyDescent="0.25">
      <c r="A19" s="10">
        <v>15</v>
      </c>
      <c r="B19" s="16" t="s">
        <v>60</v>
      </c>
      <c r="C19" s="18" t="s">
        <v>42</v>
      </c>
      <c r="D19" s="17" t="s">
        <v>2</v>
      </c>
      <c r="E19" s="17" t="s">
        <v>45</v>
      </c>
      <c r="F19" s="19" t="s">
        <v>46</v>
      </c>
    </row>
    <row r="20" spans="1:6" ht="18" x14ac:dyDescent="0.25">
      <c r="A20" s="10">
        <v>16</v>
      </c>
      <c r="B20" s="16" t="s">
        <v>61</v>
      </c>
      <c r="C20" s="18" t="s">
        <v>42</v>
      </c>
      <c r="D20" s="17" t="s">
        <v>3</v>
      </c>
      <c r="E20" s="17" t="s">
        <v>44</v>
      </c>
      <c r="F20" s="19" t="s">
        <v>46</v>
      </c>
    </row>
    <row r="21" spans="1:6" ht="18" x14ac:dyDescent="0.25">
      <c r="A21" s="10">
        <v>17</v>
      </c>
      <c r="B21" s="16" t="s">
        <v>58</v>
      </c>
      <c r="C21" s="18" t="s">
        <v>42</v>
      </c>
      <c r="D21" s="17" t="s">
        <v>3</v>
      </c>
      <c r="E21" s="17" t="s">
        <v>44</v>
      </c>
      <c r="F21" s="19" t="s">
        <v>46</v>
      </c>
    </row>
    <row r="22" spans="1:6" ht="36" x14ac:dyDescent="0.25">
      <c r="A22" s="10">
        <v>18</v>
      </c>
      <c r="B22" s="16" t="s">
        <v>27</v>
      </c>
      <c r="C22" s="18" t="s">
        <v>42</v>
      </c>
      <c r="D22" s="17" t="s">
        <v>1</v>
      </c>
      <c r="E22" s="17" t="s">
        <v>44</v>
      </c>
      <c r="F22" s="19" t="s">
        <v>47</v>
      </c>
    </row>
    <row r="23" spans="1:6" ht="18" x14ac:dyDescent="0.25">
      <c r="A23" s="10">
        <v>19</v>
      </c>
      <c r="B23" s="16" t="s">
        <v>28</v>
      </c>
      <c r="C23" s="18" t="s">
        <v>42</v>
      </c>
      <c r="D23" s="17" t="s">
        <v>5</v>
      </c>
      <c r="E23" s="17" t="s">
        <v>44</v>
      </c>
      <c r="F23" s="19" t="s">
        <v>46</v>
      </c>
    </row>
    <row r="24" spans="1:6" ht="18" x14ac:dyDescent="0.25">
      <c r="A24" s="10">
        <v>20</v>
      </c>
      <c r="B24" s="16" t="s">
        <v>29</v>
      </c>
      <c r="C24" s="18" t="s">
        <v>42</v>
      </c>
      <c r="D24" s="17" t="s">
        <v>5</v>
      </c>
      <c r="E24" s="17" t="s">
        <v>44</v>
      </c>
      <c r="F24" s="19" t="s">
        <v>46</v>
      </c>
    </row>
    <row r="25" spans="1:6" ht="18" x14ac:dyDescent="0.25">
      <c r="A25" s="10">
        <v>21</v>
      </c>
      <c r="B25" s="16" t="s">
        <v>30</v>
      </c>
      <c r="C25" s="18" t="s">
        <v>42</v>
      </c>
      <c r="D25" s="17" t="s">
        <v>1</v>
      </c>
      <c r="E25" s="17" t="s">
        <v>44</v>
      </c>
      <c r="F25" s="19" t="s">
        <v>47</v>
      </c>
    </row>
    <row r="26" spans="1:6" ht="18" x14ac:dyDescent="0.25">
      <c r="A26" s="10">
        <v>22</v>
      </c>
      <c r="B26" s="16" t="s">
        <v>54</v>
      </c>
      <c r="C26" s="18" t="s">
        <v>42</v>
      </c>
      <c r="D26" s="17" t="s">
        <v>1</v>
      </c>
      <c r="E26" s="17" t="s">
        <v>44</v>
      </c>
      <c r="F26" s="19" t="s">
        <v>46</v>
      </c>
    </row>
    <row r="27" spans="1:6" ht="18" x14ac:dyDescent="0.25">
      <c r="A27" s="10">
        <v>23</v>
      </c>
      <c r="B27" s="16" t="s">
        <v>31</v>
      </c>
      <c r="C27" s="18" t="s">
        <v>42</v>
      </c>
      <c r="D27" s="17" t="s">
        <v>3</v>
      </c>
      <c r="E27" s="17" t="s">
        <v>44</v>
      </c>
      <c r="F27" s="19" t="s">
        <v>46</v>
      </c>
    </row>
    <row r="28" spans="1:6" ht="18" x14ac:dyDescent="0.25">
      <c r="A28" s="10">
        <v>24</v>
      </c>
      <c r="B28" s="16" t="s">
        <v>32</v>
      </c>
      <c r="C28" s="18" t="s">
        <v>42</v>
      </c>
      <c r="D28" s="17" t="s">
        <v>1</v>
      </c>
      <c r="E28" s="17" t="s">
        <v>44</v>
      </c>
      <c r="F28" s="19" t="s">
        <v>46</v>
      </c>
    </row>
    <row r="29" spans="1:6" ht="18" x14ac:dyDescent="0.25">
      <c r="A29" s="10">
        <v>25</v>
      </c>
      <c r="B29" s="16" t="s">
        <v>52</v>
      </c>
      <c r="C29" s="18" t="s">
        <v>42</v>
      </c>
      <c r="D29" s="17" t="s">
        <v>1</v>
      </c>
      <c r="E29" s="17" t="s">
        <v>44</v>
      </c>
      <c r="F29" s="19" t="s">
        <v>46</v>
      </c>
    </row>
    <row r="30" spans="1:6" ht="18" x14ac:dyDescent="0.25">
      <c r="A30" s="10">
        <v>26</v>
      </c>
      <c r="B30" s="16" t="s">
        <v>33</v>
      </c>
      <c r="C30" s="18" t="s">
        <v>42</v>
      </c>
      <c r="D30" s="17" t="s">
        <v>1</v>
      </c>
      <c r="E30" s="17" t="s">
        <v>44</v>
      </c>
      <c r="F30" s="19" t="s">
        <v>46</v>
      </c>
    </row>
    <row r="31" spans="1:6" ht="18" x14ac:dyDescent="0.25">
      <c r="A31" s="10">
        <v>27</v>
      </c>
      <c r="B31" s="16" t="s">
        <v>34</v>
      </c>
      <c r="C31" s="18" t="s">
        <v>42</v>
      </c>
      <c r="D31" s="17" t="s">
        <v>1</v>
      </c>
      <c r="E31" s="17" t="s">
        <v>44</v>
      </c>
      <c r="F31" s="19" t="s">
        <v>46</v>
      </c>
    </row>
    <row r="32" spans="1:6" ht="18" x14ac:dyDescent="0.25">
      <c r="A32" s="10">
        <v>28</v>
      </c>
      <c r="B32" s="16" t="s">
        <v>53</v>
      </c>
      <c r="C32" s="18" t="s">
        <v>42</v>
      </c>
      <c r="D32" s="17" t="s">
        <v>1</v>
      </c>
      <c r="E32" s="17" t="s">
        <v>44</v>
      </c>
      <c r="F32" s="19" t="s">
        <v>47</v>
      </c>
    </row>
    <row r="33" spans="1:6" ht="18" x14ac:dyDescent="0.25">
      <c r="A33" s="10">
        <v>29</v>
      </c>
      <c r="B33" s="16" t="s">
        <v>35</v>
      </c>
      <c r="C33" s="18" t="s">
        <v>43</v>
      </c>
      <c r="D33" s="17" t="s">
        <v>1</v>
      </c>
      <c r="E33" s="17" t="s">
        <v>44</v>
      </c>
      <c r="F33" s="19" t="s">
        <v>47</v>
      </c>
    </row>
    <row r="34" spans="1:6" ht="18" x14ac:dyDescent="0.25">
      <c r="A34" s="10">
        <v>30</v>
      </c>
      <c r="B34" s="16" t="s">
        <v>36</v>
      </c>
      <c r="C34" s="18" t="s">
        <v>43</v>
      </c>
      <c r="D34" s="17" t="s">
        <v>5</v>
      </c>
      <c r="E34" s="17" t="s">
        <v>44</v>
      </c>
      <c r="F34" s="19" t="s">
        <v>46</v>
      </c>
    </row>
    <row r="35" spans="1:6" ht="18" x14ac:dyDescent="0.25">
      <c r="A35" s="10">
        <v>31</v>
      </c>
      <c r="B35" s="16" t="s">
        <v>62</v>
      </c>
      <c r="C35" s="18" t="s">
        <v>43</v>
      </c>
      <c r="D35" s="17" t="s">
        <v>3</v>
      </c>
      <c r="E35" s="17" t="s">
        <v>45</v>
      </c>
      <c r="F35" s="19" t="s">
        <v>46</v>
      </c>
    </row>
    <row r="36" spans="1:6" ht="18" x14ac:dyDescent="0.25">
      <c r="A36" s="10">
        <v>32</v>
      </c>
      <c r="B36" s="16" t="s">
        <v>37</v>
      </c>
      <c r="C36" s="18" t="s">
        <v>43</v>
      </c>
      <c r="D36" s="17" t="s">
        <v>1</v>
      </c>
      <c r="E36" s="17" t="s">
        <v>44</v>
      </c>
      <c r="F36" s="19" t="s">
        <v>47</v>
      </c>
    </row>
    <row r="37" spans="1:6" ht="18" x14ac:dyDescent="0.25">
      <c r="A37" s="10">
        <v>33</v>
      </c>
      <c r="B37" s="16" t="s">
        <v>55</v>
      </c>
      <c r="C37" s="18" t="s">
        <v>43</v>
      </c>
      <c r="D37" s="17" t="s">
        <v>1</v>
      </c>
      <c r="E37" s="17" t="s">
        <v>44</v>
      </c>
      <c r="F37" s="19" t="s">
        <v>46</v>
      </c>
    </row>
    <row r="38" spans="1:6" ht="36" x14ac:dyDescent="0.25">
      <c r="A38" s="10">
        <v>34</v>
      </c>
      <c r="B38" s="16" t="s">
        <v>56</v>
      </c>
      <c r="C38" s="18" t="s">
        <v>43</v>
      </c>
      <c r="D38" s="17" t="s">
        <v>3</v>
      </c>
      <c r="E38" s="17" t="s">
        <v>44</v>
      </c>
      <c r="F38" s="19" t="s">
        <v>46</v>
      </c>
    </row>
    <row r="39" spans="1:6" ht="18" x14ac:dyDescent="0.25">
      <c r="A39" s="10">
        <v>35</v>
      </c>
      <c r="B39" s="16" t="s">
        <v>38</v>
      </c>
      <c r="C39" s="18" t="s">
        <v>43</v>
      </c>
      <c r="D39" s="17" t="s">
        <v>5</v>
      </c>
      <c r="E39" s="17" t="s">
        <v>44</v>
      </c>
      <c r="F39" s="19" t="s">
        <v>47</v>
      </c>
    </row>
    <row r="40" spans="1:6" ht="18" x14ac:dyDescent="0.25">
      <c r="A40" s="10">
        <v>36</v>
      </c>
      <c r="B40" s="16" t="s">
        <v>39</v>
      </c>
      <c r="C40" s="18" t="s">
        <v>43</v>
      </c>
      <c r="D40" s="17" t="s">
        <v>2</v>
      </c>
      <c r="E40" s="17" t="s">
        <v>45</v>
      </c>
      <c r="F40" s="19" t="s">
        <v>46</v>
      </c>
    </row>
    <row r="41" spans="1:6" ht="36" x14ac:dyDescent="0.25">
      <c r="A41" s="10">
        <v>37</v>
      </c>
      <c r="B41" s="16" t="s">
        <v>57</v>
      </c>
      <c r="C41" s="18" t="s">
        <v>43</v>
      </c>
      <c r="D41" s="17" t="s">
        <v>2</v>
      </c>
      <c r="E41" s="17" t="s">
        <v>45</v>
      </c>
      <c r="F41" s="19" t="s">
        <v>46</v>
      </c>
    </row>
    <row r="42" spans="1:6" ht="18" x14ac:dyDescent="0.25">
      <c r="A42" s="10">
        <v>38</v>
      </c>
      <c r="B42" s="16" t="s">
        <v>40</v>
      </c>
      <c r="C42" s="18" t="s">
        <v>43</v>
      </c>
      <c r="D42" s="17" t="s">
        <v>3</v>
      </c>
      <c r="E42" s="17" t="s">
        <v>45</v>
      </c>
      <c r="F42" s="19" t="s">
        <v>46</v>
      </c>
    </row>
    <row r="43" spans="1:6" ht="18" x14ac:dyDescent="0.25">
      <c r="A43" s="10">
        <v>39</v>
      </c>
      <c r="B43" s="16" t="s">
        <v>51</v>
      </c>
      <c r="C43" s="18" t="s">
        <v>43</v>
      </c>
      <c r="D43" s="17" t="s">
        <v>1</v>
      </c>
      <c r="E43" s="17" t="s">
        <v>44</v>
      </c>
      <c r="F43" s="19" t="s">
        <v>46</v>
      </c>
    </row>
    <row r="44" spans="1:6" ht="36" x14ac:dyDescent="0.25">
      <c r="A44" s="10">
        <v>40</v>
      </c>
      <c r="B44" s="16" t="s">
        <v>41</v>
      </c>
      <c r="C44" s="18" t="s">
        <v>43</v>
      </c>
      <c r="D44" s="17" t="s">
        <v>3</v>
      </c>
      <c r="E44" s="17" t="s">
        <v>45</v>
      </c>
      <c r="F44" s="19" t="s">
        <v>46</v>
      </c>
    </row>
    <row r="45" spans="1:6" ht="18" x14ac:dyDescent="0.35">
      <c r="A45" s="2"/>
      <c r="B45" s="12"/>
      <c r="C45" s="11"/>
      <c r="D45" s="11"/>
      <c r="E45" s="11"/>
      <c r="F45" s="15"/>
    </row>
    <row r="46" spans="1:6" ht="18" x14ac:dyDescent="0.35">
      <c r="A46" s="2"/>
      <c r="B46" s="12"/>
      <c r="C46" s="11"/>
      <c r="D46" s="11"/>
      <c r="E46" s="11"/>
      <c r="F46" s="15"/>
    </row>
    <row r="47" spans="1:6" ht="26.25" customHeight="1" x14ac:dyDescent="0.35">
      <c r="A47" s="3"/>
      <c r="B47" s="13"/>
      <c r="C47" s="11"/>
      <c r="D47" s="11"/>
      <c r="E47" s="11"/>
      <c r="F47" s="15"/>
    </row>
    <row r="48" spans="1:6" x14ac:dyDescent="0.25">
      <c r="A48" s="3"/>
      <c r="B48" s="6"/>
    </row>
    <row r="49" spans="1:3" x14ac:dyDescent="0.25">
      <c r="A49" s="3"/>
      <c r="B49" s="6"/>
    </row>
    <row r="50" spans="1:3" x14ac:dyDescent="0.25">
      <c r="A50" s="3"/>
      <c r="B50" s="6"/>
    </row>
    <row r="51" spans="1:3" x14ac:dyDescent="0.25">
      <c r="A51" s="3"/>
      <c r="B51" s="6"/>
    </row>
    <row r="52" spans="1:3" x14ac:dyDescent="0.25">
      <c r="A52" s="4"/>
      <c r="B52" s="7"/>
      <c r="C52" s="4"/>
    </row>
    <row r="53" spans="1:3" x14ac:dyDescent="0.25">
      <c r="A53" s="4"/>
      <c r="B53" s="8"/>
      <c r="C53" s="4"/>
    </row>
  </sheetData>
  <sortState xmlns:xlrd2="http://schemas.microsoft.com/office/spreadsheetml/2017/richdata2" ref="A5:F44">
    <sortCondition ref="C5:C44"/>
    <sortCondition ref="B5:B44"/>
  </sortState>
  <mergeCells count="22">
    <mergeCell ref="A1:F1"/>
    <mergeCell ref="A2:F2"/>
    <mergeCell ref="B3:B4"/>
    <mergeCell ref="C3:C4"/>
    <mergeCell ref="D3:D4"/>
    <mergeCell ref="E3:E4"/>
    <mergeCell ref="A3:A4"/>
    <mergeCell ref="F3:F4"/>
    <mergeCell ref="P1:P3"/>
    <mergeCell ref="H10:P10"/>
    <mergeCell ref="H9:P9"/>
    <mergeCell ref="H1:O1"/>
    <mergeCell ref="H2:I2"/>
    <mergeCell ref="J2:K2"/>
    <mergeCell ref="L2:M2"/>
    <mergeCell ref="N2:O2"/>
    <mergeCell ref="H6:I6"/>
    <mergeCell ref="J6:K6"/>
    <mergeCell ref="L6:M6"/>
    <mergeCell ref="N6:O6"/>
    <mergeCell ref="H5:O5"/>
    <mergeCell ref="P5:P7"/>
  </mergeCells>
  <phoneticPr fontId="4" type="noConversion"/>
  <pageMargins left="0.7" right="0.7" top="0.75" bottom="0.75" header="0.3" footer="0.3"/>
  <pageSetup paperSize="9" scale="82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pankaj bhilingwal</cp:lastModifiedBy>
  <cp:lastPrinted>2022-09-28T06:55:15Z</cp:lastPrinted>
  <dcterms:created xsi:type="dcterms:W3CDTF">2017-09-24T09:10:19Z</dcterms:created>
  <dcterms:modified xsi:type="dcterms:W3CDTF">2023-03-29T09:25:53Z</dcterms:modified>
</cp:coreProperties>
</file>