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45" yWindow="-45" windowWidth="13110" windowHeight="11010" tabRatio="578" activeTab="4"/>
  </bookViews>
  <sheets>
    <sheet name="Histogram" sheetId="10" r:id="rId1"/>
    <sheet name="Arkusz1" sheetId="1" r:id="rId2"/>
    <sheet name="Diff vs ISR No." sheetId="7" r:id="rId3"/>
    <sheet name="Diff vs ISR conc" sheetId="6" r:id="rId4"/>
    <sheet name="%ISR vs ISR No." sheetId="5" r:id="rId5"/>
    <sheet name="Correlation" sheetId="8" r:id="rId6"/>
  </sheets>
  <externalReferences>
    <externalReference r:id="rId7"/>
  </externalReferences>
  <definedNames>
    <definedName name="_xlnm.Print_Area" localSheetId="1">Arkusz1!$A$2:$G$120</definedName>
  </definedNames>
  <calcPr calcId="125725"/>
</workbook>
</file>

<file path=xl/calcChain.xml><?xml version="1.0" encoding="utf-8"?>
<calcChain xmlns="http://schemas.openxmlformats.org/spreadsheetml/2006/main">
  <c r="N29" i="1"/>
  <c r="N30"/>
  <c r="N31"/>
  <c r="N32"/>
  <c r="N33"/>
  <c r="N34"/>
  <c r="N35"/>
  <c r="N28"/>
  <c r="N36"/>
  <c r="Q5"/>
  <c r="H364"/>
  <c r="G364"/>
  <c r="F364"/>
  <c r="H363"/>
  <c r="G363"/>
  <c r="F363"/>
  <c r="E364"/>
  <c r="E363"/>
  <c r="G3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4"/>
  <c r="H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4"/>
  <c r="L7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7"/>
  <c r="U148"/>
  <c r="U149"/>
  <c r="U150"/>
  <c r="U151"/>
  <c r="U152"/>
  <c r="U153"/>
  <c r="U154"/>
  <c r="U155"/>
  <c r="U156"/>
  <c r="U157"/>
  <c r="U158"/>
  <c r="U4"/>
  <c r="L13"/>
  <c r="H4"/>
  <c r="H357"/>
  <c r="H353"/>
  <c r="H349"/>
  <c r="H345"/>
  <c r="H341"/>
  <c r="H337"/>
  <c r="H333"/>
  <c r="H329"/>
  <c r="H325"/>
  <c r="H321"/>
  <c r="H317"/>
  <c r="H313"/>
  <c r="H309"/>
  <c r="H305"/>
  <c r="H301"/>
  <c r="H297"/>
  <c r="H293"/>
  <c r="H289"/>
  <c r="H285"/>
  <c r="H281"/>
  <c r="H277"/>
  <c r="H273"/>
  <c r="H269"/>
  <c r="H265"/>
  <c r="H261"/>
  <c r="H257"/>
  <c r="H253"/>
  <c r="H249"/>
  <c r="H245"/>
  <c r="H241"/>
  <c r="H237"/>
  <c r="H233"/>
  <c r="H229"/>
  <c r="H225"/>
  <c r="H221"/>
  <c r="H217"/>
  <c r="H213"/>
  <c r="H209"/>
  <c r="H205"/>
  <c r="H201"/>
  <c r="H197"/>
  <c r="H193"/>
  <c r="H189"/>
  <c r="H185"/>
  <c r="H181"/>
  <c r="H177"/>
  <c r="H173"/>
  <c r="H169"/>
  <c r="H165"/>
  <c r="H161"/>
  <c r="H157"/>
  <c r="H153"/>
  <c r="H149"/>
  <c r="H145"/>
  <c r="H141"/>
  <c r="H137"/>
  <c r="H133"/>
  <c r="H129"/>
  <c r="H125"/>
  <c r="H121"/>
  <c r="H117"/>
  <c r="H113"/>
  <c r="H109"/>
  <c r="H105"/>
  <c r="H101"/>
  <c r="H97"/>
  <c r="H93"/>
  <c r="H89"/>
  <c r="H85"/>
  <c r="H81"/>
  <c r="H77"/>
  <c r="H73"/>
  <c r="H69"/>
  <c r="H65"/>
  <c r="H61"/>
  <c r="H57"/>
  <c r="H53"/>
  <c r="H49"/>
  <c r="H45"/>
  <c r="H41"/>
  <c r="H37"/>
  <c r="H33"/>
  <c r="H29"/>
  <c r="H25"/>
  <c r="H21"/>
  <c r="H17"/>
  <c r="H13"/>
  <c r="H9"/>
  <c r="H5"/>
  <c r="L9"/>
  <c r="H358"/>
  <c r="H354"/>
  <c r="H350"/>
  <c r="H346"/>
  <c r="H342"/>
  <c r="H338"/>
  <c r="H334"/>
  <c r="H330"/>
  <c r="H326"/>
  <c r="H322"/>
  <c r="H318"/>
  <c r="H314"/>
  <c r="H310"/>
  <c r="H306"/>
  <c r="H302"/>
  <c r="H298"/>
  <c r="H294"/>
  <c r="H290"/>
  <c r="H286"/>
  <c r="H282"/>
  <c r="H278"/>
  <c r="H274"/>
  <c r="H270"/>
  <c r="H266"/>
  <c r="H262"/>
  <c r="H258"/>
  <c r="H254"/>
  <c r="H250"/>
  <c r="H246"/>
  <c r="H242"/>
  <c r="H238"/>
  <c r="H234"/>
  <c r="H230"/>
  <c r="H226"/>
  <c r="H222"/>
  <c r="H218"/>
  <c r="H214"/>
  <c r="H210"/>
  <c r="H206"/>
  <c r="H202"/>
  <c r="H198"/>
  <c r="H194"/>
  <c r="H190"/>
  <c r="H186"/>
  <c r="H182"/>
  <c r="H178"/>
  <c r="H174"/>
  <c r="H170"/>
  <c r="H166"/>
  <c r="H162"/>
  <c r="H158"/>
  <c r="H154"/>
  <c r="H150"/>
  <c r="H146"/>
  <c r="H142"/>
  <c r="H138"/>
  <c r="H134"/>
  <c r="H130"/>
  <c r="H126"/>
  <c r="H122"/>
  <c r="H118"/>
  <c r="H114"/>
  <c r="H110"/>
  <c r="H106"/>
  <c r="H102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H18"/>
  <c r="H14"/>
  <c r="H10"/>
  <c r="H6"/>
  <c r="H359"/>
  <c r="H355"/>
  <c r="H351"/>
  <c r="H347"/>
  <c r="H343"/>
  <c r="H339"/>
  <c r="H335"/>
  <c r="H331"/>
  <c r="H327"/>
  <c r="H323"/>
  <c r="H319"/>
  <c r="H315"/>
  <c r="H311"/>
  <c r="H307"/>
  <c r="H303"/>
  <c r="H299"/>
  <c r="H295"/>
  <c r="H291"/>
  <c r="H287"/>
  <c r="H283"/>
  <c r="H279"/>
  <c r="H275"/>
  <c r="H271"/>
  <c r="H267"/>
  <c r="H263"/>
  <c r="H259"/>
  <c r="H255"/>
  <c r="H251"/>
  <c r="H247"/>
  <c r="H243"/>
  <c r="H239"/>
  <c r="H235"/>
  <c r="H231"/>
  <c r="H227"/>
  <c r="H223"/>
  <c r="H219"/>
  <c r="H215"/>
  <c r="H211"/>
  <c r="H207"/>
  <c r="H203"/>
  <c r="H199"/>
  <c r="H195"/>
  <c r="H191"/>
  <c r="H187"/>
  <c r="H183"/>
  <c r="H179"/>
  <c r="H175"/>
  <c r="H171"/>
  <c r="H167"/>
  <c r="H163"/>
  <c r="H159"/>
  <c r="H155"/>
  <c r="H151"/>
  <c r="H147"/>
  <c r="H143"/>
  <c r="H139"/>
  <c r="H135"/>
  <c r="H131"/>
  <c r="H127"/>
  <c r="H123"/>
  <c r="H119"/>
  <c r="H115"/>
  <c r="H111"/>
  <c r="H107"/>
  <c r="H103"/>
  <c r="H99"/>
  <c r="H95"/>
  <c r="H91"/>
  <c r="H87"/>
  <c r="H83"/>
  <c r="H79"/>
  <c r="H75"/>
  <c r="H71"/>
  <c r="H67"/>
  <c r="H63"/>
  <c r="H59"/>
  <c r="H55"/>
  <c r="H51"/>
  <c r="H47"/>
  <c r="H43"/>
  <c r="H39"/>
  <c r="H35"/>
  <c r="H31"/>
  <c r="H27"/>
  <c r="H23"/>
  <c r="H19"/>
  <c r="H15"/>
  <c r="H11"/>
  <c r="H7"/>
  <c r="H360"/>
  <c r="H356"/>
  <c r="H352"/>
  <c r="H348"/>
  <c r="H344"/>
  <c r="H340"/>
  <c r="H336"/>
  <c r="H332"/>
  <c r="H328"/>
  <c r="H324"/>
  <c r="H320"/>
  <c r="H316"/>
  <c r="H312"/>
  <c r="H308"/>
  <c r="H304"/>
  <c r="H300"/>
  <c r="H296"/>
  <c r="H292"/>
  <c r="H288"/>
  <c r="H284"/>
  <c r="H280"/>
  <c r="H276"/>
  <c r="H272"/>
  <c r="H268"/>
  <c r="H264"/>
  <c r="H260"/>
  <c r="H256"/>
  <c r="H252"/>
  <c r="H248"/>
  <c r="H244"/>
  <c r="H240"/>
  <c r="H236"/>
  <c r="H232"/>
  <c r="H228"/>
  <c r="H224"/>
  <c r="H220"/>
  <c r="H216"/>
  <c r="H212"/>
  <c r="H208"/>
  <c r="H204"/>
  <c r="H200"/>
  <c r="H196"/>
  <c r="H192"/>
  <c r="H188"/>
  <c r="H184"/>
  <c r="H180"/>
  <c r="H176"/>
  <c r="H172"/>
  <c r="H168"/>
  <c r="H164"/>
  <c r="H160"/>
  <c r="H156"/>
  <c r="H152"/>
  <c r="H148"/>
  <c r="H144"/>
  <c r="H140"/>
  <c r="H136"/>
  <c r="H132"/>
  <c r="H128"/>
  <c r="H124"/>
  <c r="H120"/>
  <c r="H116"/>
  <c r="H112"/>
  <c r="H108"/>
  <c r="H104"/>
  <c r="H100"/>
  <c r="H96"/>
  <c r="H92"/>
  <c r="H88"/>
  <c r="H84"/>
  <c r="H80"/>
  <c r="H76"/>
  <c r="H72"/>
  <c r="H68"/>
  <c r="H64"/>
  <c r="H60"/>
  <c r="H56"/>
  <c r="H52"/>
  <c r="H48"/>
  <c r="H44"/>
  <c r="H40"/>
  <c r="H36"/>
  <c r="H32"/>
  <c r="H28"/>
  <c r="H24"/>
  <c r="H20"/>
  <c r="H16"/>
  <c r="H12"/>
  <c r="L11"/>
  <c r="L15"/>
</calcChain>
</file>

<file path=xl/sharedStrings.xml><?xml version="1.0" encoding="utf-8"?>
<sst xmlns="http://schemas.openxmlformats.org/spreadsheetml/2006/main" count="1115" uniqueCount="158">
  <si>
    <t>Sample No.</t>
  </si>
  <si>
    <t>Subject</t>
  </si>
  <si>
    <t xml:space="preserve">Period </t>
  </si>
  <si>
    <t xml:space="preserve">Liczba próbek przeanalizowanych </t>
  </si>
  <si>
    <t>% wyników spełniających kryterium akceptacji</t>
  </si>
  <si>
    <t>Ordinal number</t>
  </si>
  <si>
    <t>Liczba wszystkich próbek</t>
  </si>
  <si>
    <t>Liczba próbek do analizy</t>
  </si>
  <si>
    <t>Pozostało do analizy</t>
  </si>
  <si>
    <t>zgodnie z ILB/AF/026 wersja 2</t>
  </si>
  <si>
    <t>Sampling point</t>
  </si>
  <si>
    <t>003</t>
  </si>
  <si>
    <t>004</t>
  </si>
  <si>
    <t>007</t>
  </si>
  <si>
    <t>008</t>
  </si>
  <si>
    <t>009</t>
  </si>
  <si>
    <t>010</t>
  </si>
  <si>
    <t>011</t>
  </si>
  <si>
    <t>012</t>
  </si>
  <si>
    <t>014</t>
  </si>
  <si>
    <t>016</t>
  </si>
  <si>
    <t>019</t>
  </si>
  <si>
    <t>023</t>
  </si>
  <si>
    <t>025</t>
  </si>
  <si>
    <t>028</t>
  </si>
  <si>
    <t>024</t>
  </si>
  <si>
    <t>Period 2</t>
  </si>
  <si>
    <t>Period 1</t>
  </si>
  <si>
    <t>021</t>
  </si>
  <si>
    <t>P7</t>
  </si>
  <si>
    <t>P14</t>
  </si>
  <si>
    <t>P5</t>
  </si>
  <si>
    <t>P6</t>
  </si>
  <si>
    <t>P3</t>
  </si>
  <si>
    <t>P17</t>
  </si>
  <si>
    <t>P4</t>
  </si>
  <si>
    <t>P9</t>
  </si>
  <si>
    <t>P12</t>
  </si>
  <si>
    <t>P11</t>
  </si>
  <si>
    <t>P13</t>
  </si>
  <si>
    <t>P15</t>
  </si>
  <si>
    <t>P16</t>
  </si>
  <si>
    <t>P18</t>
  </si>
  <si>
    <t>P2</t>
  </si>
  <si>
    <t>P8</t>
  </si>
  <si>
    <t>029</t>
  </si>
  <si>
    <t>031</t>
  </si>
  <si>
    <t>032</t>
  </si>
  <si>
    <t>034</t>
  </si>
  <si>
    <t>035</t>
  </si>
  <si>
    <t>037</t>
  </si>
  <si>
    <t>038</t>
  </si>
  <si>
    <t>039</t>
  </si>
  <si>
    <t>041</t>
  </si>
  <si>
    <t>042</t>
  </si>
  <si>
    <t>043</t>
  </si>
  <si>
    <t>045</t>
  </si>
  <si>
    <t>047</t>
  </si>
  <si>
    <t>048</t>
  </si>
  <si>
    <t>050</t>
  </si>
  <si>
    <t>055</t>
  </si>
  <si>
    <t>056</t>
  </si>
  <si>
    <t>P10</t>
  </si>
  <si>
    <t>057</t>
  </si>
  <si>
    <t>058</t>
  </si>
  <si>
    <t>059</t>
  </si>
  <si>
    <t>060</t>
  </si>
  <si>
    <t>061</t>
  </si>
  <si>
    <t>063</t>
  </si>
  <si>
    <t>064</t>
  </si>
  <si>
    <t>066</t>
  </si>
  <si>
    <t>067</t>
  </si>
  <si>
    <t>068</t>
  </si>
  <si>
    <t>070</t>
  </si>
  <si>
    <t>072</t>
  </si>
  <si>
    <t>076</t>
  </si>
  <si>
    <t>077</t>
  </si>
  <si>
    <t>078</t>
  </si>
  <si>
    <t>079</t>
  </si>
  <si>
    <t>081</t>
  </si>
  <si>
    <t>083</t>
  </si>
  <si>
    <t>085</t>
  </si>
  <si>
    <t>086</t>
  </si>
  <si>
    <t>087</t>
  </si>
  <si>
    <t>088</t>
  </si>
  <si>
    <t>090</t>
  </si>
  <si>
    <t>091</t>
  </si>
  <si>
    <t>092</t>
  </si>
  <si>
    <t>095</t>
  </si>
  <si>
    <t>096</t>
  </si>
  <si>
    <t>097</t>
  </si>
  <si>
    <t>098</t>
  </si>
  <si>
    <t>P1</t>
  </si>
  <si>
    <t>099</t>
  </si>
  <si>
    <t>100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</si>
  <si>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</si>
  <si>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</si>
  <si>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</si>
  <si>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</si>
  <si>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</si>
  <si>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</si>
  <si>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</si>
  <si>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</si>
  <si>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</si>
  <si>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</si>
  <si>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114</t>
  </si>
  <si>
    <t>116</t>
  </si>
  <si>
    <t>117</t>
  </si>
  <si>
    <t>118</t>
  </si>
  <si>
    <t>119</t>
  </si>
  <si>
    <t>121</t>
  </si>
  <si>
    <t>122</t>
  </si>
  <si>
    <t>124</t>
  </si>
  <si>
    <t>125</t>
  </si>
  <si>
    <t>128</t>
  </si>
  <si>
    <t>129</t>
  </si>
  <si>
    <t>130</t>
  </si>
  <si>
    <t>133</t>
  </si>
  <si>
    <t>134</t>
  </si>
  <si>
    <t>136</t>
  </si>
  <si>
    <t>138</t>
  </si>
  <si>
    <t>139</t>
  </si>
  <si>
    <t>142</t>
  </si>
  <si>
    <t>143</t>
  </si>
  <si>
    <t>144</t>
  </si>
  <si>
    <t>145</t>
  </si>
  <si>
    <t>146</t>
  </si>
  <si>
    <t>148</t>
  </si>
  <si>
    <t>150</t>
  </si>
  <si>
    <t>151</t>
  </si>
  <si>
    <t>152</t>
  </si>
  <si>
    <t>154</t>
  </si>
  <si>
    <t>156</t>
  </si>
  <si>
    <t>001</t>
  </si>
  <si>
    <t>022</t>
  </si>
  <si>
    <t>051</t>
  </si>
  <si>
    <t>dodatkowo 4 próbki odrzucone co daje 21 próbek</t>
  </si>
  <si>
    <t>Liczba próbek z ISR &gt; |20%|</t>
  </si>
  <si>
    <t>%ISR</t>
  </si>
  <si>
    <t>Initial value 
[ng/ml]</t>
  </si>
  <si>
    <t>Repeat value
[ng/ml]</t>
  </si>
  <si>
    <t>%difference
[%]</t>
  </si>
  <si>
    <t>MIN</t>
  </si>
  <si>
    <t>MAX</t>
  </si>
  <si>
    <t>Zakres</t>
  </si>
  <si>
    <t>%difference (min-max)
[%]</t>
  </si>
  <si>
    <t>% difference classes</t>
  </si>
  <si>
    <t>&lt; -40</t>
  </si>
  <si>
    <t>&lt;-40; -20)</t>
  </si>
  <si>
    <t>&lt;-20; -10)</t>
  </si>
  <si>
    <t>&lt;-10; 0)</t>
  </si>
  <si>
    <t>&lt;0; 10&gt;</t>
  </si>
  <si>
    <t>(10; 20&gt;</t>
  </si>
  <si>
    <t>(20; 40&gt;</t>
  </si>
  <si>
    <t>&gt; 40</t>
  </si>
  <si>
    <t>Zbiór danych (koszyk)</t>
  </si>
  <si>
    <t>Częstość</t>
  </si>
  <si>
    <t>Suma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</si>
</sst>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8">
    <font>
      <sz val="11"/>
      <color theme="1"/>
      <name val="Calibri"/>
      <family val="2"/>
      <charset val="238"/>
      <scheme val="minor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1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color theme="1"/>
      <name val="Times New Roman"/>
      <family val="1"/>
      <charset val="238"/>
    </font>
    <font>
      <sz val="8"/>
      <color theme="1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5" fillId="0" borderId="0" xfId="0" applyFont="1"/>
    <xf numFmtId="9" fontId="4" fillId="0" borderId="0" xfId="1" applyFont="1"/>
    <xf numFmtId="0" fontId="0" fillId="0" borderId="0" xfId="0" applyFont="1"/>
    <xf numFmtId="0" fontId="6" fillId="0" borderId="0" xfId="0" applyFont="1"/>
    <xf numFmtId="49" fontId="0" fillId="0" borderId="0" xfId="0" applyNumberFormat="1"/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horizontal="center" vertical="center"/>
    </xf>
    <xf numFmtId="2" fontId="7" fillId="0" borderId="0" xfId="0" applyNumberFormat="1" applyFont="1"/>
    <xf numFmtId="0" fontId="8" fillId="0" borderId="0" xfId="0" applyFont="1"/>
    <xf numFmtId="1" fontId="4" fillId="0" borderId="0" xfId="0" applyNumberFormat="1" applyFont="1"/>
    <xf numFmtId="0" fontId="9" fillId="0" borderId="0" xfId="0" applyFont="1"/>
    <xf numFmtId="0" fontId="8" fillId="2" borderId="0" xfId="0" applyFont="1" applyFill="1"/>
    <xf numFmtId="0" fontId="0" fillId="0" borderId="0" xfId="0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7" fillId="0" borderId="0" xfId="0" applyNumberFormat="1" applyFont="1"/>
    <xf numFmtId="0" fontId="1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165" fontId="2" fillId="3" borderId="0" xfId="0" quotePrefix="1" applyNumberFormat="1" applyFont="1" applyFill="1" applyAlignment="1">
      <alignment horizontal="center"/>
    </xf>
    <xf numFmtId="165" fontId="7" fillId="0" borderId="0" xfId="0" quotePrefix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/>
    <xf numFmtId="2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right" vertical="center"/>
    </xf>
    <xf numFmtId="1" fontId="12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4" fillId="0" borderId="0" xfId="0" applyFont="1"/>
    <xf numFmtId="164" fontId="14" fillId="0" borderId="0" xfId="0" applyNumberFormat="1" applyFont="1"/>
    <xf numFmtId="2" fontId="7" fillId="0" borderId="0" xfId="0" applyNumberFormat="1" applyFont="1" applyAlignment="1">
      <alignment horizontal="center" vertical="center"/>
    </xf>
    <xf numFmtId="0" fontId="16" fillId="0" borderId="0" xfId="0" applyFont="1" applyAlignment="1"/>
    <xf numFmtId="0" fontId="16" fillId="0" borderId="0" xfId="0" applyFont="1" applyAlignment="1">
      <alignment horizontal="center" vertical="center"/>
    </xf>
    <xf numFmtId="49" fontId="10" fillId="0" borderId="0" xfId="0" applyNumberFormat="1" applyFont="1"/>
    <xf numFmtId="49" fontId="10" fillId="0" borderId="0" xfId="0" applyNumberFormat="1" applyFont="1" applyFill="1"/>
    <xf numFmtId="0" fontId="0" fillId="0" borderId="0" xfId="0" applyFill="1" applyBorder="1" applyAlignme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1" xfId="0" applyFill="1" applyBorder="1" applyAlignment="1"/>
    <xf numFmtId="0" fontId="17" fillId="0" borderId="4" xfId="0" applyFont="1" applyFill="1" applyBorder="1" applyAlignment="1">
      <alignment horizontal="center"/>
    </xf>
    <xf numFmtId="9" fontId="5" fillId="0" borderId="0" xfId="1" applyFont="1"/>
    <xf numFmtId="0" fontId="15" fillId="0" borderId="3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3">
    <dxf>
      <font>
        <color auto="1"/>
        <name val="Cambria"/>
        <scheme val="none"/>
      </font>
      <fill>
        <patternFill>
          <bgColor theme="3" tint="0.79998168889431442"/>
        </patternFill>
      </fill>
    </dxf>
    <dxf>
      <font>
        <color auto="1"/>
        <name val="Cambria"/>
        <scheme val="none"/>
      </font>
      <fill>
        <patternFill>
          <bgColor theme="5" tint="0.39994506668294322"/>
        </patternFill>
      </fill>
    </dxf>
    <dxf>
      <font>
        <strike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9114305555555555"/>
          <c:y val="7.4299855495556635E-2"/>
          <c:w val="0.79564583333333372"/>
          <c:h val="0.56190679012345679"/>
        </c:manualLayout>
      </c:layout>
      <c:barChart>
        <c:barDir val="col"/>
        <c:grouping val="clustered"/>
        <c:varyColors val="1"/>
        <c:ser>
          <c:idx val="0"/>
          <c:order val="0"/>
          <c:spPr>
            <a:ln w="6350">
              <a:solidFill>
                <a:sysClr val="windowText" lastClr="000000"/>
              </a:solidFill>
            </a:ln>
          </c:spPr>
          <c:dPt>
            <c:idx val="0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1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2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3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4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5"/>
            <c:spPr>
              <a:solidFill>
                <a:schemeClr val="bg1">
                  <a:lumMod val="50000"/>
                </a:schemeClr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6"/>
            <c:spPr>
              <a:solidFill>
                <a:sysClr val="window" lastClr="FFFFFF"/>
              </a:solidFill>
              <a:ln w="6350">
                <a:solidFill>
                  <a:sysClr val="windowText" lastClr="000000"/>
                </a:solidFill>
              </a:ln>
            </c:spPr>
          </c:dPt>
          <c:dPt>
            <c:idx val="7"/>
            <c:spPr>
              <a:solidFill>
                <a:schemeClr val="bg1"/>
              </a:solidFill>
              <a:ln w="6350">
                <a:solidFill>
                  <a:sysClr val="windowText" lastClr="000000"/>
                </a:solidFill>
              </a:ln>
            </c:spPr>
          </c:dPt>
          <c:cat>
            <c:strRef>
              <c:f>[1]Arkusz1!$J$28:$J$35</c:f>
              <c:strCache>
                <c:ptCount val="8"/>
                <c:pt idx="0">
                  <c:v>&lt; -40</c:v>
                </c:pt>
                <c:pt idx="1">
                  <c:v>&lt;-40; -20)</c:v>
                </c:pt>
                <c:pt idx="2">
                  <c:v>&lt;-20; -10)</c:v>
                </c:pt>
                <c:pt idx="3">
                  <c:v>&lt;-10; 0)</c:v>
                </c:pt>
                <c:pt idx="4">
                  <c:v>&lt;0; 10&gt;</c:v>
                </c:pt>
                <c:pt idx="5">
                  <c:v>(10; 20&gt;</c:v>
                </c:pt>
                <c:pt idx="6">
                  <c:v>(20; 40&gt;</c:v>
                </c:pt>
                <c:pt idx="7">
                  <c:v>&gt; 40</c:v>
                </c:pt>
              </c:strCache>
            </c:strRef>
          </c:cat>
          <c:val>
            <c:numRef>
              <c:f>Arkusz1!$N$28:$N$35</c:f>
              <c:numCache>
                <c:formatCode>0%</c:formatCode>
                <c:ptCount val="8"/>
                <c:pt idx="0">
                  <c:v>3.6723163841807911E-2</c:v>
                </c:pt>
                <c:pt idx="1">
                  <c:v>5.0847457627118647E-2</c:v>
                </c:pt>
                <c:pt idx="2">
                  <c:v>5.6497175141242938E-2</c:v>
                </c:pt>
                <c:pt idx="3">
                  <c:v>0.25423728813559321</c:v>
                </c:pt>
                <c:pt idx="4">
                  <c:v>0.28813559322033899</c:v>
                </c:pt>
                <c:pt idx="5">
                  <c:v>0.12429378531073447</c:v>
                </c:pt>
                <c:pt idx="6">
                  <c:v>0.15819209039548024</c:v>
                </c:pt>
                <c:pt idx="7">
                  <c:v>3.1073446327683617E-2</c:v>
                </c:pt>
              </c:numCache>
            </c:numRef>
          </c:val>
        </c:ser>
        <c:gapWidth val="0"/>
        <c:axId val="59737600"/>
        <c:axId val="59765120"/>
      </c:barChart>
      <c:catAx>
        <c:axId val="5973760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difference classes (%)</a:t>
                </a:r>
                <a:endParaRPr lang="en-US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1489236111111296"/>
              <c:y val="0.90205928139222058"/>
            </c:manualLayout>
          </c:layout>
        </c:title>
        <c:tickLblPos val="nextTo"/>
        <c:txPr>
          <a:bodyPr rot="-2700000" vert="horz"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765120"/>
        <c:crosses val="autoZero"/>
        <c:auto val="1"/>
        <c:lblAlgn val="ctr"/>
        <c:lblOffset val="100"/>
      </c:catAx>
      <c:valAx>
        <c:axId val="59765120"/>
        <c:scaling>
          <c:orientation val="minMax"/>
          <c:max val="1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3.7840277777778167E-3"/>
              <c:y val="0.18183360555339648"/>
            </c:manualLayout>
          </c:layout>
        </c:title>
        <c:numFmt formatCode="0%" sourceLinked="1"/>
        <c:tickLblPos val="nextTo"/>
        <c:txPr>
          <a:bodyPr/>
          <a:lstStyle/>
          <a:p>
            <a:pPr>
              <a:defRPr sz="800" b="0">
                <a:latin typeface="Arial" pitchFamily="34" charset="0"/>
                <a:cs typeface="Arial" pitchFamily="34" charset="0"/>
              </a:defRPr>
            </a:pPr>
            <a:endParaRPr lang="pl-PL"/>
          </a:p>
        </c:txPr>
        <c:crossAx val="59737600"/>
        <c:crosses val="autoZero"/>
        <c:crossBetween val="between"/>
        <c:majorUnit val="0.2"/>
      </c:valAx>
      <c:spPr>
        <a:ln w="9525">
          <a:noFill/>
        </a:ln>
      </c:spPr>
    </c:plotArea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188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Arkusz1!$A$4:$A$360</c:f>
              <c:numCache>
                <c:formatCode>General</c:formatCode>
                <c:ptCount val="3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xVal>
          <c:yVal>
            <c:numRef>
              <c:f>Arkusz1!$G$4:$G$361</c:f>
              <c:numCache>
                <c:formatCode>0.00</c:formatCode>
                <c:ptCount val="358"/>
                <c:pt idx="0">
                  <c:v>-2.2411070166202904</c:v>
                </c:pt>
                <c:pt idx="1">
                  <c:v>8.2063305978898082</c:v>
                </c:pt>
                <c:pt idx="2">
                  <c:v>-0.30546386165443745</c:v>
                </c:pt>
                <c:pt idx="3">
                  <c:v>-1.7960230917254623</c:v>
                </c:pt>
                <c:pt idx="4">
                  <c:v>-6.3061884380315032</c:v>
                </c:pt>
                <c:pt idx="5">
                  <c:v>-28.083491461100564</c:v>
                </c:pt>
                <c:pt idx="6">
                  <c:v>-0.17609509134932883</c:v>
                </c:pt>
                <c:pt idx="7">
                  <c:v>2.0086738187628415</c:v>
                </c:pt>
                <c:pt idx="8">
                  <c:v>2.4697517774728639</c:v>
                </c:pt>
                <c:pt idx="9">
                  <c:v>4.2785909602702246</c:v>
                </c:pt>
                <c:pt idx="10">
                  <c:v>2.190225106469287</c:v>
                </c:pt>
                <c:pt idx="11">
                  <c:v>2.1043944708066729</c:v>
                </c:pt>
                <c:pt idx="12">
                  <c:v>-5.3483222619655786</c:v>
                </c:pt>
                <c:pt idx="13">
                  <c:v>-4.6226787830896869</c:v>
                </c:pt>
                <c:pt idx="14">
                  <c:v>-2.8842771720014015</c:v>
                </c:pt>
                <c:pt idx="15">
                  <c:v>14.961122531057283</c:v>
                </c:pt>
                <c:pt idx="16">
                  <c:v>-8.7623474723997621</c:v>
                </c:pt>
                <c:pt idx="17">
                  <c:v>7.0802663862600745</c:v>
                </c:pt>
                <c:pt idx="18">
                  <c:v>-2.6914394860218858</c:v>
                </c:pt>
                <c:pt idx="19">
                  <c:v>-8.4492107482829262</c:v>
                </c:pt>
                <c:pt idx="20">
                  <c:v>-4.879098942176908</c:v>
                </c:pt>
                <c:pt idx="21">
                  <c:v>-11.827478879502001</c:v>
                </c:pt>
                <c:pt idx="22">
                  <c:v>-24.781341107871725</c:v>
                </c:pt>
                <c:pt idx="23">
                  <c:v>-31.396357328707726</c:v>
                </c:pt>
                <c:pt idx="24">
                  <c:v>-40.287769784172667</c:v>
                </c:pt>
                <c:pt idx="25">
                  <c:v>-12.518195050946138</c:v>
                </c:pt>
                <c:pt idx="26">
                  <c:v>-31.466666666666665</c:v>
                </c:pt>
                <c:pt idx="27">
                  <c:v>2.0974172300225358</c:v>
                </c:pt>
                <c:pt idx="28">
                  <c:v>9.9431501504848967</c:v>
                </c:pt>
                <c:pt idx="29">
                  <c:v>35.654163430658457</c:v>
                </c:pt>
                <c:pt idx="30">
                  <c:v>0</c:v>
                </c:pt>
                <c:pt idx="31">
                  <c:v>-4.2518793953601151</c:v>
                </c:pt>
                <c:pt idx="32">
                  <c:v>2.4966011617847057</c:v>
                </c:pt>
                <c:pt idx="33">
                  <c:v>23.432152072034139</c:v>
                </c:pt>
                <c:pt idx="34">
                  <c:v>-7.0643726215361413</c:v>
                </c:pt>
                <c:pt idx="35">
                  <c:v>-13.234301147873056</c:v>
                </c:pt>
                <c:pt idx="36">
                  <c:v>15.882529217860352</c:v>
                </c:pt>
                <c:pt idx="37">
                  <c:v>9.8665950398424247</c:v>
                </c:pt>
                <c:pt idx="38">
                  <c:v>3.6311514572383978</c:v>
                </c:pt>
                <c:pt idx="39">
                  <c:v>4.5996283652391883</c:v>
                </c:pt>
                <c:pt idx="40">
                  <c:v>9.5329249617151604</c:v>
                </c:pt>
                <c:pt idx="41">
                  <c:v>-8.575858542539498</c:v>
                </c:pt>
                <c:pt idx="42">
                  <c:v>0</c:v>
                </c:pt>
                <c:pt idx="43">
                  <c:v>0</c:v>
                </c:pt>
                <c:pt idx="44">
                  <c:v>-5.5613111764949794</c:v>
                </c:pt>
                <c:pt idx="45">
                  <c:v>-1.230617770120596</c:v>
                </c:pt>
                <c:pt idx="46">
                  <c:v>-49.039548022598879</c:v>
                </c:pt>
                <c:pt idx="47">
                  <c:v>-66.561014263074483</c:v>
                </c:pt>
                <c:pt idx="48">
                  <c:v>-3.2598871817246833</c:v>
                </c:pt>
                <c:pt idx="49">
                  <c:v>-5.6448966196258583</c:v>
                </c:pt>
                <c:pt idx="50">
                  <c:v>-4.0810829012054679</c:v>
                </c:pt>
                <c:pt idx="51">
                  <c:v>-14.992776499545185</c:v>
                </c:pt>
                <c:pt idx="52">
                  <c:v>10.289620435330098</c:v>
                </c:pt>
                <c:pt idx="53">
                  <c:v>8.3456828640511684</c:v>
                </c:pt>
                <c:pt idx="54">
                  <c:v>1.9002117378793715</c:v>
                </c:pt>
                <c:pt idx="55">
                  <c:v>4.0227065666830191</c:v>
                </c:pt>
                <c:pt idx="56">
                  <c:v>6.069381598793365</c:v>
                </c:pt>
                <c:pt idx="57">
                  <c:v>0.57826052981167331</c:v>
                </c:pt>
                <c:pt idx="58">
                  <c:v>7.9976303317535535</c:v>
                </c:pt>
                <c:pt idx="59">
                  <c:v>3.3846640498066098</c:v>
                </c:pt>
                <c:pt idx="60">
                  <c:v>7.0003079314339356</c:v>
                </c:pt>
                <c:pt idx="61">
                  <c:v>-56.657082135266911</c:v>
                </c:pt>
                <c:pt idx="62">
                  <c:v>1.1303764728422123</c:v>
                </c:pt>
                <c:pt idx="63">
                  <c:v>-68.320564270947358</c:v>
                </c:pt>
                <c:pt idx="64">
                  <c:v>12.648221343873528</c:v>
                </c:pt>
                <c:pt idx="65">
                  <c:v>21.594349142280532</c:v>
                </c:pt>
                <c:pt idx="66">
                  <c:v>4.6425769532511891</c:v>
                </c:pt>
                <c:pt idx="67">
                  <c:v>-9.4639882035274532</c:v>
                </c:pt>
                <c:pt idx="68">
                  <c:v>-0.81044574515982859</c:v>
                </c:pt>
                <c:pt idx="69">
                  <c:v>-21.58273381294963</c:v>
                </c:pt>
                <c:pt idx="70">
                  <c:v>-24.528301886792441</c:v>
                </c:pt>
                <c:pt idx="71">
                  <c:v>-22.049538610976199</c:v>
                </c:pt>
                <c:pt idx="72">
                  <c:v>-3.093721565059147</c:v>
                </c:pt>
                <c:pt idx="73">
                  <c:v>-32.084210526315779</c:v>
                </c:pt>
                <c:pt idx="74">
                  <c:v>-0.18264840182648415</c:v>
                </c:pt>
                <c:pt idx="75">
                  <c:v>2.4069991921902534</c:v>
                </c:pt>
                <c:pt idx="76">
                  <c:v>-8.0560635632943445</c:v>
                </c:pt>
                <c:pt idx="77">
                  <c:v>8.5027726432532376</c:v>
                </c:pt>
                <c:pt idx="78">
                  <c:v>-2.2819111005467096</c:v>
                </c:pt>
                <c:pt idx="79">
                  <c:v>-0.31309793007479197</c:v>
                </c:pt>
                <c:pt idx="80">
                  <c:v>-3.8335905811407494</c:v>
                </c:pt>
                <c:pt idx="81">
                  <c:v>-8.4903814802738911</c:v>
                </c:pt>
                <c:pt idx="82">
                  <c:v>-11.415149735760416</c:v>
                </c:pt>
                <c:pt idx="83">
                  <c:v>-0.86015899908771964</c:v>
                </c:pt>
                <c:pt idx="84">
                  <c:v>-8.8899551046985756</c:v>
                </c:pt>
                <c:pt idx="85">
                  <c:v>-23.606802401870048</c:v>
                </c:pt>
                <c:pt idx="86">
                  <c:v>-6.6869587046567203</c:v>
                </c:pt>
                <c:pt idx="87">
                  <c:v>-45.71553802323033</c:v>
                </c:pt>
                <c:pt idx="88">
                  <c:v>14.084507042253517</c:v>
                </c:pt>
                <c:pt idx="89">
                  <c:v>1.2122325282395048</c:v>
                </c:pt>
                <c:pt idx="90">
                  <c:v>12.443600094989312</c:v>
                </c:pt>
                <c:pt idx="91">
                  <c:v>-9.0909090909090953</c:v>
                </c:pt>
                <c:pt idx="92">
                  <c:v>97.467136902853468</c:v>
                </c:pt>
                <c:pt idx="93">
                  <c:v>11.06082349045149</c:v>
                </c:pt>
                <c:pt idx="94">
                  <c:v>21.752228711958182</c:v>
                </c:pt>
                <c:pt idx="95">
                  <c:v>-10.65228052967141</c:v>
                </c:pt>
                <c:pt idx="96">
                  <c:v>-3.5165585524069716</c:v>
                </c:pt>
                <c:pt idx="97">
                  <c:v>-1.5475085112968068</c:v>
                </c:pt>
                <c:pt idx="98">
                  <c:v>-5.9152473900193421</c:v>
                </c:pt>
                <c:pt idx="99">
                  <c:v>7.1925875516934443</c:v>
                </c:pt>
                <c:pt idx="100">
                  <c:v>-3.6645777379886639</c:v>
                </c:pt>
                <c:pt idx="101">
                  <c:v>20.027285129604365</c:v>
                </c:pt>
                <c:pt idx="102">
                  <c:v>-20.013596193065936</c:v>
                </c:pt>
                <c:pt idx="103">
                  <c:v>-1.8337699452250527</c:v>
                </c:pt>
                <c:pt idx="104">
                  <c:v>-2.1769534813013105</c:v>
                </c:pt>
                <c:pt idx="105">
                  <c:v>-11.764705882352951</c:v>
                </c:pt>
                <c:pt idx="106">
                  <c:v>-50.853938312515922</c:v>
                </c:pt>
                <c:pt idx="107">
                  <c:v>-96.17791470106863</c:v>
                </c:pt>
                <c:pt idx="108">
                  <c:v>3.47110395419574</c:v>
                </c:pt>
                <c:pt idx="109">
                  <c:v>-5.4563352552383622</c:v>
                </c:pt>
                <c:pt idx="110">
                  <c:v>-22.101175165178805</c:v>
                </c:pt>
                <c:pt idx="111">
                  <c:v>-3.7171029297013485</c:v>
                </c:pt>
                <c:pt idx="112">
                  <c:v>13.451554570378574</c:v>
                </c:pt>
                <c:pt idx="113">
                  <c:v>-11.88331188331189</c:v>
                </c:pt>
                <c:pt idx="114">
                  <c:v>16.312379618280517</c:v>
                </c:pt>
                <c:pt idx="115">
                  <c:v>31.320504313205038</c:v>
                </c:pt>
                <c:pt idx="116">
                  <c:v>19.620697728869107</c:v>
                </c:pt>
                <c:pt idx="117">
                  <c:v>-21.239094033665289</c:v>
                </c:pt>
                <c:pt idx="118">
                  <c:v>-13.155640171346974</c:v>
                </c:pt>
                <c:pt idx="119">
                  <c:v>-116.74779634258653</c:v>
                </c:pt>
                <c:pt idx="120">
                  <c:v>-23.252220934723834</c:v>
                </c:pt>
                <c:pt idx="121">
                  <c:v>-7.7794689666835781</c:v>
                </c:pt>
                <c:pt idx="122">
                  <c:v>17.63772387213783</c:v>
                </c:pt>
                <c:pt idx="123">
                  <c:v>3.452555568092059</c:v>
                </c:pt>
                <c:pt idx="124">
                  <c:v>-8.8064328618484851</c:v>
                </c:pt>
                <c:pt idx="125">
                  <c:v>7.1554836300261302</c:v>
                </c:pt>
                <c:pt idx="126">
                  <c:v>-4.694102516994314</c:v>
                </c:pt>
                <c:pt idx="127">
                  <c:v>-8.9513400988810794</c:v>
                </c:pt>
                <c:pt idx="128">
                  <c:v>3.7935597706219673</c:v>
                </c:pt>
                <c:pt idx="129">
                  <c:v>15.08866847009317</c:v>
                </c:pt>
                <c:pt idx="130">
                  <c:v>-7.1386775892334757</c:v>
                </c:pt>
                <c:pt idx="131">
                  <c:v>5.3244592346089901</c:v>
                </c:pt>
                <c:pt idx="132">
                  <c:v>-19.223985890652575</c:v>
                </c:pt>
                <c:pt idx="133">
                  <c:v>14.037192561487702</c:v>
                </c:pt>
                <c:pt idx="134">
                  <c:v>-5.3140517466678387</c:v>
                </c:pt>
                <c:pt idx="135">
                  <c:v>-1.2459306297978467</c:v>
                </c:pt>
                <c:pt idx="136">
                  <c:v>8.7663804789877968</c:v>
                </c:pt>
                <c:pt idx="137">
                  <c:v>-18.370883882149045</c:v>
                </c:pt>
                <c:pt idx="138">
                  <c:v>1.9126085037516534</c:v>
                </c:pt>
                <c:pt idx="139">
                  <c:v>24.826216484607738</c:v>
                </c:pt>
                <c:pt idx="140">
                  <c:v>15.460569052877737</c:v>
                </c:pt>
                <c:pt idx="141">
                  <c:v>-17.377931564782774</c:v>
                </c:pt>
                <c:pt idx="142">
                  <c:v>-15.411045424687996</c:v>
                </c:pt>
                <c:pt idx="143">
                  <c:v>22.193040052527891</c:v>
                </c:pt>
                <c:pt idx="144">
                  <c:v>4.5934202358783267</c:v>
                </c:pt>
                <c:pt idx="145">
                  <c:v>-8.471898277029565</c:v>
                </c:pt>
                <c:pt idx="146">
                  <c:v>11.81988742964354</c:v>
                </c:pt>
                <c:pt idx="147">
                  <c:v>57.84807093218307</c:v>
                </c:pt>
                <c:pt idx="148">
                  <c:v>-13.94882087305569</c:v>
                </c:pt>
                <c:pt idx="149">
                  <c:v>-9.2213463392502693</c:v>
                </c:pt>
                <c:pt idx="150">
                  <c:v>7.4002026342451899</c:v>
                </c:pt>
                <c:pt idx="151">
                  <c:v>65.784638000735015</c:v>
                </c:pt>
                <c:pt idx="152">
                  <c:v>-86.808818214672939</c:v>
                </c:pt>
                <c:pt idx="153">
                  <c:v>-22.666666666666664</c:v>
                </c:pt>
                <c:pt idx="154">
                  <c:v>-6.2208256483821733</c:v>
                </c:pt>
                <c:pt idx="155">
                  <c:v>9.484574692196059</c:v>
                </c:pt>
                <c:pt idx="156">
                  <c:v>2.8876804800300002</c:v>
                </c:pt>
                <c:pt idx="157">
                  <c:v>4.1155469003570291</c:v>
                </c:pt>
                <c:pt idx="158">
                  <c:v>-6.9081718618365624</c:v>
                </c:pt>
                <c:pt idx="159">
                  <c:v>27.041499330655959</c:v>
                </c:pt>
                <c:pt idx="160">
                  <c:v>-24.24313541422201</c:v>
                </c:pt>
                <c:pt idx="161">
                  <c:v>5.2348009054101539</c:v>
                </c:pt>
                <c:pt idx="162">
                  <c:v>-11.515030327267887</c:v>
                </c:pt>
                <c:pt idx="163">
                  <c:v>26.416275430359931</c:v>
                </c:pt>
                <c:pt idx="164">
                  <c:v>30.72492800801303</c:v>
                </c:pt>
                <c:pt idx="165">
                  <c:v>29.201101928374644</c:v>
                </c:pt>
                <c:pt idx="166">
                  <c:v>25.348696179502738</c:v>
                </c:pt>
                <c:pt idx="167">
                  <c:v>26.190860649119973</c:v>
                </c:pt>
                <c:pt idx="168">
                  <c:v>7.6379066478076423</c:v>
                </c:pt>
                <c:pt idx="169">
                  <c:v>-6.7493278760884481</c:v>
                </c:pt>
                <c:pt idx="170">
                  <c:v>3.6255007128793584</c:v>
                </c:pt>
                <c:pt idx="171">
                  <c:v>11.404435058078128</c:v>
                </c:pt>
                <c:pt idx="172">
                  <c:v>4.623415361670399</c:v>
                </c:pt>
                <c:pt idx="173">
                  <c:v>-0.71912013536378616</c:v>
                </c:pt>
                <c:pt idx="174">
                  <c:v>5.5430051242492704</c:v>
                </c:pt>
                <c:pt idx="175">
                  <c:v>-3.2245379473063251</c:v>
                </c:pt>
                <c:pt idx="176">
                  <c:v>29.454280763986429</c:v>
                </c:pt>
                <c:pt idx="177">
                  <c:v>14.455168348928016</c:v>
                </c:pt>
                <c:pt idx="178">
                  <c:v>30.76688053773297</c:v>
                </c:pt>
                <c:pt idx="179">
                  <c:v>-2.6039729186816429</c:v>
                </c:pt>
                <c:pt idx="180">
                  <c:v>3.4090909090908941</c:v>
                </c:pt>
                <c:pt idx="181">
                  <c:v>23.191733639494831</c:v>
                </c:pt>
                <c:pt idx="182">
                  <c:v>-1.6096579476861181</c:v>
                </c:pt>
                <c:pt idx="183">
                  <c:v>11.641443538998834</c:v>
                </c:pt>
                <c:pt idx="184">
                  <c:v>8.8916277841359417</c:v>
                </c:pt>
                <c:pt idx="185">
                  <c:v>-24.116629602174449</c:v>
                </c:pt>
                <c:pt idx="186">
                  <c:v>20.952380952380949</c:v>
                </c:pt>
                <c:pt idx="187">
                  <c:v>24.806014830617816</c:v>
                </c:pt>
                <c:pt idx="188">
                  <c:v>5.8704038465122315</c:v>
                </c:pt>
                <c:pt idx="189">
                  <c:v>21.736742539818145</c:v>
                </c:pt>
                <c:pt idx="190">
                  <c:v>7.4647359880164865</c:v>
                </c:pt>
                <c:pt idx="191">
                  <c:v>20.114576702737111</c:v>
                </c:pt>
                <c:pt idx="192">
                  <c:v>29.130966952264398</c:v>
                </c:pt>
                <c:pt idx="193">
                  <c:v>45.777080062794354</c:v>
                </c:pt>
                <c:pt idx="194">
                  <c:v>28.872263784981982</c:v>
                </c:pt>
                <c:pt idx="195">
                  <c:v>43.173621844410093</c:v>
                </c:pt>
                <c:pt idx="196">
                  <c:v>38.189955246146198</c:v>
                </c:pt>
                <c:pt idx="197">
                  <c:v>8.1762114537445019</c:v>
                </c:pt>
                <c:pt idx="198">
                  <c:v>9.6823237577018553</c:v>
                </c:pt>
                <c:pt idx="199">
                  <c:v>4.4067243349110425</c:v>
                </c:pt>
                <c:pt idx="200">
                  <c:v>22.348484848484844</c:v>
                </c:pt>
                <c:pt idx="201">
                  <c:v>8.5282704492140411</c:v>
                </c:pt>
                <c:pt idx="202">
                  <c:v>-0.9405426887156999</c:v>
                </c:pt>
                <c:pt idx="203">
                  <c:v>6.736866600733034</c:v>
                </c:pt>
                <c:pt idx="204">
                  <c:v>-52.19599957667478</c:v>
                </c:pt>
                <c:pt idx="205">
                  <c:v>1.4704218979753509</c:v>
                </c:pt>
                <c:pt idx="206">
                  <c:v>18.870611692658269</c:v>
                </c:pt>
                <c:pt idx="207">
                  <c:v>14.59190915542939</c:v>
                </c:pt>
                <c:pt idx="208">
                  <c:v>30.935758662652908</c:v>
                </c:pt>
                <c:pt idx="209">
                  <c:v>9.0426065162907374</c:v>
                </c:pt>
                <c:pt idx="210">
                  <c:v>3.1629152372186433</c:v>
                </c:pt>
                <c:pt idx="211">
                  <c:v>9.7685943471504793</c:v>
                </c:pt>
                <c:pt idx="212">
                  <c:v>11.201235998455003</c:v>
                </c:pt>
                <c:pt idx="213">
                  <c:v>-59.184299294694888</c:v>
                </c:pt>
                <c:pt idx="214">
                  <c:v>4.1589286181371223</c:v>
                </c:pt>
                <c:pt idx="215">
                  <c:v>1.6443575475008743</c:v>
                </c:pt>
                <c:pt idx="216">
                  <c:v>2.6361833663828191</c:v>
                </c:pt>
                <c:pt idx="217">
                  <c:v>20.654591674610735</c:v>
                </c:pt>
                <c:pt idx="218">
                  <c:v>23.099328300540911</c:v>
                </c:pt>
                <c:pt idx="219">
                  <c:v>27.350334402696969</c:v>
                </c:pt>
                <c:pt idx="220">
                  <c:v>23.041474654377879</c:v>
                </c:pt>
                <c:pt idx="221">
                  <c:v>8.5816579454695656</c:v>
                </c:pt>
                <c:pt idx="222">
                  <c:v>6.6229920129229223</c:v>
                </c:pt>
                <c:pt idx="223">
                  <c:v>74.197530864197546</c:v>
                </c:pt>
                <c:pt idx="224">
                  <c:v>-18.500766871165641</c:v>
                </c:pt>
                <c:pt idx="225">
                  <c:v>-5.3913849004168668</c:v>
                </c:pt>
                <c:pt idx="226">
                  <c:v>4.0054869684499295</c:v>
                </c:pt>
                <c:pt idx="227">
                  <c:v>-3.4392166228803465</c:v>
                </c:pt>
                <c:pt idx="228">
                  <c:v>5.4367524465385975</c:v>
                </c:pt>
                <c:pt idx="229">
                  <c:v>9.8257261410788317</c:v>
                </c:pt>
                <c:pt idx="230">
                  <c:v>15.011952191235062</c:v>
                </c:pt>
                <c:pt idx="231">
                  <c:v>30.409041980624323</c:v>
                </c:pt>
                <c:pt idx="232">
                  <c:v>21.787970980575711</c:v>
                </c:pt>
                <c:pt idx="233">
                  <c:v>33.243651158212479</c:v>
                </c:pt>
                <c:pt idx="234">
                  <c:v>18.469918296608075</c:v>
                </c:pt>
                <c:pt idx="235">
                  <c:v>11.687298626420208</c:v>
                </c:pt>
                <c:pt idx="236">
                  <c:v>32.936621737883577</c:v>
                </c:pt>
                <c:pt idx="237">
                  <c:v>18.350913008959967</c:v>
                </c:pt>
                <c:pt idx="238">
                  <c:v>32.788559754851889</c:v>
                </c:pt>
                <c:pt idx="239">
                  <c:v>-0.78717481040607407</c:v>
                </c:pt>
                <c:pt idx="240">
                  <c:v>-3.2639076728879282</c:v>
                </c:pt>
                <c:pt idx="241">
                  <c:v>0.94339622641509513</c:v>
                </c:pt>
                <c:pt idx="242">
                  <c:v>10.526315789473694</c:v>
                </c:pt>
                <c:pt idx="243">
                  <c:v>5.7634769828355594</c:v>
                </c:pt>
                <c:pt idx="244">
                  <c:v>6.3167487825022173</c:v>
                </c:pt>
                <c:pt idx="245">
                  <c:v>12.40310077519381</c:v>
                </c:pt>
                <c:pt idx="246">
                  <c:v>7.1537756037908888</c:v>
                </c:pt>
                <c:pt idx="247">
                  <c:v>8.6261980830671003</c:v>
                </c:pt>
                <c:pt idx="248">
                  <c:v>22.552934059286134</c:v>
                </c:pt>
                <c:pt idx="249">
                  <c:v>19.21726041144003</c:v>
                </c:pt>
                <c:pt idx="250">
                  <c:v>8.6564762670957389</c:v>
                </c:pt>
                <c:pt idx="251">
                  <c:v>6.4561947188327196</c:v>
                </c:pt>
                <c:pt idx="252">
                  <c:v>-2.7434842249656968</c:v>
                </c:pt>
                <c:pt idx="253">
                  <c:v>11.670020120724345</c:v>
                </c:pt>
                <c:pt idx="254">
                  <c:v>25.042783799201356</c:v>
                </c:pt>
                <c:pt idx="255">
                  <c:v>0.6955715279387954</c:v>
                </c:pt>
                <c:pt idx="256">
                  <c:v>6.3069376313945398</c:v>
                </c:pt>
                <c:pt idx="257">
                  <c:v>21.911515030460393</c:v>
                </c:pt>
                <c:pt idx="258">
                  <c:v>22.967060183274167</c:v>
                </c:pt>
                <c:pt idx="259">
                  <c:v>22.274206672091125</c:v>
                </c:pt>
                <c:pt idx="260">
                  <c:v>20.434664983316804</c:v>
                </c:pt>
                <c:pt idx="261">
                  <c:v>5.308602494403579</c:v>
                </c:pt>
                <c:pt idx="262">
                  <c:v>12.936953431785888</c:v>
                </c:pt>
                <c:pt idx="263">
                  <c:v>31.333834102371501</c:v>
                </c:pt>
                <c:pt idx="264">
                  <c:v>43.658564681488315</c:v>
                </c:pt>
                <c:pt idx="265">
                  <c:v>-0.89117136167963396</c:v>
                </c:pt>
                <c:pt idx="266">
                  <c:v>-0.58530875036582275</c:v>
                </c:pt>
                <c:pt idx="267">
                  <c:v>19.644437293862104</c:v>
                </c:pt>
                <c:pt idx="268">
                  <c:v>-0.1996007984031864</c:v>
                </c:pt>
                <c:pt idx="269">
                  <c:v>29.991915925626511</c:v>
                </c:pt>
                <c:pt idx="270">
                  <c:v>7.5411334552102387</c:v>
                </c:pt>
                <c:pt idx="271">
                  <c:v>5.9417363715027403</c:v>
                </c:pt>
                <c:pt idx="272">
                  <c:v>-8.906882591093126</c:v>
                </c:pt>
                <c:pt idx="273">
                  <c:v>0.43286573146292795</c:v>
                </c:pt>
                <c:pt idx="274">
                  <c:v>13.245724224562757</c:v>
                </c:pt>
                <c:pt idx="275">
                  <c:v>27.673802791616183</c:v>
                </c:pt>
                <c:pt idx="276">
                  <c:v>3.7777147257914234</c:v>
                </c:pt>
                <c:pt idx="277">
                  <c:v>7.7336331834082932</c:v>
                </c:pt>
                <c:pt idx="278">
                  <c:v>3.2339089481946548</c:v>
                </c:pt>
                <c:pt idx="279">
                  <c:v>1.2220670391061501</c:v>
                </c:pt>
                <c:pt idx="280">
                  <c:v>5.3877259752616489</c:v>
                </c:pt>
                <c:pt idx="281">
                  <c:v>-1.2898686679174416</c:v>
                </c:pt>
                <c:pt idx="282">
                  <c:v>36.701990178340651</c:v>
                </c:pt>
                <c:pt idx="283">
                  <c:v>32.581453634085221</c:v>
                </c:pt>
                <c:pt idx="284">
                  <c:v>36.09879670677644</c:v>
                </c:pt>
                <c:pt idx="285">
                  <c:v>43.650862947117204</c:v>
                </c:pt>
                <c:pt idx="286">
                  <c:v>26.713412553132088</c:v>
                </c:pt>
                <c:pt idx="287">
                  <c:v>10.162601626016261</c:v>
                </c:pt>
                <c:pt idx="288">
                  <c:v>49.644711966796336</c:v>
                </c:pt>
                <c:pt idx="289">
                  <c:v>27.36262791297618</c:v>
                </c:pt>
                <c:pt idx="290">
                  <c:v>4.2061713497672768</c:v>
                </c:pt>
                <c:pt idx="291">
                  <c:v>6.3214381540112745</c:v>
                </c:pt>
                <c:pt idx="292">
                  <c:v>14.214380825565897</c:v>
                </c:pt>
                <c:pt idx="293">
                  <c:v>15.551573078454792</c:v>
                </c:pt>
                <c:pt idx="294">
                  <c:v>9.9821527478613969</c:v>
                </c:pt>
                <c:pt idx="295">
                  <c:v>15.542521994134898</c:v>
                </c:pt>
                <c:pt idx="296">
                  <c:v>8.1168492436098116</c:v>
                </c:pt>
                <c:pt idx="297">
                  <c:v>9.5000389985180576</c:v>
                </c:pt>
                <c:pt idx="298">
                  <c:v>-12.308774397749257</c:v>
                </c:pt>
                <c:pt idx="299">
                  <c:v>-5.3234021578399764</c:v>
                </c:pt>
                <c:pt idx="300">
                  <c:v>14.625949264824689</c:v>
                </c:pt>
                <c:pt idx="301">
                  <c:v>7.9905946899186757</c:v>
                </c:pt>
                <c:pt idx="302">
                  <c:v>-4.940752022640611</c:v>
                </c:pt>
                <c:pt idx="303">
                  <c:v>6.061182558404993</c:v>
                </c:pt>
                <c:pt idx="304">
                  <c:v>8.4457683546521842</c:v>
                </c:pt>
                <c:pt idx="305">
                  <c:v>-27.46314972847167</c:v>
                </c:pt>
                <c:pt idx="306">
                  <c:v>-91.042944785276077</c:v>
                </c:pt>
                <c:pt idx="307">
                  <c:v>-2.8737372347160584</c:v>
                </c:pt>
                <c:pt idx="308">
                  <c:v>-3.873993861833346</c:v>
                </c:pt>
                <c:pt idx="309">
                  <c:v>5.2068922148157428</c:v>
                </c:pt>
                <c:pt idx="310">
                  <c:v>-1.1133740665308873</c:v>
                </c:pt>
                <c:pt idx="311">
                  <c:v>10.563828433244238</c:v>
                </c:pt>
                <c:pt idx="312">
                  <c:v>-2.0794824399260592</c:v>
                </c:pt>
                <c:pt idx="313">
                  <c:v>26.626165287524874</c:v>
                </c:pt>
                <c:pt idx="314">
                  <c:v>40.627072656014477</c:v>
                </c:pt>
                <c:pt idx="315">
                  <c:v>14.769166492584077</c:v>
                </c:pt>
                <c:pt idx="316">
                  <c:v>-2.2741368616911379</c:v>
                </c:pt>
                <c:pt idx="317">
                  <c:v>4.6361944989188952</c:v>
                </c:pt>
                <c:pt idx="318">
                  <c:v>-14.352142767374643</c:v>
                </c:pt>
                <c:pt idx="319">
                  <c:v>8.2655471004985568</c:v>
                </c:pt>
                <c:pt idx="320">
                  <c:v>-6.5510597302504872</c:v>
                </c:pt>
                <c:pt idx="321">
                  <c:v>-6.8625008493194155</c:v>
                </c:pt>
                <c:pt idx="322">
                  <c:v>8.5902178380600116</c:v>
                </c:pt>
                <c:pt idx="323">
                  <c:v>2.6549597574997525</c:v>
                </c:pt>
                <c:pt idx="324">
                  <c:v>-7.4882995319812853</c:v>
                </c:pt>
                <c:pt idx="325">
                  <c:v>-9.3827160493827115</c:v>
                </c:pt>
                <c:pt idx="326">
                  <c:v>12.363427257044284</c:v>
                </c:pt>
                <c:pt idx="327">
                  <c:v>-3.6140470508012381</c:v>
                </c:pt>
                <c:pt idx="328">
                  <c:v>3.8515210717276003</c:v>
                </c:pt>
                <c:pt idx="329">
                  <c:v>2.5242718446601895</c:v>
                </c:pt>
                <c:pt idx="330">
                  <c:v>-9.4234907690565048</c:v>
                </c:pt>
                <c:pt idx="331">
                  <c:v>-21.848332627246865</c:v>
                </c:pt>
                <c:pt idx="332">
                  <c:v>-5.0671506352087139</c:v>
                </c:pt>
                <c:pt idx="333">
                  <c:v>-10.761390887290167</c:v>
                </c:pt>
                <c:pt idx="334">
                  <c:v>-5.9661354581673152</c:v>
                </c:pt>
                <c:pt idx="335">
                  <c:v>10.358325805480279</c:v>
                </c:pt>
                <c:pt idx="336">
                  <c:v>17.484575225438999</c:v>
                </c:pt>
                <c:pt idx="337">
                  <c:v>10.220891052040439</c:v>
                </c:pt>
                <c:pt idx="338">
                  <c:v>5.5309342315192227</c:v>
                </c:pt>
                <c:pt idx="339">
                  <c:v>31.88078573041318</c:v>
                </c:pt>
                <c:pt idx="340">
                  <c:v>12.711462084457475</c:v>
                </c:pt>
                <c:pt idx="341">
                  <c:v>30.273803537962245</c:v>
                </c:pt>
                <c:pt idx="342">
                  <c:v>26.753499513436648</c:v>
                </c:pt>
                <c:pt idx="343">
                  <c:v>35.570209464701321</c:v>
                </c:pt>
                <c:pt idx="344">
                  <c:v>21.241830065359483</c:v>
                </c:pt>
                <c:pt idx="345">
                  <c:v>0.75550345186922918</c:v>
                </c:pt>
                <c:pt idx="346">
                  <c:v>26.403508771929818</c:v>
                </c:pt>
                <c:pt idx="347">
                  <c:v>48.085106382978729</c:v>
                </c:pt>
                <c:pt idx="348">
                  <c:v>-3.407991666046569</c:v>
                </c:pt>
                <c:pt idx="349">
                  <c:v>-0.94472731734249371</c:v>
                </c:pt>
                <c:pt idx="350">
                  <c:v>-1.594298039951227</c:v>
                </c:pt>
                <c:pt idx="351">
                  <c:v>-8.4014660276289881</c:v>
                </c:pt>
                <c:pt idx="352">
                  <c:v>-8.46493998736576</c:v>
                </c:pt>
                <c:pt idx="353">
                  <c:v>-13.054789733234969</c:v>
                </c:pt>
                <c:pt idx="354">
                  <c:v>-5.7620282339383513</c:v>
                </c:pt>
                <c:pt idx="355">
                  <c:v>7.7835906596912015</c:v>
                </c:pt>
                <c:pt idx="356">
                  <c:v>-3.4314465408805139</c:v>
                </c:pt>
                <c:pt idx="357">
                  <c:v>0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(Arkusz1!$A$4,Arkusz1!$A$360)</c:f>
              <c:numCache>
                <c:formatCode>General</c:formatCode>
                <c:ptCount val="2"/>
                <c:pt idx="0">
                  <c:v>1</c:v>
                </c:pt>
                <c:pt idx="1">
                  <c:v>357</c:v>
                </c:pt>
              </c:numCache>
            </c:numRef>
          </c:xVal>
          <c:yVal>
            <c:numRef>
              <c:f>Arkusz1!$R$4:$R$5</c:f>
              <c:numCache>
                <c:formatCode>0.00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(Arkusz1!$A$4,Arkusz1!$A$360)</c:f>
              <c:numCache>
                <c:formatCode>General</c:formatCode>
                <c:ptCount val="2"/>
                <c:pt idx="0">
                  <c:v>1</c:v>
                </c:pt>
                <c:pt idx="1">
                  <c:v>357</c:v>
                </c:pt>
              </c:numCache>
            </c:numRef>
          </c:xVal>
          <c:yVal>
            <c:numRef>
              <c:f>Arkusz1!$T$4:$T$5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(Arkusz1!$A$4,Arkusz1!$A$360)</c:f>
              <c:numCache>
                <c:formatCode>General</c:formatCode>
                <c:ptCount val="2"/>
                <c:pt idx="0">
                  <c:v>1</c:v>
                </c:pt>
                <c:pt idx="1">
                  <c:v>357</c:v>
                </c:pt>
              </c:numCache>
            </c:numRef>
          </c:xVal>
          <c:yVal>
            <c:numRef>
              <c:f>Arkusz1!$S$4:$S$5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71396736"/>
        <c:axId val="71423872"/>
      </c:scatterChart>
      <c:valAx>
        <c:axId val="71396736"/>
        <c:scaling>
          <c:orientation val="minMax"/>
          <c:max val="360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ISR No.</a:t>
                </a:r>
              </a:p>
            </c:rich>
          </c:tx>
          <c:layout>
            <c:manualLayout>
              <c:xMode val="edge"/>
              <c:yMode val="edge"/>
              <c:x val="0.41893460349186157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423872"/>
        <c:crossesAt val="-400"/>
        <c:crossBetween val="midCat"/>
        <c:majorUnit val="50"/>
      </c:valAx>
      <c:valAx>
        <c:axId val="71423872"/>
        <c:scaling>
          <c:orientation val="minMax"/>
          <c:max val="120"/>
          <c:min val="-12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% diference [%]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396736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417582417582419"/>
          <c:y val="2.8257456828885398E-2"/>
          <c:w val="0.84835164835164834"/>
          <c:h val="0.84144427001570177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ysClr val="windowText" lastClr="000000"/>
              </a:solidFill>
              <a:ln>
                <a:noFill/>
              </a:ln>
            </c:spPr>
          </c:marker>
          <c:xVal>
            <c:numRef>
              <c:f>Arkusz1!$E$4:$E$361</c:f>
              <c:numCache>
                <c:formatCode>0.000</c:formatCode>
                <c:ptCount val="358"/>
                <c:pt idx="0">
                  <c:v>6.7229999999999999</c:v>
                </c:pt>
                <c:pt idx="1">
                  <c:v>0.40899999999999997</c:v>
                </c:pt>
                <c:pt idx="2">
                  <c:v>10.164</c:v>
                </c:pt>
                <c:pt idx="3">
                  <c:v>11.010999999999999</c:v>
                </c:pt>
                <c:pt idx="4">
                  <c:v>27.594999999999999</c:v>
                </c:pt>
                <c:pt idx="5">
                  <c:v>0.60099999999999998</c:v>
                </c:pt>
                <c:pt idx="6">
                  <c:v>4.5469999999999997</c:v>
                </c:pt>
                <c:pt idx="7">
                  <c:v>4.3369999999999997</c:v>
                </c:pt>
                <c:pt idx="8">
                  <c:v>7.9180000000000001</c:v>
                </c:pt>
                <c:pt idx="9">
                  <c:v>39.545999999999999</c:v>
                </c:pt>
                <c:pt idx="10">
                  <c:v>4.8769999999999998</c:v>
                </c:pt>
                <c:pt idx="11">
                  <c:v>4.7960000000000003</c:v>
                </c:pt>
                <c:pt idx="12">
                  <c:v>3.0139999999999998</c:v>
                </c:pt>
                <c:pt idx="13">
                  <c:v>5.1790000000000003</c:v>
                </c:pt>
                <c:pt idx="14">
                  <c:v>1.4419999999999999</c:v>
                </c:pt>
                <c:pt idx="15">
                  <c:v>10.352</c:v>
                </c:pt>
                <c:pt idx="16">
                  <c:v>4.4909999999999997</c:v>
                </c:pt>
                <c:pt idx="17">
                  <c:v>4.1280000000000001</c:v>
                </c:pt>
                <c:pt idx="18">
                  <c:v>58.365000000000002</c:v>
                </c:pt>
                <c:pt idx="19">
                  <c:v>64.872</c:v>
                </c:pt>
                <c:pt idx="20">
                  <c:v>52.341999999999999</c:v>
                </c:pt>
                <c:pt idx="21">
                  <c:v>1.1910000000000001</c:v>
                </c:pt>
                <c:pt idx="22">
                  <c:v>0.77100000000000002</c:v>
                </c:pt>
                <c:pt idx="23">
                  <c:v>0.66700000000000004</c:v>
                </c:pt>
                <c:pt idx="24">
                  <c:v>0.66800000000000004</c:v>
                </c:pt>
                <c:pt idx="25">
                  <c:v>0.73</c:v>
                </c:pt>
                <c:pt idx="26">
                  <c:v>0.86799999999999999</c:v>
                </c:pt>
                <c:pt idx="27">
                  <c:v>57.085000000000001</c:v>
                </c:pt>
                <c:pt idx="28">
                  <c:v>59.674999999999997</c:v>
                </c:pt>
                <c:pt idx="29">
                  <c:v>19.574000000000002</c:v>
                </c:pt>
                <c:pt idx="31">
                  <c:v>12.634</c:v>
                </c:pt>
                <c:pt idx="32">
                  <c:v>11.984999999999999</c:v>
                </c:pt>
                <c:pt idx="33">
                  <c:v>8.3829999999999991</c:v>
                </c:pt>
                <c:pt idx="34">
                  <c:v>9.6579999999999995</c:v>
                </c:pt>
                <c:pt idx="35">
                  <c:v>1.579</c:v>
                </c:pt>
                <c:pt idx="36">
                  <c:v>4.6079999999999997</c:v>
                </c:pt>
                <c:pt idx="37">
                  <c:v>5.3090000000000002</c:v>
                </c:pt>
                <c:pt idx="38">
                  <c:v>34.935000000000002</c:v>
                </c:pt>
                <c:pt idx="39">
                  <c:v>56.521999999999998</c:v>
                </c:pt>
                <c:pt idx="40">
                  <c:v>44.774999999999999</c:v>
                </c:pt>
                <c:pt idx="41">
                  <c:v>79.031999999999996</c:v>
                </c:pt>
                <c:pt idx="44">
                  <c:v>74.406000000000006</c:v>
                </c:pt>
                <c:pt idx="45">
                  <c:v>2.044</c:v>
                </c:pt>
                <c:pt idx="46">
                  <c:v>1.1020000000000001</c:v>
                </c:pt>
                <c:pt idx="47">
                  <c:v>0.84099999999999997</c:v>
                </c:pt>
                <c:pt idx="48">
                  <c:v>16.305</c:v>
                </c:pt>
                <c:pt idx="49">
                  <c:v>15.664999999999999</c:v>
                </c:pt>
                <c:pt idx="50">
                  <c:v>7.5759999999999996</c:v>
                </c:pt>
                <c:pt idx="51">
                  <c:v>10.045</c:v>
                </c:pt>
                <c:pt idx="52">
                  <c:v>10.545999999999999</c:v>
                </c:pt>
                <c:pt idx="53">
                  <c:v>6.1429999999999998</c:v>
                </c:pt>
                <c:pt idx="54">
                  <c:v>9.1219999999999999</c:v>
                </c:pt>
                <c:pt idx="55">
                  <c:v>6.9909999999999997</c:v>
                </c:pt>
                <c:pt idx="56">
                  <c:v>8.0359999999999996</c:v>
                </c:pt>
                <c:pt idx="57">
                  <c:v>6.38</c:v>
                </c:pt>
                <c:pt idx="58">
                  <c:v>6.4820000000000002</c:v>
                </c:pt>
                <c:pt idx="59">
                  <c:v>34.186</c:v>
                </c:pt>
                <c:pt idx="60">
                  <c:v>32.905000000000001</c:v>
                </c:pt>
                <c:pt idx="61">
                  <c:v>10.265000000000001</c:v>
                </c:pt>
                <c:pt idx="62">
                  <c:v>5.19</c:v>
                </c:pt>
                <c:pt idx="63">
                  <c:v>11.032</c:v>
                </c:pt>
                <c:pt idx="64">
                  <c:v>0.47399999999999998</c:v>
                </c:pt>
                <c:pt idx="65">
                  <c:v>0.442</c:v>
                </c:pt>
                <c:pt idx="66">
                  <c:v>52.914999999999999</c:v>
                </c:pt>
                <c:pt idx="67">
                  <c:v>54.69</c:v>
                </c:pt>
                <c:pt idx="68">
                  <c:v>1.115</c:v>
                </c:pt>
                <c:pt idx="69">
                  <c:v>0.84699999999999998</c:v>
                </c:pt>
                <c:pt idx="70">
                  <c:v>0.59499999999999997</c:v>
                </c:pt>
                <c:pt idx="71">
                  <c:v>1.143</c:v>
                </c:pt>
                <c:pt idx="72">
                  <c:v>0.55800000000000005</c:v>
                </c:pt>
                <c:pt idx="73">
                  <c:v>2.7559999999999998</c:v>
                </c:pt>
                <c:pt idx="74">
                  <c:v>0.54800000000000004</c:v>
                </c:pt>
                <c:pt idx="75">
                  <c:v>36.079000000000001</c:v>
                </c:pt>
                <c:pt idx="76">
                  <c:v>33.844999999999999</c:v>
                </c:pt>
                <c:pt idx="77">
                  <c:v>3.6259999999999999</c:v>
                </c:pt>
                <c:pt idx="78">
                  <c:v>4.2549999999999999</c:v>
                </c:pt>
                <c:pt idx="79">
                  <c:v>23.032</c:v>
                </c:pt>
                <c:pt idx="80">
                  <c:v>28.393000000000001</c:v>
                </c:pt>
                <c:pt idx="81">
                  <c:v>7.9930000000000003</c:v>
                </c:pt>
                <c:pt idx="82">
                  <c:v>9.0009999999999994</c:v>
                </c:pt>
                <c:pt idx="83">
                  <c:v>15.412000000000001</c:v>
                </c:pt>
                <c:pt idx="84">
                  <c:v>15.238</c:v>
                </c:pt>
                <c:pt idx="85">
                  <c:v>64.33</c:v>
                </c:pt>
                <c:pt idx="86">
                  <c:v>65.867000000000004</c:v>
                </c:pt>
                <c:pt idx="87">
                  <c:v>2.8029999999999999</c:v>
                </c:pt>
                <c:pt idx="88">
                  <c:v>0.627</c:v>
                </c:pt>
                <c:pt idx="89">
                  <c:v>10.823</c:v>
                </c:pt>
                <c:pt idx="90">
                  <c:v>3.9489999999999998</c:v>
                </c:pt>
                <c:pt idx="91">
                  <c:v>12.558</c:v>
                </c:pt>
                <c:pt idx="92">
                  <c:v>3.198</c:v>
                </c:pt>
                <c:pt idx="93">
                  <c:v>4.2789999999999999</c:v>
                </c:pt>
                <c:pt idx="94">
                  <c:v>7.2480000000000002</c:v>
                </c:pt>
                <c:pt idx="95">
                  <c:v>5.3689999999999998</c:v>
                </c:pt>
                <c:pt idx="96">
                  <c:v>5.9610000000000003</c:v>
                </c:pt>
                <c:pt idx="97">
                  <c:v>26.047999999999998</c:v>
                </c:pt>
                <c:pt idx="98">
                  <c:v>24.210999999999999</c:v>
                </c:pt>
                <c:pt idx="99">
                  <c:v>18.416</c:v>
                </c:pt>
                <c:pt idx="100">
                  <c:v>17.062000000000001</c:v>
                </c:pt>
                <c:pt idx="101">
                  <c:v>6.5960000000000001</c:v>
                </c:pt>
                <c:pt idx="102">
                  <c:v>8.0909999999999993</c:v>
                </c:pt>
                <c:pt idx="103">
                  <c:v>8.4749999999999996</c:v>
                </c:pt>
                <c:pt idx="104">
                  <c:v>8.3119999999999994</c:v>
                </c:pt>
                <c:pt idx="105">
                  <c:v>8.4960000000000004</c:v>
                </c:pt>
                <c:pt idx="106">
                  <c:v>9.8409999999999993</c:v>
                </c:pt>
                <c:pt idx="107">
                  <c:v>15.382</c:v>
                </c:pt>
                <c:pt idx="108">
                  <c:v>5.492</c:v>
                </c:pt>
                <c:pt idx="109">
                  <c:v>7.3049999999999997</c:v>
                </c:pt>
                <c:pt idx="110">
                  <c:v>22.018000000000001</c:v>
                </c:pt>
                <c:pt idx="111">
                  <c:v>14.359</c:v>
                </c:pt>
                <c:pt idx="112">
                  <c:v>7.9950000000000001</c:v>
                </c:pt>
                <c:pt idx="113">
                  <c:v>9.8780000000000001</c:v>
                </c:pt>
                <c:pt idx="114">
                  <c:v>13.113</c:v>
                </c:pt>
                <c:pt idx="115">
                  <c:v>16.523</c:v>
                </c:pt>
                <c:pt idx="116">
                  <c:v>19.260000000000002</c:v>
                </c:pt>
                <c:pt idx="117">
                  <c:v>6.2759999999999998</c:v>
                </c:pt>
                <c:pt idx="118">
                  <c:v>5.5979999999999999</c:v>
                </c:pt>
                <c:pt idx="119">
                  <c:v>6.0190000000000001</c:v>
                </c:pt>
                <c:pt idx="120">
                  <c:v>4.335</c:v>
                </c:pt>
                <c:pt idx="121">
                  <c:v>6.1429999999999998</c:v>
                </c:pt>
                <c:pt idx="122">
                  <c:v>4.0220000000000002</c:v>
                </c:pt>
                <c:pt idx="123">
                  <c:v>4.3550000000000004</c:v>
                </c:pt>
                <c:pt idx="124">
                  <c:v>21.553000000000001</c:v>
                </c:pt>
                <c:pt idx="125">
                  <c:v>19.364000000000001</c:v>
                </c:pt>
                <c:pt idx="126">
                  <c:v>22.283000000000001</c:v>
                </c:pt>
                <c:pt idx="127">
                  <c:v>4.0149999999999997</c:v>
                </c:pt>
                <c:pt idx="128">
                  <c:v>3.3359999999999999</c:v>
                </c:pt>
                <c:pt idx="129">
                  <c:v>6.1520000000000001</c:v>
                </c:pt>
                <c:pt idx="130">
                  <c:v>1.77</c:v>
                </c:pt>
                <c:pt idx="131">
                  <c:v>0.58499999999999996</c:v>
                </c:pt>
                <c:pt idx="132">
                  <c:v>2.4860000000000002</c:v>
                </c:pt>
                <c:pt idx="133">
                  <c:v>0.77500000000000002</c:v>
                </c:pt>
                <c:pt idx="134">
                  <c:v>5.8920000000000003</c:v>
                </c:pt>
                <c:pt idx="135">
                  <c:v>25.036000000000001</c:v>
                </c:pt>
                <c:pt idx="136">
                  <c:v>1.0580000000000001</c:v>
                </c:pt>
                <c:pt idx="137">
                  <c:v>0.63</c:v>
                </c:pt>
                <c:pt idx="138">
                  <c:v>3.3660000000000001</c:v>
                </c:pt>
                <c:pt idx="139">
                  <c:v>0.88200000000000001</c:v>
                </c:pt>
                <c:pt idx="140">
                  <c:v>3.5510000000000002</c:v>
                </c:pt>
                <c:pt idx="141">
                  <c:v>5.6539999999999999</c:v>
                </c:pt>
                <c:pt idx="142">
                  <c:v>10.657999999999999</c:v>
                </c:pt>
                <c:pt idx="143">
                  <c:v>2.0310000000000001</c:v>
                </c:pt>
                <c:pt idx="144">
                  <c:v>0.78700000000000003</c:v>
                </c:pt>
                <c:pt idx="145">
                  <c:v>6.9269999999999996</c:v>
                </c:pt>
                <c:pt idx="146">
                  <c:v>1.0029999999999999</c:v>
                </c:pt>
                <c:pt idx="147">
                  <c:v>1.4830000000000001</c:v>
                </c:pt>
                <c:pt idx="148">
                  <c:v>3.198</c:v>
                </c:pt>
                <c:pt idx="149">
                  <c:v>27.669</c:v>
                </c:pt>
                <c:pt idx="150">
                  <c:v>23.762</c:v>
                </c:pt>
                <c:pt idx="151">
                  <c:v>0.91300000000000003</c:v>
                </c:pt>
                <c:pt idx="152">
                  <c:v>1.984</c:v>
                </c:pt>
                <c:pt idx="153">
                  <c:v>0.66800000000000004</c:v>
                </c:pt>
                <c:pt idx="154">
                  <c:v>45.283000000000001</c:v>
                </c:pt>
                <c:pt idx="155">
                  <c:v>10.173999999999999</c:v>
                </c:pt>
                <c:pt idx="156">
                  <c:v>7.8840000000000003</c:v>
                </c:pt>
                <c:pt idx="157">
                  <c:v>7.5439999999999996</c:v>
                </c:pt>
                <c:pt idx="158">
                  <c:v>1.8420000000000001</c:v>
                </c:pt>
                <c:pt idx="159">
                  <c:v>0.96899999999999997</c:v>
                </c:pt>
                <c:pt idx="160">
                  <c:v>9.5549999999999997</c:v>
                </c:pt>
                <c:pt idx="161">
                  <c:v>30.545999999999999</c:v>
                </c:pt>
                <c:pt idx="162">
                  <c:v>39.667000000000002</c:v>
                </c:pt>
                <c:pt idx="163">
                  <c:v>2.7730000000000001</c:v>
                </c:pt>
                <c:pt idx="164">
                  <c:v>3.38</c:v>
                </c:pt>
                <c:pt idx="165">
                  <c:v>3.41</c:v>
                </c:pt>
                <c:pt idx="166">
                  <c:v>2.88</c:v>
                </c:pt>
                <c:pt idx="167">
                  <c:v>2.6909999999999998</c:v>
                </c:pt>
                <c:pt idx="168">
                  <c:v>12.58</c:v>
                </c:pt>
                <c:pt idx="169">
                  <c:v>12.881</c:v>
                </c:pt>
                <c:pt idx="170">
                  <c:v>7.2309999999999999</c:v>
                </c:pt>
                <c:pt idx="171">
                  <c:v>1.786</c:v>
                </c:pt>
                <c:pt idx="172">
                  <c:v>0.65500000000000003</c:v>
                </c:pt>
                <c:pt idx="173">
                  <c:v>9.49</c:v>
                </c:pt>
                <c:pt idx="174">
                  <c:v>8.8230000000000004</c:v>
                </c:pt>
                <c:pt idx="175">
                  <c:v>7.7519999999999998</c:v>
                </c:pt>
                <c:pt idx="176">
                  <c:v>41.588000000000001</c:v>
                </c:pt>
                <c:pt idx="177">
                  <c:v>6.2960000000000003</c:v>
                </c:pt>
                <c:pt idx="178">
                  <c:v>5.5389999999999997</c:v>
                </c:pt>
                <c:pt idx="179">
                  <c:v>6.8079999999999998</c:v>
                </c:pt>
                <c:pt idx="180">
                  <c:v>2.4220000000000002</c:v>
                </c:pt>
                <c:pt idx="181">
                  <c:v>0.77</c:v>
                </c:pt>
                <c:pt idx="182">
                  <c:v>2.004</c:v>
                </c:pt>
                <c:pt idx="183">
                  <c:v>0.80900000000000005</c:v>
                </c:pt>
                <c:pt idx="184">
                  <c:v>5.4269999999999996</c:v>
                </c:pt>
                <c:pt idx="185">
                  <c:v>9.07</c:v>
                </c:pt>
                <c:pt idx="186">
                  <c:v>7.4729999999999999</c:v>
                </c:pt>
                <c:pt idx="187">
                  <c:v>25.457000000000001</c:v>
                </c:pt>
                <c:pt idx="188">
                  <c:v>26.042000000000002</c:v>
                </c:pt>
                <c:pt idx="189">
                  <c:v>7.3029999999999999</c:v>
                </c:pt>
                <c:pt idx="190">
                  <c:v>7.7119999999999997</c:v>
                </c:pt>
                <c:pt idx="191">
                  <c:v>1.413</c:v>
                </c:pt>
                <c:pt idx="192">
                  <c:v>1.3959999999999999</c:v>
                </c:pt>
                <c:pt idx="193">
                  <c:v>1.228</c:v>
                </c:pt>
                <c:pt idx="194">
                  <c:v>1.544</c:v>
                </c:pt>
                <c:pt idx="195">
                  <c:v>1.522</c:v>
                </c:pt>
                <c:pt idx="196">
                  <c:v>1.627</c:v>
                </c:pt>
                <c:pt idx="197">
                  <c:v>5.4429999999999996</c:v>
                </c:pt>
                <c:pt idx="198">
                  <c:v>5.9459999999999997</c:v>
                </c:pt>
                <c:pt idx="199">
                  <c:v>2.996</c:v>
                </c:pt>
                <c:pt idx="200">
                  <c:v>0.93799999999999994</c:v>
                </c:pt>
                <c:pt idx="201">
                  <c:v>21.834</c:v>
                </c:pt>
                <c:pt idx="202">
                  <c:v>22.753</c:v>
                </c:pt>
                <c:pt idx="203">
                  <c:v>8.3049999999999997</c:v>
                </c:pt>
                <c:pt idx="204">
                  <c:v>11.914999999999999</c:v>
                </c:pt>
                <c:pt idx="205">
                  <c:v>4.3879999999999999</c:v>
                </c:pt>
                <c:pt idx="206">
                  <c:v>6.359</c:v>
                </c:pt>
                <c:pt idx="207">
                  <c:v>6.5309999999999997</c:v>
                </c:pt>
                <c:pt idx="208">
                  <c:v>6.5990000000000002</c:v>
                </c:pt>
                <c:pt idx="209">
                  <c:v>9.5239999999999991</c:v>
                </c:pt>
                <c:pt idx="210">
                  <c:v>11.762</c:v>
                </c:pt>
                <c:pt idx="211">
                  <c:v>11.324</c:v>
                </c:pt>
                <c:pt idx="212">
                  <c:v>2.444</c:v>
                </c:pt>
                <c:pt idx="213">
                  <c:v>2.113</c:v>
                </c:pt>
                <c:pt idx="214">
                  <c:v>18.718</c:v>
                </c:pt>
                <c:pt idx="215">
                  <c:v>19.783000000000001</c:v>
                </c:pt>
                <c:pt idx="216">
                  <c:v>4.2300000000000004</c:v>
                </c:pt>
                <c:pt idx="217">
                  <c:v>1.411</c:v>
                </c:pt>
                <c:pt idx="218">
                  <c:v>7.44</c:v>
                </c:pt>
                <c:pt idx="219">
                  <c:v>7.9379999999999997</c:v>
                </c:pt>
                <c:pt idx="220">
                  <c:v>8.16</c:v>
                </c:pt>
                <c:pt idx="221">
                  <c:v>8.6880000000000006</c:v>
                </c:pt>
                <c:pt idx="222">
                  <c:v>10.773999999999999</c:v>
                </c:pt>
                <c:pt idx="223">
                  <c:v>5.0949999999999998</c:v>
                </c:pt>
                <c:pt idx="224">
                  <c:v>11.397</c:v>
                </c:pt>
                <c:pt idx="225">
                  <c:v>5.5430000000000001</c:v>
                </c:pt>
                <c:pt idx="226">
                  <c:v>1.786</c:v>
                </c:pt>
                <c:pt idx="227">
                  <c:v>4.2590000000000003</c:v>
                </c:pt>
                <c:pt idx="228">
                  <c:v>1.3420000000000001</c:v>
                </c:pt>
                <c:pt idx="229">
                  <c:v>5.7290000000000001</c:v>
                </c:pt>
                <c:pt idx="230">
                  <c:v>5.8040000000000003</c:v>
                </c:pt>
                <c:pt idx="231">
                  <c:v>6.3019999999999996</c:v>
                </c:pt>
                <c:pt idx="232">
                  <c:v>7.6150000000000002</c:v>
                </c:pt>
                <c:pt idx="233">
                  <c:v>6.3529999999999998</c:v>
                </c:pt>
                <c:pt idx="234">
                  <c:v>12.831</c:v>
                </c:pt>
                <c:pt idx="235">
                  <c:v>13.881</c:v>
                </c:pt>
                <c:pt idx="236">
                  <c:v>11.651</c:v>
                </c:pt>
                <c:pt idx="237">
                  <c:v>4.0039999999999996</c:v>
                </c:pt>
                <c:pt idx="238">
                  <c:v>1.637</c:v>
                </c:pt>
                <c:pt idx="239">
                  <c:v>5.2290000000000001</c:v>
                </c:pt>
                <c:pt idx="240">
                  <c:v>5.6360000000000001</c:v>
                </c:pt>
                <c:pt idx="241">
                  <c:v>2.11</c:v>
                </c:pt>
                <c:pt idx="242">
                  <c:v>0.61199999999999999</c:v>
                </c:pt>
                <c:pt idx="243">
                  <c:v>18.501999999999999</c:v>
                </c:pt>
                <c:pt idx="244">
                  <c:v>17.001999999999999</c:v>
                </c:pt>
                <c:pt idx="245">
                  <c:v>2.1779999999999999</c:v>
                </c:pt>
                <c:pt idx="246">
                  <c:v>1.577</c:v>
                </c:pt>
                <c:pt idx="247">
                  <c:v>0.59899999999999998</c:v>
                </c:pt>
                <c:pt idx="248">
                  <c:v>7.3330000000000002</c:v>
                </c:pt>
                <c:pt idx="249">
                  <c:v>7.2060000000000004</c:v>
                </c:pt>
                <c:pt idx="250">
                  <c:v>14.865</c:v>
                </c:pt>
                <c:pt idx="251">
                  <c:v>14.989000000000001</c:v>
                </c:pt>
                <c:pt idx="252">
                  <c:v>3.6949999999999998</c:v>
                </c:pt>
                <c:pt idx="253">
                  <c:v>7.4880000000000004</c:v>
                </c:pt>
                <c:pt idx="254">
                  <c:v>3.0670000000000002</c:v>
                </c:pt>
                <c:pt idx="255">
                  <c:v>2.149</c:v>
                </c:pt>
                <c:pt idx="256">
                  <c:v>0.69099999999999995</c:v>
                </c:pt>
                <c:pt idx="257">
                  <c:v>4.4580000000000002</c:v>
                </c:pt>
                <c:pt idx="258">
                  <c:v>5.3609999999999998</c:v>
                </c:pt>
                <c:pt idx="259">
                  <c:v>8.7370000000000001</c:v>
                </c:pt>
                <c:pt idx="260">
                  <c:v>19.911999999999999</c:v>
                </c:pt>
                <c:pt idx="261">
                  <c:v>35.006</c:v>
                </c:pt>
                <c:pt idx="262">
                  <c:v>38.823999999999998</c:v>
                </c:pt>
                <c:pt idx="263">
                  <c:v>7.859</c:v>
                </c:pt>
                <c:pt idx="264">
                  <c:v>6.7859999999999996</c:v>
                </c:pt>
                <c:pt idx="265">
                  <c:v>13.3</c:v>
                </c:pt>
                <c:pt idx="266">
                  <c:v>10.281000000000001</c:v>
                </c:pt>
                <c:pt idx="267">
                  <c:v>5.6050000000000004</c:v>
                </c:pt>
                <c:pt idx="268">
                  <c:v>6.0179999999999998</c:v>
                </c:pt>
                <c:pt idx="269">
                  <c:v>4.2060000000000004</c:v>
                </c:pt>
                <c:pt idx="270">
                  <c:v>4.2110000000000003</c:v>
                </c:pt>
                <c:pt idx="271">
                  <c:v>1.6819999999999999</c:v>
                </c:pt>
                <c:pt idx="272">
                  <c:v>0.77400000000000002</c:v>
                </c:pt>
                <c:pt idx="273">
                  <c:v>6.2240000000000002</c:v>
                </c:pt>
                <c:pt idx="274">
                  <c:v>24.158999999999999</c:v>
                </c:pt>
                <c:pt idx="275">
                  <c:v>19.198</c:v>
                </c:pt>
                <c:pt idx="276">
                  <c:v>24.204999999999998</c:v>
                </c:pt>
                <c:pt idx="277">
                  <c:v>15.388999999999999</c:v>
                </c:pt>
                <c:pt idx="278">
                  <c:v>6.2670000000000003</c:v>
                </c:pt>
                <c:pt idx="279">
                  <c:v>5.6929999999999996</c:v>
                </c:pt>
                <c:pt idx="280">
                  <c:v>16.363</c:v>
                </c:pt>
                <c:pt idx="281">
                  <c:v>17.166</c:v>
                </c:pt>
                <c:pt idx="282">
                  <c:v>3.1589999999999998</c:v>
                </c:pt>
                <c:pt idx="283">
                  <c:v>2.1709999999999998</c:v>
                </c:pt>
                <c:pt idx="284">
                  <c:v>0.64700000000000002</c:v>
                </c:pt>
                <c:pt idx="285">
                  <c:v>13.43</c:v>
                </c:pt>
                <c:pt idx="286">
                  <c:v>13.962999999999999</c:v>
                </c:pt>
                <c:pt idx="287">
                  <c:v>25.684999999999999</c:v>
                </c:pt>
                <c:pt idx="288">
                  <c:v>17.297999999999998</c:v>
                </c:pt>
                <c:pt idx="289">
                  <c:v>5.0190000000000001</c:v>
                </c:pt>
                <c:pt idx="290">
                  <c:v>5.6790000000000003</c:v>
                </c:pt>
                <c:pt idx="291">
                  <c:v>18.045999999999999</c:v>
                </c:pt>
                <c:pt idx="292">
                  <c:v>5.5810000000000004</c:v>
                </c:pt>
                <c:pt idx="293">
                  <c:v>9.2629999999999999</c:v>
                </c:pt>
                <c:pt idx="294">
                  <c:v>7.7190000000000003</c:v>
                </c:pt>
                <c:pt idx="295">
                  <c:v>2.516</c:v>
                </c:pt>
                <c:pt idx="296">
                  <c:v>4.5979999999999999</c:v>
                </c:pt>
                <c:pt idx="297">
                  <c:v>6.1059999999999999</c:v>
                </c:pt>
                <c:pt idx="298">
                  <c:v>24.148</c:v>
                </c:pt>
                <c:pt idx="299">
                  <c:v>18.745000000000001</c:v>
                </c:pt>
                <c:pt idx="300">
                  <c:v>14.340999999999999</c:v>
                </c:pt>
                <c:pt idx="301">
                  <c:v>24.498000000000001</c:v>
                </c:pt>
                <c:pt idx="302">
                  <c:v>47.432000000000002</c:v>
                </c:pt>
                <c:pt idx="303">
                  <c:v>50.970999999999997</c:v>
                </c:pt>
                <c:pt idx="304">
                  <c:v>2.7330000000000001</c:v>
                </c:pt>
                <c:pt idx="305">
                  <c:v>0.73299999999999998</c:v>
                </c:pt>
                <c:pt idx="306">
                  <c:v>1.1859999999999999</c:v>
                </c:pt>
                <c:pt idx="307">
                  <c:v>36.850999999999999</c:v>
                </c:pt>
                <c:pt idx="308">
                  <c:v>35.207000000000001</c:v>
                </c:pt>
                <c:pt idx="309">
                  <c:v>3.8719999999999999</c:v>
                </c:pt>
                <c:pt idx="310">
                  <c:v>3.7029999999999998</c:v>
                </c:pt>
                <c:pt idx="311">
                  <c:v>18.605</c:v>
                </c:pt>
                <c:pt idx="312">
                  <c:v>4.3730000000000002</c:v>
                </c:pt>
                <c:pt idx="313">
                  <c:v>4.1379999999999999</c:v>
                </c:pt>
                <c:pt idx="314">
                  <c:v>6.6079999999999997</c:v>
                </c:pt>
                <c:pt idx="315">
                  <c:v>8.8670000000000009</c:v>
                </c:pt>
                <c:pt idx="316">
                  <c:v>9.7840000000000007</c:v>
                </c:pt>
                <c:pt idx="317">
                  <c:v>9.7129999999999992</c:v>
                </c:pt>
                <c:pt idx="318">
                  <c:v>8.5280000000000005</c:v>
                </c:pt>
                <c:pt idx="319">
                  <c:v>7.3070000000000004</c:v>
                </c:pt>
                <c:pt idx="320">
                  <c:v>0.80400000000000005</c:v>
                </c:pt>
                <c:pt idx="321">
                  <c:v>22.834</c:v>
                </c:pt>
                <c:pt idx="322">
                  <c:v>4.657</c:v>
                </c:pt>
                <c:pt idx="323">
                  <c:v>4.72</c:v>
                </c:pt>
                <c:pt idx="324">
                  <c:v>4.6550000000000002</c:v>
                </c:pt>
                <c:pt idx="325">
                  <c:v>8.0559999999999992</c:v>
                </c:pt>
                <c:pt idx="326">
                  <c:v>6.5259999999999998</c:v>
                </c:pt>
                <c:pt idx="327">
                  <c:v>2.9860000000000002</c:v>
                </c:pt>
                <c:pt idx="328">
                  <c:v>5.2709999999999999</c:v>
                </c:pt>
                <c:pt idx="329">
                  <c:v>3.0510000000000002</c:v>
                </c:pt>
                <c:pt idx="330">
                  <c:v>9.2449999999999992</c:v>
                </c:pt>
                <c:pt idx="331">
                  <c:v>9.1639999999999997</c:v>
                </c:pt>
                <c:pt idx="332">
                  <c:v>7.0620000000000003</c:v>
                </c:pt>
                <c:pt idx="333">
                  <c:v>7.0309999999999997</c:v>
                </c:pt>
                <c:pt idx="334">
                  <c:v>20.678999999999998</c:v>
                </c:pt>
                <c:pt idx="335">
                  <c:v>18.893999999999998</c:v>
                </c:pt>
                <c:pt idx="336">
                  <c:v>4.8070000000000004</c:v>
                </c:pt>
                <c:pt idx="337">
                  <c:v>5.069</c:v>
                </c:pt>
                <c:pt idx="338">
                  <c:v>5.4850000000000003</c:v>
                </c:pt>
                <c:pt idx="339">
                  <c:v>3.7229999999999999</c:v>
                </c:pt>
                <c:pt idx="340">
                  <c:v>40.436999999999998</c:v>
                </c:pt>
                <c:pt idx="341">
                  <c:v>37.131</c:v>
                </c:pt>
                <c:pt idx="342">
                  <c:v>11.571999999999999</c:v>
                </c:pt>
                <c:pt idx="343">
                  <c:v>4.2389999999999999</c:v>
                </c:pt>
                <c:pt idx="344">
                  <c:v>1.641</c:v>
                </c:pt>
                <c:pt idx="345">
                  <c:v>3.8239999999999998</c:v>
                </c:pt>
                <c:pt idx="346">
                  <c:v>1.9790000000000001</c:v>
                </c:pt>
                <c:pt idx="347">
                  <c:v>1.071</c:v>
                </c:pt>
                <c:pt idx="348">
                  <c:v>6.8339999999999996</c:v>
                </c:pt>
                <c:pt idx="349">
                  <c:v>8.1890000000000001</c:v>
                </c:pt>
                <c:pt idx="350">
                  <c:v>16.122</c:v>
                </c:pt>
                <c:pt idx="351">
                  <c:v>16.632000000000001</c:v>
                </c:pt>
                <c:pt idx="352">
                  <c:v>16.5</c:v>
                </c:pt>
                <c:pt idx="353">
                  <c:v>13.717000000000001</c:v>
                </c:pt>
                <c:pt idx="354">
                  <c:v>14.284000000000001</c:v>
                </c:pt>
                <c:pt idx="355">
                  <c:v>3.766</c:v>
                </c:pt>
                <c:pt idx="356">
                  <c:v>10.108000000000001</c:v>
                </c:pt>
              </c:numCache>
            </c:numRef>
          </c:xVal>
          <c:yVal>
            <c:numRef>
              <c:f>Arkusz1!$G$4:$G$361</c:f>
              <c:numCache>
                <c:formatCode>0.00</c:formatCode>
                <c:ptCount val="358"/>
                <c:pt idx="0">
                  <c:v>-2.2411070166202904</c:v>
                </c:pt>
                <c:pt idx="1">
                  <c:v>8.2063305978898082</c:v>
                </c:pt>
                <c:pt idx="2">
                  <c:v>-0.30546386165443745</c:v>
                </c:pt>
                <c:pt idx="3">
                  <c:v>-1.7960230917254623</c:v>
                </c:pt>
                <c:pt idx="4">
                  <c:v>-6.3061884380315032</c:v>
                </c:pt>
                <c:pt idx="5">
                  <c:v>-28.083491461100564</c:v>
                </c:pt>
                <c:pt idx="6">
                  <c:v>-0.17609509134932883</c:v>
                </c:pt>
                <c:pt idx="7">
                  <c:v>2.0086738187628415</c:v>
                </c:pt>
                <c:pt idx="8">
                  <c:v>2.4697517774728639</c:v>
                </c:pt>
                <c:pt idx="9">
                  <c:v>4.2785909602702246</c:v>
                </c:pt>
                <c:pt idx="10">
                  <c:v>2.190225106469287</c:v>
                </c:pt>
                <c:pt idx="11">
                  <c:v>2.1043944708066729</c:v>
                </c:pt>
                <c:pt idx="12">
                  <c:v>-5.3483222619655786</c:v>
                </c:pt>
                <c:pt idx="13">
                  <c:v>-4.6226787830896869</c:v>
                </c:pt>
                <c:pt idx="14">
                  <c:v>-2.8842771720014015</c:v>
                </c:pt>
                <c:pt idx="15">
                  <c:v>14.961122531057283</c:v>
                </c:pt>
                <c:pt idx="16">
                  <c:v>-8.7623474723997621</c:v>
                </c:pt>
                <c:pt idx="17">
                  <c:v>7.0802663862600745</c:v>
                </c:pt>
                <c:pt idx="18">
                  <c:v>-2.6914394860218858</c:v>
                </c:pt>
                <c:pt idx="19">
                  <c:v>-8.4492107482829262</c:v>
                </c:pt>
                <c:pt idx="20">
                  <c:v>-4.879098942176908</c:v>
                </c:pt>
                <c:pt idx="21">
                  <c:v>-11.827478879502001</c:v>
                </c:pt>
                <c:pt idx="22">
                  <c:v>-24.781341107871725</c:v>
                </c:pt>
                <c:pt idx="23">
                  <c:v>-31.396357328707726</c:v>
                </c:pt>
                <c:pt idx="24">
                  <c:v>-40.287769784172667</c:v>
                </c:pt>
                <c:pt idx="25">
                  <c:v>-12.518195050946138</c:v>
                </c:pt>
                <c:pt idx="26">
                  <c:v>-31.466666666666665</c:v>
                </c:pt>
                <c:pt idx="27">
                  <c:v>2.0974172300225358</c:v>
                </c:pt>
                <c:pt idx="28">
                  <c:v>9.9431501504848967</c:v>
                </c:pt>
                <c:pt idx="29">
                  <c:v>35.654163430658457</c:v>
                </c:pt>
                <c:pt idx="30">
                  <c:v>0</c:v>
                </c:pt>
                <c:pt idx="31">
                  <c:v>-4.2518793953601151</c:v>
                </c:pt>
                <c:pt idx="32">
                  <c:v>2.4966011617847057</c:v>
                </c:pt>
                <c:pt idx="33">
                  <c:v>23.432152072034139</c:v>
                </c:pt>
                <c:pt idx="34">
                  <c:v>-7.0643726215361413</c:v>
                </c:pt>
                <c:pt idx="35">
                  <c:v>-13.234301147873056</c:v>
                </c:pt>
                <c:pt idx="36">
                  <c:v>15.882529217860352</c:v>
                </c:pt>
                <c:pt idx="37">
                  <c:v>9.8665950398424247</c:v>
                </c:pt>
                <c:pt idx="38">
                  <c:v>3.6311514572383978</c:v>
                </c:pt>
                <c:pt idx="39">
                  <c:v>4.5996283652391883</c:v>
                </c:pt>
                <c:pt idx="40">
                  <c:v>9.5329249617151604</c:v>
                </c:pt>
                <c:pt idx="41">
                  <c:v>-8.575858542539498</c:v>
                </c:pt>
                <c:pt idx="42">
                  <c:v>0</c:v>
                </c:pt>
                <c:pt idx="43">
                  <c:v>0</c:v>
                </c:pt>
                <c:pt idx="44">
                  <c:v>-5.5613111764949794</c:v>
                </c:pt>
                <c:pt idx="45">
                  <c:v>-1.230617770120596</c:v>
                </c:pt>
                <c:pt idx="46">
                  <c:v>-49.039548022598879</c:v>
                </c:pt>
                <c:pt idx="47">
                  <c:v>-66.561014263074483</c:v>
                </c:pt>
                <c:pt idx="48">
                  <c:v>-3.2598871817246833</c:v>
                </c:pt>
                <c:pt idx="49">
                  <c:v>-5.6448966196258583</c:v>
                </c:pt>
                <c:pt idx="50">
                  <c:v>-4.0810829012054679</c:v>
                </c:pt>
                <c:pt idx="51">
                  <c:v>-14.992776499545185</c:v>
                </c:pt>
                <c:pt idx="52">
                  <c:v>10.289620435330098</c:v>
                </c:pt>
                <c:pt idx="53">
                  <c:v>8.3456828640511684</c:v>
                </c:pt>
                <c:pt idx="54">
                  <c:v>1.9002117378793715</c:v>
                </c:pt>
                <c:pt idx="55">
                  <c:v>4.0227065666830191</c:v>
                </c:pt>
                <c:pt idx="56">
                  <c:v>6.069381598793365</c:v>
                </c:pt>
                <c:pt idx="57">
                  <c:v>0.57826052981167331</c:v>
                </c:pt>
                <c:pt idx="58">
                  <c:v>7.9976303317535535</c:v>
                </c:pt>
                <c:pt idx="59">
                  <c:v>3.3846640498066098</c:v>
                </c:pt>
                <c:pt idx="60">
                  <c:v>7.0003079314339356</c:v>
                </c:pt>
                <c:pt idx="61">
                  <c:v>-56.657082135266911</c:v>
                </c:pt>
                <c:pt idx="62">
                  <c:v>1.1303764728422123</c:v>
                </c:pt>
                <c:pt idx="63">
                  <c:v>-68.320564270947358</c:v>
                </c:pt>
                <c:pt idx="64">
                  <c:v>12.648221343873528</c:v>
                </c:pt>
                <c:pt idx="65">
                  <c:v>21.594349142280532</c:v>
                </c:pt>
                <c:pt idx="66">
                  <c:v>4.6425769532511891</c:v>
                </c:pt>
                <c:pt idx="67">
                  <c:v>-9.4639882035274532</c:v>
                </c:pt>
                <c:pt idx="68">
                  <c:v>-0.81044574515982859</c:v>
                </c:pt>
                <c:pt idx="69">
                  <c:v>-21.58273381294963</c:v>
                </c:pt>
                <c:pt idx="70">
                  <c:v>-24.528301886792441</c:v>
                </c:pt>
                <c:pt idx="71">
                  <c:v>-22.049538610976199</c:v>
                </c:pt>
                <c:pt idx="72">
                  <c:v>-3.093721565059147</c:v>
                </c:pt>
                <c:pt idx="73">
                  <c:v>-32.084210526315779</c:v>
                </c:pt>
                <c:pt idx="74">
                  <c:v>-0.18264840182648415</c:v>
                </c:pt>
                <c:pt idx="75">
                  <c:v>2.4069991921902534</c:v>
                </c:pt>
                <c:pt idx="76">
                  <c:v>-8.0560635632943445</c:v>
                </c:pt>
                <c:pt idx="77">
                  <c:v>8.5027726432532376</c:v>
                </c:pt>
                <c:pt idx="78">
                  <c:v>-2.2819111005467096</c:v>
                </c:pt>
                <c:pt idx="79">
                  <c:v>-0.31309793007479197</c:v>
                </c:pt>
                <c:pt idx="80">
                  <c:v>-3.8335905811407494</c:v>
                </c:pt>
                <c:pt idx="81">
                  <c:v>-8.4903814802738911</c:v>
                </c:pt>
                <c:pt idx="82">
                  <c:v>-11.415149735760416</c:v>
                </c:pt>
                <c:pt idx="83">
                  <c:v>-0.86015899908771964</c:v>
                </c:pt>
                <c:pt idx="84">
                  <c:v>-8.8899551046985756</c:v>
                </c:pt>
                <c:pt idx="85">
                  <c:v>-23.606802401870048</c:v>
                </c:pt>
                <c:pt idx="86">
                  <c:v>-6.6869587046567203</c:v>
                </c:pt>
                <c:pt idx="87">
                  <c:v>-45.71553802323033</c:v>
                </c:pt>
                <c:pt idx="88">
                  <c:v>14.084507042253517</c:v>
                </c:pt>
                <c:pt idx="89">
                  <c:v>1.2122325282395048</c:v>
                </c:pt>
                <c:pt idx="90">
                  <c:v>12.443600094989312</c:v>
                </c:pt>
                <c:pt idx="91">
                  <c:v>-9.0909090909090953</c:v>
                </c:pt>
                <c:pt idx="92">
                  <c:v>97.467136902853468</c:v>
                </c:pt>
                <c:pt idx="93">
                  <c:v>11.06082349045149</c:v>
                </c:pt>
                <c:pt idx="94">
                  <c:v>21.752228711958182</c:v>
                </c:pt>
                <c:pt idx="95">
                  <c:v>-10.65228052967141</c:v>
                </c:pt>
                <c:pt idx="96">
                  <c:v>-3.5165585524069716</c:v>
                </c:pt>
                <c:pt idx="97">
                  <c:v>-1.5475085112968068</c:v>
                </c:pt>
                <c:pt idx="98">
                  <c:v>-5.9152473900193421</c:v>
                </c:pt>
                <c:pt idx="99">
                  <c:v>7.1925875516934443</c:v>
                </c:pt>
                <c:pt idx="100">
                  <c:v>-3.6645777379886639</c:v>
                </c:pt>
                <c:pt idx="101">
                  <c:v>20.027285129604365</c:v>
                </c:pt>
                <c:pt idx="102">
                  <c:v>-20.013596193065936</c:v>
                </c:pt>
                <c:pt idx="103">
                  <c:v>-1.8337699452250527</c:v>
                </c:pt>
                <c:pt idx="104">
                  <c:v>-2.1769534813013105</c:v>
                </c:pt>
                <c:pt idx="105">
                  <c:v>-11.764705882352951</c:v>
                </c:pt>
                <c:pt idx="106">
                  <c:v>-50.853938312515922</c:v>
                </c:pt>
                <c:pt idx="107">
                  <c:v>-96.17791470106863</c:v>
                </c:pt>
                <c:pt idx="108">
                  <c:v>3.47110395419574</c:v>
                </c:pt>
                <c:pt idx="109">
                  <c:v>-5.4563352552383622</c:v>
                </c:pt>
                <c:pt idx="110">
                  <c:v>-22.101175165178805</c:v>
                </c:pt>
                <c:pt idx="111">
                  <c:v>-3.7171029297013485</c:v>
                </c:pt>
                <c:pt idx="112">
                  <c:v>13.451554570378574</c:v>
                </c:pt>
                <c:pt idx="113">
                  <c:v>-11.88331188331189</c:v>
                </c:pt>
                <c:pt idx="114">
                  <c:v>16.312379618280517</c:v>
                </c:pt>
                <c:pt idx="115">
                  <c:v>31.320504313205038</c:v>
                </c:pt>
                <c:pt idx="116">
                  <c:v>19.620697728869107</c:v>
                </c:pt>
                <c:pt idx="117">
                  <c:v>-21.239094033665289</c:v>
                </c:pt>
                <c:pt idx="118">
                  <c:v>-13.155640171346974</c:v>
                </c:pt>
                <c:pt idx="119">
                  <c:v>-116.74779634258653</c:v>
                </c:pt>
                <c:pt idx="120">
                  <c:v>-23.252220934723834</c:v>
                </c:pt>
                <c:pt idx="121">
                  <c:v>-7.7794689666835781</c:v>
                </c:pt>
                <c:pt idx="122">
                  <c:v>17.63772387213783</c:v>
                </c:pt>
                <c:pt idx="123">
                  <c:v>3.452555568092059</c:v>
                </c:pt>
                <c:pt idx="124">
                  <c:v>-8.8064328618484851</c:v>
                </c:pt>
                <c:pt idx="125">
                  <c:v>7.1554836300261302</c:v>
                </c:pt>
                <c:pt idx="126">
                  <c:v>-4.694102516994314</c:v>
                </c:pt>
                <c:pt idx="127">
                  <c:v>-8.9513400988810794</c:v>
                </c:pt>
                <c:pt idx="128">
                  <c:v>3.7935597706219673</c:v>
                </c:pt>
                <c:pt idx="129">
                  <c:v>15.08866847009317</c:v>
                </c:pt>
                <c:pt idx="130">
                  <c:v>-7.1386775892334757</c:v>
                </c:pt>
                <c:pt idx="131">
                  <c:v>5.3244592346089901</c:v>
                </c:pt>
                <c:pt idx="132">
                  <c:v>-19.223985890652575</c:v>
                </c:pt>
                <c:pt idx="133">
                  <c:v>14.037192561487702</c:v>
                </c:pt>
                <c:pt idx="134">
                  <c:v>-5.3140517466678387</c:v>
                </c:pt>
                <c:pt idx="135">
                  <c:v>-1.2459306297978467</c:v>
                </c:pt>
                <c:pt idx="136">
                  <c:v>8.7663804789877968</c:v>
                </c:pt>
                <c:pt idx="137">
                  <c:v>-18.370883882149045</c:v>
                </c:pt>
                <c:pt idx="138">
                  <c:v>1.9126085037516534</c:v>
                </c:pt>
                <c:pt idx="139">
                  <c:v>24.826216484607738</c:v>
                </c:pt>
                <c:pt idx="140">
                  <c:v>15.460569052877737</c:v>
                </c:pt>
                <c:pt idx="141">
                  <c:v>-17.377931564782774</c:v>
                </c:pt>
                <c:pt idx="142">
                  <c:v>-15.411045424687996</c:v>
                </c:pt>
                <c:pt idx="143">
                  <c:v>22.193040052527891</c:v>
                </c:pt>
                <c:pt idx="144">
                  <c:v>4.5934202358783267</c:v>
                </c:pt>
                <c:pt idx="145">
                  <c:v>-8.471898277029565</c:v>
                </c:pt>
                <c:pt idx="146">
                  <c:v>11.81988742964354</c:v>
                </c:pt>
                <c:pt idx="147">
                  <c:v>57.84807093218307</c:v>
                </c:pt>
                <c:pt idx="148">
                  <c:v>-13.94882087305569</c:v>
                </c:pt>
                <c:pt idx="149">
                  <c:v>-9.2213463392502693</c:v>
                </c:pt>
                <c:pt idx="150">
                  <c:v>7.4002026342451899</c:v>
                </c:pt>
                <c:pt idx="151">
                  <c:v>65.784638000735015</c:v>
                </c:pt>
                <c:pt idx="152">
                  <c:v>-86.808818214672939</c:v>
                </c:pt>
                <c:pt idx="153">
                  <c:v>-22.666666666666664</c:v>
                </c:pt>
                <c:pt idx="154">
                  <c:v>-6.2208256483821733</c:v>
                </c:pt>
                <c:pt idx="155">
                  <c:v>9.484574692196059</c:v>
                </c:pt>
                <c:pt idx="156">
                  <c:v>2.8876804800300002</c:v>
                </c:pt>
                <c:pt idx="157">
                  <c:v>4.1155469003570291</c:v>
                </c:pt>
                <c:pt idx="158">
                  <c:v>-6.9081718618365624</c:v>
                </c:pt>
                <c:pt idx="159">
                  <c:v>27.041499330655959</c:v>
                </c:pt>
                <c:pt idx="160">
                  <c:v>-24.24313541422201</c:v>
                </c:pt>
                <c:pt idx="161">
                  <c:v>5.2348009054101539</c:v>
                </c:pt>
                <c:pt idx="162">
                  <c:v>-11.515030327267887</c:v>
                </c:pt>
                <c:pt idx="163">
                  <c:v>26.416275430359931</c:v>
                </c:pt>
                <c:pt idx="164">
                  <c:v>30.72492800801303</c:v>
                </c:pt>
                <c:pt idx="165">
                  <c:v>29.201101928374644</c:v>
                </c:pt>
                <c:pt idx="166">
                  <c:v>25.348696179502738</c:v>
                </c:pt>
                <c:pt idx="167">
                  <c:v>26.190860649119973</c:v>
                </c:pt>
                <c:pt idx="168">
                  <c:v>7.6379066478076423</c:v>
                </c:pt>
                <c:pt idx="169">
                  <c:v>-6.7493278760884481</c:v>
                </c:pt>
                <c:pt idx="170">
                  <c:v>3.6255007128793584</c:v>
                </c:pt>
                <c:pt idx="171">
                  <c:v>11.404435058078128</c:v>
                </c:pt>
                <c:pt idx="172">
                  <c:v>4.623415361670399</c:v>
                </c:pt>
                <c:pt idx="173">
                  <c:v>-0.71912013536378616</c:v>
                </c:pt>
                <c:pt idx="174">
                  <c:v>5.5430051242492704</c:v>
                </c:pt>
                <c:pt idx="175">
                  <c:v>-3.2245379473063251</c:v>
                </c:pt>
                <c:pt idx="176">
                  <c:v>29.454280763986429</c:v>
                </c:pt>
                <c:pt idx="177">
                  <c:v>14.455168348928016</c:v>
                </c:pt>
                <c:pt idx="178">
                  <c:v>30.76688053773297</c:v>
                </c:pt>
                <c:pt idx="179">
                  <c:v>-2.6039729186816429</c:v>
                </c:pt>
                <c:pt idx="180">
                  <c:v>3.4090909090908941</c:v>
                </c:pt>
                <c:pt idx="181">
                  <c:v>23.191733639494831</c:v>
                </c:pt>
                <c:pt idx="182">
                  <c:v>-1.6096579476861181</c:v>
                </c:pt>
                <c:pt idx="183">
                  <c:v>11.641443538998834</c:v>
                </c:pt>
                <c:pt idx="184">
                  <c:v>8.8916277841359417</c:v>
                </c:pt>
                <c:pt idx="185">
                  <c:v>-24.116629602174449</c:v>
                </c:pt>
                <c:pt idx="186">
                  <c:v>20.952380952380949</c:v>
                </c:pt>
                <c:pt idx="187">
                  <c:v>24.806014830617816</c:v>
                </c:pt>
                <c:pt idx="188">
                  <c:v>5.8704038465122315</c:v>
                </c:pt>
                <c:pt idx="189">
                  <c:v>21.736742539818145</c:v>
                </c:pt>
                <c:pt idx="190">
                  <c:v>7.4647359880164865</c:v>
                </c:pt>
                <c:pt idx="191">
                  <c:v>20.114576702737111</c:v>
                </c:pt>
                <c:pt idx="192">
                  <c:v>29.130966952264398</c:v>
                </c:pt>
                <c:pt idx="193">
                  <c:v>45.777080062794354</c:v>
                </c:pt>
                <c:pt idx="194">
                  <c:v>28.872263784981982</c:v>
                </c:pt>
                <c:pt idx="195">
                  <c:v>43.173621844410093</c:v>
                </c:pt>
                <c:pt idx="196">
                  <c:v>38.189955246146198</c:v>
                </c:pt>
                <c:pt idx="197">
                  <c:v>8.1762114537445019</c:v>
                </c:pt>
                <c:pt idx="198">
                  <c:v>9.6823237577018553</c:v>
                </c:pt>
                <c:pt idx="199">
                  <c:v>4.4067243349110425</c:v>
                </c:pt>
                <c:pt idx="200">
                  <c:v>22.348484848484844</c:v>
                </c:pt>
                <c:pt idx="201">
                  <c:v>8.5282704492140411</c:v>
                </c:pt>
                <c:pt idx="202">
                  <c:v>-0.9405426887156999</c:v>
                </c:pt>
                <c:pt idx="203">
                  <c:v>6.736866600733034</c:v>
                </c:pt>
                <c:pt idx="204">
                  <c:v>-52.19599957667478</c:v>
                </c:pt>
                <c:pt idx="205">
                  <c:v>1.4704218979753509</c:v>
                </c:pt>
                <c:pt idx="206">
                  <c:v>18.870611692658269</c:v>
                </c:pt>
                <c:pt idx="207">
                  <c:v>14.59190915542939</c:v>
                </c:pt>
                <c:pt idx="208">
                  <c:v>30.935758662652908</c:v>
                </c:pt>
                <c:pt idx="209">
                  <c:v>9.0426065162907374</c:v>
                </c:pt>
                <c:pt idx="210">
                  <c:v>3.1629152372186433</c:v>
                </c:pt>
                <c:pt idx="211">
                  <c:v>9.7685943471504793</c:v>
                </c:pt>
                <c:pt idx="212">
                  <c:v>11.201235998455003</c:v>
                </c:pt>
                <c:pt idx="213">
                  <c:v>-59.184299294694888</c:v>
                </c:pt>
                <c:pt idx="214">
                  <c:v>4.1589286181371223</c:v>
                </c:pt>
                <c:pt idx="215">
                  <c:v>1.6443575475008743</c:v>
                </c:pt>
                <c:pt idx="216">
                  <c:v>2.6361833663828191</c:v>
                </c:pt>
                <c:pt idx="217">
                  <c:v>20.654591674610735</c:v>
                </c:pt>
                <c:pt idx="218">
                  <c:v>23.099328300540911</c:v>
                </c:pt>
                <c:pt idx="219">
                  <c:v>27.350334402696969</c:v>
                </c:pt>
                <c:pt idx="220">
                  <c:v>23.041474654377879</c:v>
                </c:pt>
                <c:pt idx="221">
                  <c:v>8.5816579454695656</c:v>
                </c:pt>
                <c:pt idx="222">
                  <c:v>6.6229920129229223</c:v>
                </c:pt>
                <c:pt idx="223">
                  <c:v>74.197530864197546</c:v>
                </c:pt>
                <c:pt idx="224">
                  <c:v>-18.500766871165641</c:v>
                </c:pt>
                <c:pt idx="225">
                  <c:v>-5.3913849004168668</c:v>
                </c:pt>
                <c:pt idx="226">
                  <c:v>4.0054869684499295</c:v>
                </c:pt>
                <c:pt idx="227">
                  <c:v>-3.4392166228803465</c:v>
                </c:pt>
                <c:pt idx="228">
                  <c:v>5.4367524465385975</c:v>
                </c:pt>
                <c:pt idx="229">
                  <c:v>9.8257261410788317</c:v>
                </c:pt>
                <c:pt idx="230">
                  <c:v>15.011952191235062</c:v>
                </c:pt>
                <c:pt idx="231">
                  <c:v>30.409041980624323</c:v>
                </c:pt>
                <c:pt idx="232">
                  <c:v>21.787970980575711</c:v>
                </c:pt>
                <c:pt idx="233">
                  <c:v>33.243651158212479</c:v>
                </c:pt>
                <c:pt idx="234">
                  <c:v>18.469918296608075</c:v>
                </c:pt>
                <c:pt idx="235">
                  <c:v>11.687298626420208</c:v>
                </c:pt>
                <c:pt idx="236">
                  <c:v>32.936621737883577</c:v>
                </c:pt>
                <c:pt idx="237">
                  <c:v>18.350913008959967</c:v>
                </c:pt>
                <c:pt idx="238">
                  <c:v>32.788559754851889</c:v>
                </c:pt>
                <c:pt idx="239">
                  <c:v>-0.78717481040607407</c:v>
                </c:pt>
                <c:pt idx="240">
                  <c:v>-3.2639076728879282</c:v>
                </c:pt>
                <c:pt idx="241">
                  <c:v>0.94339622641509513</c:v>
                </c:pt>
                <c:pt idx="242">
                  <c:v>10.526315789473694</c:v>
                </c:pt>
                <c:pt idx="243">
                  <c:v>5.7634769828355594</c:v>
                </c:pt>
                <c:pt idx="244">
                  <c:v>6.3167487825022173</c:v>
                </c:pt>
                <c:pt idx="245">
                  <c:v>12.40310077519381</c:v>
                </c:pt>
                <c:pt idx="246">
                  <c:v>7.1537756037908888</c:v>
                </c:pt>
                <c:pt idx="247">
                  <c:v>8.6261980830671003</c:v>
                </c:pt>
                <c:pt idx="248">
                  <c:v>22.552934059286134</c:v>
                </c:pt>
                <c:pt idx="249">
                  <c:v>19.21726041144003</c:v>
                </c:pt>
                <c:pt idx="250">
                  <c:v>8.6564762670957389</c:v>
                </c:pt>
                <c:pt idx="251">
                  <c:v>6.4561947188327196</c:v>
                </c:pt>
                <c:pt idx="252">
                  <c:v>-2.7434842249656968</c:v>
                </c:pt>
                <c:pt idx="253">
                  <c:v>11.670020120724345</c:v>
                </c:pt>
                <c:pt idx="254">
                  <c:v>25.042783799201356</c:v>
                </c:pt>
                <c:pt idx="255">
                  <c:v>0.6955715279387954</c:v>
                </c:pt>
                <c:pt idx="256">
                  <c:v>6.3069376313945398</c:v>
                </c:pt>
                <c:pt idx="257">
                  <c:v>21.911515030460393</c:v>
                </c:pt>
                <c:pt idx="258">
                  <c:v>22.967060183274167</c:v>
                </c:pt>
                <c:pt idx="259">
                  <c:v>22.274206672091125</c:v>
                </c:pt>
                <c:pt idx="260">
                  <c:v>20.434664983316804</c:v>
                </c:pt>
                <c:pt idx="261">
                  <c:v>5.308602494403579</c:v>
                </c:pt>
                <c:pt idx="262">
                  <c:v>12.936953431785888</c:v>
                </c:pt>
                <c:pt idx="263">
                  <c:v>31.333834102371501</c:v>
                </c:pt>
                <c:pt idx="264">
                  <c:v>43.658564681488315</c:v>
                </c:pt>
                <c:pt idx="265">
                  <c:v>-0.89117136167963396</c:v>
                </c:pt>
                <c:pt idx="266">
                  <c:v>-0.58530875036582275</c:v>
                </c:pt>
                <c:pt idx="267">
                  <c:v>19.644437293862104</c:v>
                </c:pt>
                <c:pt idx="268">
                  <c:v>-0.1996007984031864</c:v>
                </c:pt>
                <c:pt idx="269">
                  <c:v>29.991915925626511</c:v>
                </c:pt>
                <c:pt idx="270">
                  <c:v>7.5411334552102387</c:v>
                </c:pt>
                <c:pt idx="271">
                  <c:v>5.9417363715027403</c:v>
                </c:pt>
                <c:pt idx="272">
                  <c:v>-8.906882591093126</c:v>
                </c:pt>
                <c:pt idx="273">
                  <c:v>0.43286573146292795</c:v>
                </c:pt>
                <c:pt idx="274">
                  <c:v>13.245724224562757</c:v>
                </c:pt>
                <c:pt idx="275">
                  <c:v>27.673802791616183</c:v>
                </c:pt>
                <c:pt idx="276">
                  <c:v>3.7777147257914234</c:v>
                </c:pt>
                <c:pt idx="277">
                  <c:v>7.7336331834082932</c:v>
                </c:pt>
                <c:pt idx="278">
                  <c:v>3.2339089481946548</c:v>
                </c:pt>
                <c:pt idx="279">
                  <c:v>1.2220670391061501</c:v>
                </c:pt>
                <c:pt idx="280">
                  <c:v>5.3877259752616489</c:v>
                </c:pt>
                <c:pt idx="281">
                  <c:v>-1.2898686679174416</c:v>
                </c:pt>
                <c:pt idx="282">
                  <c:v>36.701990178340651</c:v>
                </c:pt>
                <c:pt idx="283">
                  <c:v>32.581453634085221</c:v>
                </c:pt>
                <c:pt idx="284">
                  <c:v>36.09879670677644</c:v>
                </c:pt>
                <c:pt idx="285">
                  <c:v>43.650862947117204</c:v>
                </c:pt>
                <c:pt idx="286">
                  <c:v>26.713412553132088</c:v>
                </c:pt>
                <c:pt idx="287">
                  <c:v>10.162601626016261</c:v>
                </c:pt>
                <c:pt idx="288">
                  <c:v>49.644711966796336</c:v>
                </c:pt>
                <c:pt idx="289">
                  <c:v>27.36262791297618</c:v>
                </c:pt>
                <c:pt idx="290">
                  <c:v>4.2061713497672768</c:v>
                </c:pt>
                <c:pt idx="291">
                  <c:v>6.3214381540112745</c:v>
                </c:pt>
                <c:pt idx="292">
                  <c:v>14.214380825565897</c:v>
                </c:pt>
                <c:pt idx="293">
                  <c:v>15.551573078454792</c:v>
                </c:pt>
                <c:pt idx="294">
                  <c:v>9.9821527478613969</c:v>
                </c:pt>
                <c:pt idx="295">
                  <c:v>15.542521994134898</c:v>
                </c:pt>
                <c:pt idx="296">
                  <c:v>8.1168492436098116</c:v>
                </c:pt>
                <c:pt idx="297">
                  <c:v>9.5000389985180576</c:v>
                </c:pt>
                <c:pt idx="298">
                  <c:v>-12.308774397749257</c:v>
                </c:pt>
                <c:pt idx="299">
                  <c:v>-5.3234021578399764</c:v>
                </c:pt>
                <c:pt idx="300">
                  <c:v>14.625949264824689</c:v>
                </c:pt>
                <c:pt idx="301">
                  <c:v>7.9905946899186757</c:v>
                </c:pt>
                <c:pt idx="302">
                  <c:v>-4.940752022640611</c:v>
                </c:pt>
                <c:pt idx="303">
                  <c:v>6.061182558404993</c:v>
                </c:pt>
                <c:pt idx="304">
                  <c:v>8.4457683546521842</c:v>
                </c:pt>
                <c:pt idx="305">
                  <c:v>-27.46314972847167</c:v>
                </c:pt>
                <c:pt idx="306">
                  <c:v>-91.042944785276077</c:v>
                </c:pt>
                <c:pt idx="307">
                  <c:v>-2.8737372347160584</c:v>
                </c:pt>
                <c:pt idx="308">
                  <c:v>-3.873993861833346</c:v>
                </c:pt>
                <c:pt idx="309">
                  <c:v>5.2068922148157428</c:v>
                </c:pt>
                <c:pt idx="310">
                  <c:v>-1.1133740665308873</c:v>
                </c:pt>
                <c:pt idx="311">
                  <c:v>10.563828433244238</c:v>
                </c:pt>
                <c:pt idx="312">
                  <c:v>-2.0794824399260592</c:v>
                </c:pt>
                <c:pt idx="313">
                  <c:v>26.626165287524874</c:v>
                </c:pt>
                <c:pt idx="314">
                  <c:v>40.627072656014477</c:v>
                </c:pt>
                <c:pt idx="315">
                  <c:v>14.769166492584077</c:v>
                </c:pt>
                <c:pt idx="316">
                  <c:v>-2.2741368616911379</c:v>
                </c:pt>
                <c:pt idx="317">
                  <c:v>4.6361944989188952</c:v>
                </c:pt>
                <c:pt idx="318">
                  <c:v>-14.352142767374643</c:v>
                </c:pt>
                <c:pt idx="319">
                  <c:v>8.2655471004985568</c:v>
                </c:pt>
                <c:pt idx="320">
                  <c:v>-6.5510597302504872</c:v>
                </c:pt>
                <c:pt idx="321">
                  <c:v>-6.8625008493194155</c:v>
                </c:pt>
                <c:pt idx="322">
                  <c:v>8.5902178380600116</c:v>
                </c:pt>
                <c:pt idx="323">
                  <c:v>2.6549597574997525</c:v>
                </c:pt>
                <c:pt idx="324">
                  <c:v>-7.4882995319812853</c:v>
                </c:pt>
                <c:pt idx="325">
                  <c:v>-9.3827160493827115</c:v>
                </c:pt>
                <c:pt idx="326">
                  <c:v>12.363427257044284</c:v>
                </c:pt>
                <c:pt idx="327">
                  <c:v>-3.6140470508012381</c:v>
                </c:pt>
                <c:pt idx="328">
                  <c:v>3.8515210717276003</c:v>
                </c:pt>
                <c:pt idx="329">
                  <c:v>2.5242718446601895</c:v>
                </c:pt>
                <c:pt idx="330">
                  <c:v>-9.4234907690565048</c:v>
                </c:pt>
                <c:pt idx="331">
                  <c:v>-21.848332627246865</c:v>
                </c:pt>
                <c:pt idx="332">
                  <c:v>-5.0671506352087139</c:v>
                </c:pt>
                <c:pt idx="333">
                  <c:v>-10.761390887290167</c:v>
                </c:pt>
                <c:pt idx="334">
                  <c:v>-5.9661354581673152</c:v>
                </c:pt>
                <c:pt idx="335">
                  <c:v>10.358325805480279</c:v>
                </c:pt>
                <c:pt idx="336">
                  <c:v>17.484575225438999</c:v>
                </c:pt>
                <c:pt idx="337">
                  <c:v>10.220891052040439</c:v>
                </c:pt>
                <c:pt idx="338">
                  <c:v>5.5309342315192227</c:v>
                </c:pt>
                <c:pt idx="339">
                  <c:v>31.88078573041318</c:v>
                </c:pt>
                <c:pt idx="340">
                  <c:v>12.711462084457475</c:v>
                </c:pt>
                <c:pt idx="341">
                  <c:v>30.273803537962245</c:v>
                </c:pt>
                <c:pt idx="342">
                  <c:v>26.753499513436648</c:v>
                </c:pt>
                <c:pt idx="343">
                  <c:v>35.570209464701321</c:v>
                </c:pt>
                <c:pt idx="344">
                  <c:v>21.241830065359483</c:v>
                </c:pt>
                <c:pt idx="345">
                  <c:v>0.75550345186922918</c:v>
                </c:pt>
                <c:pt idx="346">
                  <c:v>26.403508771929818</c:v>
                </c:pt>
                <c:pt idx="347">
                  <c:v>48.085106382978729</c:v>
                </c:pt>
                <c:pt idx="348">
                  <c:v>-3.407991666046569</c:v>
                </c:pt>
                <c:pt idx="349">
                  <c:v>-0.94472731734249371</c:v>
                </c:pt>
                <c:pt idx="350">
                  <c:v>-1.594298039951227</c:v>
                </c:pt>
                <c:pt idx="351">
                  <c:v>-8.4014660276289881</c:v>
                </c:pt>
                <c:pt idx="352">
                  <c:v>-8.46493998736576</c:v>
                </c:pt>
                <c:pt idx="353">
                  <c:v>-13.054789733234969</c:v>
                </c:pt>
                <c:pt idx="354">
                  <c:v>-5.7620282339383513</c:v>
                </c:pt>
                <c:pt idx="355">
                  <c:v>7.7835906596912015</c:v>
                </c:pt>
                <c:pt idx="356">
                  <c:v>-3.4314465408805139</c:v>
                </c:pt>
                <c:pt idx="357">
                  <c:v>0</c:v>
                </c:pt>
              </c:numCache>
            </c:numRef>
          </c:yVal>
        </c:ser>
        <c:ser>
          <c:idx val="1"/>
          <c:order val="1"/>
          <c:tx>
            <c:v>Lower lim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Arkusz1!$Q$4:$Q$5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Arkusz1!$R$4:$R$5</c:f>
              <c:numCache>
                <c:formatCode>0.00</c:formatCode>
                <c:ptCount val="2"/>
                <c:pt idx="0">
                  <c:v>-20</c:v>
                </c:pt>
                <c:pt idx="1">
                  <c:v>-20</c:v>
                </c:pt>
              </c:numCache>
            </c:numRef>
          </c:yVal>
        </c:ser>
        <c:ser>
          <c:idx val="2"/>
          <c:order val="2"/>
          <c:tx>
            <c:v>Upper lim</c:v>
          </c:tx>
          <c:spPr>
            <a:ln w="22225" cmpd="sng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xVal>
            <c:numRef>
              <c:f>Arkusz1!$Q$4:$Q$5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Arkusz1!$T$4:$T$5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</c:ser>
        <c:ser>
          <c:idx val="3"/>
          <c:order val="3"/>
          <c:tx>
            <c:v>zero</c:v>
          </c:tx>
          <c:spPr>
            <a:ln w="127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Arkusz1!$Q$4:$Q$5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Arkusz1!$S$4:$S$5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</c:ser>
        <c:axId val="71845760"/>
        <c:axId val="71876992"/>
      </c:scatterChart>
      <c:valAx>
        <c:axId val="71845760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Initial value [ng/mL]</a:t>
                </a:r>
              </a:p>
            </c:rich>
          </c:tx>
          <c:layout>
            <c:manualLayout>
              <c:xMode val="edge"/>
              <c:yMode val="edge"/>
              <c:x val="0.41893460349186157"/>
              <c:y val="0.93637268695645026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876992"/>
        <c:crossesAt val="-400"/>
        <c:crossBetween val="midCat"/>
        <c:majorUnit val="10"/>
      </c:valAx>
      <c:valAx>
        <c:axId val="71876992"/>
        <c:scaling>
          <c:orientation val="minMax"/>
          <c:max val="120"/>
          <c:min val="-120"/>
        </c:scaling>
        <c:axPos val="l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t>% diference [%]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71845760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874340277777778"/>
          <c:y val="2.6160979877515329E-2"/>
          <c:w val="0.79536354166666667"/>
          <c:h val="0.74737037037037035"/>
        </c:manualLayout>
      </c:layout>
      <c:scatterChart>
        <c:scatterStyle val="lineMarker"/>
        <c:ser>
          <c:idx val="0"/>
          <c:order val="0"/>
          <c:tx>
            <c:v>%ISR</c:v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3"/>
            <c:spPr>
              <a:solidFill>
                <a:sysClr val="windowText" lastClr="000000"/>
              </a:solidFill>
              <a:ln>
                <a:noFill/>
              </a:ln>
            </c:spPr>
          </c:marker>
          <c:dLbls>
            <c:dLbl>
              <c:idx val="356"/>
              <c:layout/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" pitchFamily="34" charset="0"/>
                        <a:ea typeface="Calibri"/>
                        <a:cs typeface="Arial" pitchFamily="34" charset="0"/>
                      </a:defRPr>
                    </a:pPr>
                    <a:r>
                      <a:rPr lang="pl-PL" sz="800" b="1">
                        <a:latin typeface="Arial" pitchFamily="34" charset="0"/>
                        <a:cs typeface="Arial" pitchFamily="34" charset="0"/>
                      </a:rPr>
                      <a:t>7</a:t>
                    </a:r>
                    <a:r>
                      <a:rPr lang="pl-PL"/>
                      <a:t>2%</a:t>
                    </a:r>
                  </a:p>
                </c:rich>
              </c:tx>
              <c:spPr/>
              <c:dLblPos val="t"/>
            </c:dLbl>
            <c:delete val="1"/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pl-PL"/>
              </a:p>
            </c:txPr>
          </c:dLbls>
          <c:xVal>
            <c:numRef>
              <c:f>Arkusz1!$A$4:$A$361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xVal>
          <c:yVal>
            <c:numRef>
              <c:f>Arkusz1!$H$4:$H$361</c:f>
              <c:numCache>
                <c:formatCode>0</c:formatCode>
                <c:ptCount val="3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83.333333333333343</c:v>
                </c:pt>
                <c:pt idx="6">
                  <c:v>85.714285714285708</c:v>
                </c:pt>
                <c:pt idx="7">
                  <c:v>87.5</c:v>
                </c:pt>
                <c:pt idx="8">
                  <c:v>88.888888888888886</c:v>
                </c:pt>
                <c:pt idx="9">
                  <c:v>90</c:v>
                </c:pt>
                <c:pt idx="10">
                  <c:v>90.909090909090907</c:v>
                </c:pt>
                <c:pt idx="11">
                  <c:v>91.666666666666657</c:v>
                </c:pt>
                <c:pt idx="12">
                  <c:v>92.307692307692307</c:v>
                </c:pt>
                <c:pt idx="13">
                  <c:v>92.857142857142861</c:v>
                </c:pt>
                <c:pt idx="14">
                  <c:v>93.333333333333329</c:v>
                </c:pt>
                <c:pt idx="15">
                  <c:v>93.75</c:v>
                </c:pt>
                <c:pt idx="16">
                  <c:v>94.117647058823522</c:v>
                </c:pt>
                <c:pt idx="17">
                  <c:v>94.444444444444443</c:v>
                </c:pt>
                <c:pt idx="18">
                  <c:v>94.73684210526315</c:v>
                </c:pt>
                <c:pt idx="19">
                  <c:v>95</c:v>
                </c:pt>
                <c:pt idx="20">
                  <c:v>95.238095238095227</c:v>
                </c:pt>
                <c:pt idx="21">
                  <c:v>95.454545454545453</c:v>
                </c:pt>
                <c:pt idx="22">
                  <c:v>91.304347826086953</c:v>
                </c:pt>
                <c:pt idx="23">
                  <c:v>87.5</c:v>
                </c:pt>
                <c:pt idx="24">
                  <c:v>84</c:v>
                </c:pt>
                <c:pt idx="25">
                  <c:v>84.615384615384613</c:v>
                </c:pt>
                <c:pt idx="26">
                  <c:v>81.481481481481481</c:v>
                </c:pt>
                <c:pt idx="27">
                  <c:v>82.142857142857139</c:v>
                </c:pt>
                <c:pt idx="28">
                  <c:v>82.758620689655174</c:v>
                </c:pt>
                <c:pt idx="29">
                  <c:v>80</c:v>
                </c:pt>
                <c:pt idx="30">
                  <c:v>80</c:v>
                </c:pt>
                <c:pt idx="31">
                  <c:v>80.645161290322577</c:v>
                </c:pt>
                <c:pt idx="32">
                  <c:v>81.25</c:v>
                </c:pt>
                <c:pt idx="33">
                  <c:v>78.787878787878782</c:v>
                </c:pt>
                <c:pt idx="34">
                  <c:v>79.411764705882348</c:v>
                </c:pt>
                <c:pt idx="35">
                  <c:v>80</c:v>
                </c:pt>
                <c:pt idx="36">
                  <c:v>80.555555555555557</c:v>
                </c:pt>
                <c:pt idx="37">
                  <c:v>81.081081081081081</c:v>
                </c:pt>
                <c:pt idx="38">
                  <c:v>81.578947368421055</c:v>
                </c:pt>
                <c:pt idx="39">
                  <c:v>82.051282051282044</c:v>
                </c:pt>
                <c:pt idx="40">
                  <c:v>82.5</c:v>
                </c:pt>
                <c:pt idx="41">
                  <c:v>82.926829268292678</c:v>
                </c:pt>
                <c:pt idx="42">
                  <c:v>82.926829268292678</c:v>
                </c:pt>
                <c:pt idx="43">
                  <c:v>82.926829268292678</c:v>
                </c:pt>
                <c:pt idx="44">
                  <c:v>83.333333333333343</c:v>
                </c:pt>
                <c:pt idx="45">
                  <c:v>83.720930232558146</c:v>
                </c:pt>
                <c:pt idx="46">
                  <c:v>81.818181818181827</c:v>
                </c:pt>
                <c:pt idx="47">
                  <c:v>80</c:v>
                </c:pt>
                <c:pt idx="48">
                  <c:v>80.434782608695656</c:v>
                </c:pt>
                <c:pt idx="49">
                  <c:v>80.851063829787222</c:v>
                </c:pt>
                <c:pt idx="50">
                  <c:v>81.25</c:v>
                </c:pt>
                <c:pt idx="51">
                  <c:v>81.632653061224488</c:v>
                </c:pt>
                <c:pt idx="52">
                  <c:v>82</c:v>
                </c:pt>
                <c:pt idx="53">
                  <c:v>82.35294117647058</c:v>
                </c:pt>
                <c:pt idx="54">
                  <c:v>82.692307692307693</c:v>
                </c:pt>
                <c:pt idx="55">
                  <c:v>83.018867924528308</c:v>
                </c:pt>
                <c:pt idx="56">
                  <c:v>83.333333333333343</c:v>
                </c:pt>
                <c:pt idx="57">
                  <c:v>83.636363636363626</c:v>
                </c:pt>
                <c:pt idx="58">
                  <c:v>83.928571428571431</c:v>
                </c:pt>
                <c:pt idx="59">
                  <c:v>84.210526315789465</c:v>
                </c:pt>
                <c:pt idx="60">
                  <c:v>84.482758620689651</c:v>
                </c:pt>
                <c:pt idx="61">
                  <c:v>83.050847457627114</c:v>
                </c:pt>
                <c:pt idx="62">
                  <c:v>83.333333333333343</c:v>
                </c:pt>
                <c:pt idx="63">
                  <c:v>81.967213114754102</c:v>
                </c:pt>
                <c:pt idx="64">
                  <c:v>82.258064516129039</c:v>
                </c:pt>
                <c:pt idx="65">
                  <c:v>80.952380952380949</c:v>
                </c:pt>
                <c:pt idx="66">
                  <c:v>81.25</c:v>
                </c:pt>
                <c:pt idx="67">
                  <c:v>81.538461538461533</c:v>
                </c:pt>
                <c:pt idx="68">
                  <c:v>81.818181818181827</c:v>
                </c:pt>
                <c:pt idx="69">
                  <c:v>80.597014925373131</c:v>
                </c:pt>
                <c:pt idx="70">
                  <c:v>79.411764705882348</c:v>
                </c:pt>
                <c:pt idx="71">
                  <c:v>78.260869565217391</c:v>
                </c:pt>
                <c:pt idx="72">
                  <c:v>78.571428571428569</c:v>
                </c:pt>
                <c:pt idx="73">
                  <c:v>77.464788732394368</c:v>
                </c:pt>
                <c:pt idx="74">
                  <c:v>77.777777777777786</c:v>
                </c:pt>
                <c:pt idx="75">
                  <c:v>78.082191780821915</c:v>
                </c:pt>
                <c:pt idx="76">
                  <c:v>78.378378378378372</c:v>
                </c:pt>
                <c:pt idx="77">
                  <c:v>78.666666666666657</c:v>
                </c:pt>
                <c:pt idx="78">
                  <c:v>78.94736842105263</c:v>
                </c:pt>
                <c:pt idx="79">
                  <c:v>79.220779220779221</c:v>
                </c:pt>
                <c:pt idx="80">
                  <c:v>79.487179487179489</c:v>
                </c:pt>
                <c:pt idx="81">
                  <c:v>79.74683544303798</c:v>
                </c:pt>
                <c:pt idx="82">
                  <c:v>80</c:v>
                </c:pt>
                <c:pt idx="83">
                  <c:v>80.246913580246911</c:v>
                </c:pt>
                <c:pt idx="84">
                  <c:v>80.487804878048792</c:v>
                </c:pt>
                <c:pt idx="85">
                  <c:v>79.518072289156621</c:v>
                </c:pt>
                <c:pt idx="86">
                  <c:v>79.761904761904773</c:v>
                </c:pt>
                <c:pt idx="87">
                  <c:v>78.82352941176471</c:v>
                </c:pt>
                <c:pt idx="88">
                  <c:v>79.069767441860463</c:v>
                </c:pt>
                <c:pt idx="89">
                  <c:v>79.310344827586206</c:v>
                </c:pt>
                <c:pt idx="90">
                  <c:v>79.545454545454547</c:v>
                </c:pt>
                <c:pt idx="91">
                  <c:v>79.775280898876403</c:v>
                </c:pt>
                <c:pt idx="92">
                  <c:v>78.888888888888886</c:v>
                </c:pt>
                <c:pt idx="93">
                  <c:v>79.120879120879124</c:v>
                </c:pt>
                <c:pt idx="94">
                  <c:v>78.260869565217391</c:v>
                </c:pt>
                <c:pt idx="95">
                  <c:v>78.494623655913969</c:v>
                </c:pt>
                <c:pt idx="96">
                  <c:v>78.723404255319153</c:v>
                </c:pt>
                <c:pt idx="97">
                  <c:v>78.94736842105263</c:v>
                </c:pt>
                <c:pt idx="98">
                  <c:v>79.166666666666657</c:v>
                </c:pt>
                <c:pt idx="99">
                  <c:v>79.381443298969074</c:v>
                </c:pt>
                <c:pt idx="100">
                  <c:v>79.591836734693871</c:v>
                </c:pt>
                <c:pt idx="101">
                  <c:v>78.787878787878782</c:v>
                </c:pt>
                <c:pt idx="102">
                  <c:v>78</c:v>
                </c:pt>
                <c:pt idx="103">
                  <c:v>78.21782178217822</c:v>
                </c:pt>
                <c:pt idx="104">
                  <c:v>78.431372549019613</c:v>
                </c:pt>
                <c:pt idx="105">
                  <c:v>78.640776699029118</c:v>
                </c:pt>
                <c:pt idx="106">
                  <c:v>77.884615384615387</c:v>
                </c:pt>
                <c:pt idx="107">
                  <c:v>77.142857142857153</c:v>
                </c:pt>
                <c:pt idx="108">
                  <c:v>77.358490566037744</c:v>
                </c:pt>
                <c:pt idx="109">
                  <c:v>77.570093457943926</c:v>
                </c:pt>
                <c:pt idx="110">
                  <c:v>76.851851851851848</c:v>
                </c:pt>
                <c:pt idx="111">
                  <c:v>77.064220183486242</c:v>
                </c:pt>
                <c:pt idx="112">
                  <c:v>77.272727272727266</c:v>
                </c:pt>
                <c:pt idx="113">
                  <c:v>77.477477477477478</c:v>
                </c:pt>
                <c:pt idx="114">
                  <c:v>77.678571428571431</c:v>
                </c:pt>
                <c:pt idx="115">
                  <c:v>76.991150442477874</c:v>
                </c:pt>
                <c:pt idx="116">
                  <c:v>77.192982456140342</c:v>
                </c:pt>
                <c:pt idx="117">
                  <c:v>76.521739130434781</c:v>
                </c:pt>
                <c:pt idx="118">
                  <c:v>76.724137931034491</c:v>
                </c:pt>
                <c:pt idx="119">
                  <c:v>76.068376068376068</c:v>
                </c:pt>
                <c:pt idx="120">
                  <c:v>75.423728813559322</c:v>
                </c:pt>
                <c:pt idx="121">
                  <c:v>75.630252100840337</c:v>
                </c:pt>
                <c:pt idx="122">
                  <c:v>75.833333333333329</c:v>
                </c:pt>
                <c:pt idx="123">
                  <c:v>76.033057851239676</c:v>
                </c:pt>
                <c:pt idx="124">
                  <c:v>76.229508196721312</c:v>
                </c:pt>
                <c:pt idx="125">
                  <c:v>76.422764227642276</c:v>
                </c:pt>
                <c:pt idx="126">
                  <c:v>76.612903225806448</c:v>
                </c:pt>
                <c:pt idx="127">
                  <c:v>76.8</c:v>
                </c:pt>
                <c:pt idx="128">
                  <c:v>76.984126984126988</c:v>
                </c:pt>
                <c:pt idx="129">
                  <c:v>77.165354330708652</c:v>
                </c:pt>
                <c:pt idx="130">
                  <c:v>77.34375</c:v>
                </c:pt>
                <c:pt idx="131">
                  <c:v>77.51937984496125</c:v>
                </c:pt>
                <c:pt idx="132">
                  <c:v>77.692307692307693</c:v>
                </c:pt>
                <c:pt idx="133">
                  <c:v>77.862595419847324</c:v>
                </c:pt>
                <c:pt idx="134">
                  <c:v>78.030303030303031</c:v>
                </c:pt>
                <c:pt idx="135">
                  <c:v>78.195488721804509</c:v>
                </c:pt>
                <c:pt idx="136">
                  <c:v>78.358208955223887</c:v>
                </c:pt>
                <c:pt idx="137">
                  <c:v>78.518518518518519</c:v>
                </c:pt>
                <c:pt idx="138">
                  <c:v>78.67647058823529</c:v>
                </c:pt>
                <c:pt idx="139">
                  <c:v>78.102189781021906</c:v>
                </c:pt>
                <c:pt idx="140">
                  <c:v>78.260869565217391</c:v>
                </c:pt>
                <c:pt idx="141">
                  <c:v>78.417266187050359</c:v>
                </c:pt>
                <c:pt idx="142">
                  <c:v>78.571428571428569</c:v>
                </c:pt>
                <c:pt idx="143">
                  <c:v>78.01418439716312</c:v>
                </c:pt>
                <c:pt idx="144">
                  <c:v>78.16901408450704</c:v>
                </c:pt>
                <c:pt idx="145">
                  <c:v>78.32167832167832</c:v>
                </c:pt>
                <c:pt idx="146">
                  <c:v>78.472222222222214</c:v>
                </c:pt>
                <c:pt idx="147">
                  <c:v>77.931034482758619</c:v>
                </c:pt>
                <c:pt idx="148">
                  <c:v>78.082191780821915</c:v>
                </c:pt>
                <c:pt idx="149">
                  <c:v>78.231292517006807</c:v>
                </c:pt>
                <c:pt idx="150">
                  <c:v>78.378378378378372</c:v>
                </c:pt>
                <c:pt idx="151">
                  <c:v>77.852348993288587</c:v>
                </c:pt>
                <c:pt idx="152">
                  <c:v>77.333333333333329</c:v>
                </c:pt>
                <c:pt idx="153">
                  <c:v>76.821192052980138</c:v>
                </c:pt>
                <c:pt idx="154">
                  <c:v>76.973684210526315</c:v>
                </c:pt>
                <c:pt idx="155">
                  <c:v>77.124183006535958</c:v>
                </c:pt>
                <c:pt idx="156">
                  <c:v>77.272727272727266</c:v>
                </c:pt>
                <c:pt idx="157">
                  <c:v>77.41935483870968</c:v>
                </c:pt>
                <c:pt idx="158">
                  <c:v>77.564102564102569</c:v>
                </c:pt>
                <c:pt idx="159">
                  <c:v>77.070063694267517</c:v>
                </c:pt>
                <c:pt idx="160">
                  <c:v>76.582278481012651</c:v>
                </c:pt>
                <c:pt idx="161">
                  <c:v>76.729559748427675</c:v>
                </c:pt>
                <c:pt idx="162">
                  <c:v>76.875</c:v>
                </c:pt>
                <c:pt idx="163">
                  <c:v>76.397515527950304</c:v>
                </c:pt>
                <c:pt idx="164">
                  <c:v>75.925925925925924</c:v>
                </c:pt>
                <c:pt idx="165">
                  <c:v>75.460122699386503</c:v>
                </c:pt>
                <c:pt idx="166">
                  <c:v>75</c:v>
                </c:pt>
                <c:pt idx="167">
                  <c:v>74.545454545454547</c:v>
                </c:pt>
                <c:pt idx="168">
                  <c:v>74.698795180722882</c:v>
                </c:pt>
                <c:pt idx="169">
                  <c:v>74.850299401197603</c:v>
                </c:pt>
                <c:pt idx="170">
                  <c:v>75</c:v>
                </c:pt>
                <c:pt idx="171">
                  <c:v>75.147928994082832</c:v>
                </c:pt>
                <c:pt idx="172">
                  <c:v>75.294117647058826</c:v>
                </c:pt>
                <c:pt idx="173">
                  <c:v>75.438596491228068</c:v>
                </c:pt>
                <c:pt idx="174">
                  <c:v>75.581395348837205</c:v>
                </c:pt>
                <c:pt idx="175">
                  <c:v>75.72254335260115</c:v>
                </c:pt>
                <c:pt idx="176">
                  <c:v>75.287356321839084</c:v>
                </c:pt>
                <c:pt idx="177">
                  <c:v>75.428571428571431</c:v>
                </c:pt>
                <c:pt idx="178">
                  <c:v>75</c:v>
                </c:pt>
                <c:pt idx="179">
                  <c:v>75.141242937853107</c:v>
                </c:pt>
                <c:pt idx="180">
                  <c:v>75.280898876404493</c:v>
                </c:pt>
                <c:pt idx="181">
                  <c:v>74.860335195530723</c:v>
                </c:pt>
                <c:pt idx="182">
                  <c:v>75</c:v>
                </c:pt>
                <c:pt idx="183">
                  <c:v>75.138121546961329</c:v>
                </c:pt>
                <c:pt idx="184">
                  <c:v>75.27472527472527</c:v>
                </c:pt>
                <c:pt idx="185">
                  <c:v>74.863387978142086</c:v>
                </c:pt>
                <c:pt idx="186">
                  <c:v>74.456521739130437</c:v>
                </c:pt>
                <c:pt idx="187">
                  <c:v>74.054054054054049</c:v>
                </c:pt>
                <c:pt idx="188">
                  <c:v>74.193548387096769</c:v>
                </c:pt>
                <c:pt idx="189">
                  <c:v>73.796791443850267</c:v>
                </c:pt>
                <c:pt idx="190">
                  <c:v>73.936170212765958</c:v>
                </c:pt>
                <c:pt idx="191">
                  <c:v>73.544973544973544</c:v>
                </c:pt>
                <c:pt idx="192">
                  <c:v>73.15789473684211</c:v>
                </c:pt>
                <c:pt idx="193">
                  <c:v>72.774869109947645</c:v>
                </c:pt>
                <c:pt idx="194">
                  <c:v>72.395833333333343</c:v>
                </c:pt>
                <c:pt idx="195">
                  <c:v>72.020725388601036</c:v>
                </c:pt>
                <c:pt idx="196">
                  <c:v>71.649484536082468</c:v>
                </c:pt>
                <c:pt idx="197">
                  <c:v>71.794871794871796</c:v>
                </c:pt>
                <c:pt idx="198">
                  <c:v>71.938775510204081</c:v>
                </c:pt>
                <c:pt idx="199">
                  <c:v>72.081218274111677</c:v>
                </c:pt>
                <c:pt idx="200">
                  <c:v>71.717171717171709</c:v>
                </c:pt>
                <c:pt idx="201">
                  <c:v>71.859296482412063</c:v>
                </c:pt>
                <c:pt idx="202">
                  <c:v>72</c:v>
                </c:pt>
                <c:pt idx="203">
                  <c:v>72.139303482587067</c:v>
                </c:pt>
                <c:pt idx="204">
                  <c:v>71.78217821782178</c:v>
                </c:pt>
                <c:pt idx="205">
                  <c:v>71.921182266009851</c:v>
                </c:pt>
                <c:pt idx="206">
                  <c:v>72.058823529411768</c:v>
                </c:pt>
                <c:pt idx="207">
                  <c:v>72.195121951219505</c:v>
                </c:pt>
                <c:pt idx="208">
                  <c:v>71.844660194174764</c:v>
                </c:pt>
                <c:pt idx="209">
                  <c:v>71.980676328502412</c:v>
                </c:pt>
                <c:pt idx="210">
                  <c:v>72.115384615384613</c:v>
                </c:pt>
                <c:pt idx="211">
                  <c:v>72.248803827751189</c:v>
                </c:pt>
                <c:pt idx="212">
                  <c:v>72.38095238095238</c:v>
                </c:pt>
                <c:pt idx="213">
                  <c:v>72.037914691943129</c:v>
                </c:pt>
                <c:pt idx="214">
                  <c:v>72.169811320754718</c:v>
                </c:pt>
                <c:pt idx="215">
                  <c:v>72.300469483568079</c:v>
                </c:pt>
                <c:pt idx="216">
                  <c:v>72.429906542056074</c:v>
                </c:pt>
                <c:pt idx="217">
                  <c:v>72.093023255813947</c:v>
                </c:pt>
                <c:pt idx="218">
                  <c:v>71.759259259259252</c:v>
                </c:pt>
                <c:pt idx="219">
                  <c:v>71.428571428571431</c:v>
                </c:pt>
                <c:pt idx="220">
                  <c:v>71.100917431192656</c:v>
                </c:pt>
                <c:pt idx="221">
                  <c:v>71.232876712328761</c:v>
                </c:pt>
                <c:pt idx="222">
                  <c:v>71.36363636363636</c:v>
                </c:pt>
                <c:pt idx="223">
                  <c:v>71.040723981900456</c:v>
                </c:pt>
                <c:pt idx="224">
                  <c:v>71.171171171171167</c:v>
                </c:pt>
                <c:pt idx="225">
                  <c:v>71.300448430493262</c:v>
                </c:pt>
                <c:pt idx="226">
                  <c:v>71.428571428571431</c:v>
                </c:pt>
                <c:pt idx="227">
                  <c:v>71.555555555555543</c:v>
                </c:pt>
                <c:pt idx="228">
                  <c:v>71.681415929203538</c:v>
                </c:pt>
                <c:pt idx="229">
                  <c:v>71.806167400881066</c:v>
                </c:pt>
                <c:pt idx="230">
                  <c:v>71.929824561403507</c:v>
                </c:pt>
                <c:pt idx="231">
                  <c:v>71.615720524017462</c:v>
                </c:pt>
                <c:pt idx="232">
                  <c:v>71.304347826086953</c:v>
                </c:pt>
                <c:pt idx="233">
                  <c:v>70.995670995671006</c:v>
                </c:pt>
                <c:pt idx="234">
                  <c:v>71.120689655172413</c:v>
                </c:pt>
                <c:pt idx="235">
                  <c:v>71.24463519313305</c:v>
                </c:pt>
                <c:pt idx="236">
                  <c:v>70.940170940170944</c:v>
                </c:pt>
                <c:pt idx="237">
                  <c:v>71.063829787234042</c:v>
                </c:pt>
                <c:pt idx="238">
                  <c:v>70.762711864406782</c:v>
                </c:pt>
                <c:pt idx="239">
                  <c:v>70.886075949367083</c:v>
                </c:pt>
                <c:pt idx="240">
                  <c:v>71.008403361344534</c:v>
                </c:pt>
                <c:pt idx="241">
                  <c:v>71.129707112970706</c:v>
                </c:pt>
                <c:pt idx="242">
                  <c:v>71.25</c:v>
                </c:pt>
                <c:pt idx="243">
                  <c:v>71.369294605809131</c:v>
                </c:pt>
                <c:pt idx="244">
                  <c:v>71.487603305785115</c:v>
                </c:pt>
                <c:pt idx="245">
                  <c:v>71.604938271604937</c:v>
                </c:pt>
                <c:pt idx="246">
                  <c:v>71.721311475409834</c:v>
                </c:pt>
                <c:pt idx="247">
                  <c:v>71.836734693877546</c:v>
                </c:pt>
                <c:pt idx="248">
                  <c:v>71.544715447154474</c:v>
                </c:pt>
                <c:pt idx="249">
                  <c:v>71.659919028340084</c:v>
                </c:pt>
                <c:pt idx="250">
                  <c:v>71.774193548387103</c:v>
                </c:pt>
                <c:pt idx="251">
                  <c:v>71.887550200803204</c:v>
                </c:pt>
                <c:pt idx="252">
                  <c:v>72</c:v>
                </c:pt>
                <c:pt idx="253">
                  <c:v>72.111553784860561</c:v>
                </c:pt>
                <c:pt idx="254">
                  <c:v>71.825396825396822</c:v>
                </c:pt>
                <c:pt idx="255">
                  <c:v>71.936758893280626</c:v>
                </c:pt>
                <c:pt idx="256">
                  <c:v>72.047244094488192</c:v>
                </c:pt>
                <c:pt idx="257">
                  <c:v>71.764705882352942</c:v>
                </c:pt>
                <c:pt idx="258">
                  <c:v>71.484375</c:v>
                </c:pt>
                <c:pt idx="259">
                  <c:v>71.206225680933855</c:v>
                </c:pt>
                <c:pt idx="260">
                  <c:v>70.930232558139537</c:v>
                </c:pt>
                <c:pt idx="261">
                  <c:v>71.04247104247105</c:v>
                </c:pt>
                <c:pt idx="262">
                  <c:v>71.15384615384616</c:v>
                </c:pt>
                <c:pt idx="263">
                  <c:v>70.88122605363985</c:v>
                </c:pt>
                <c:pt idx="264">
                  <c:v>70.610687022900763</c:v>
                </c:pt>
                <c:pt idx="265">
                  <c:v>70.722433460076047</c:v>
                </c:pt>
                <c:pt idx="266">
                  <c:v>70.833333333333343</c:v>
                </c:pt>
                <c:pt idx="267">
                  <c:v>70.943396226415089</c:v>
                </c:pt>
                <c:pt idx="268">
                  <c:v>71.05263157894737</c:v>
                </c:pt>
                <c:pt idx="269">
                  <c:v>70.786516853932582</c:v>
                </c:pt>
                <c:pt idx="270">
                  <c:v>70.895522388059703</c:v>
                </c:pt>
                <c:pt idx="271">
                  <c:v>71.00371747211895</c:v>
                </c:pt>
                <c:pt idx="272">
                  <c:v>71.111111111111114</c:v>
                </c:pt>
                <c:pt idx="273">
                  <c:v>71.217712177121768</c:v>
                </c:pt>
                <c:pt idx="274">
                  <c:v>71.32352941176471</c:v>
                </c:pt>
                <c:pt idx="275">
                  <c:v>71.062271062271066</c:v>
                </c:pt>
                <c:pt idx="276">
                  <c:v>71.167883211678827</c:v>
                </c:pt>
                <c:pt idx="277">
                  <c:v>71.27272727272728</c:v>
                </c:pt>
                <c:pt idx="278">
                  <c:v>71.376811594202891</c:v>
                </c:pt>
                <c:pt idx="279">
                  <c:v>71.480144404332137</c:v>
                </c:pt>
                <c:pt idx="280">
                  <c:v>71.582733812949641</c:v>
                </c:pt>
                <c:pt idx="281">
                  <c:v>71.68458781362007</c:v>
                </c:pt>
                <c:pt idx="282">
                  <c:v>71.428571428571431</c:v>
                </c:pt>
                <c:pt idx="283">
                  <c:v>71.17437722419929</c:v>
                </c:pt>
                <c:pt idx="284">
                  <c:v>70.921985815602838</c:v>
                </c:pt>
                <c:pt idx="285">
                  <c:v>70.671378091872796</c:v>
                </c:pt>
                <c:pt idx="286">
                  <c:v>70.422535211267601</c:v>
                </c:pt>
                <c:pt idx="287">
                  <c:v>70.526315789473685</c:v>
                </c:pt>
                <c:pt idx="288">
                  <c:v>70.27972027972028</c:v>
                </c:pt>
                <c:pt idx="289">
                  <c:v>70.034843205574916</c:v>
                </c:pt>
                <c:pt idx="290">
                  <c:v>70.138888888888886</c:v>
                </c:pt>
                <c:pt idx="291">
                  <c:v>70.242214532871969</c:v>
                </c:pt>
                <c:pt idx="292">
                  <c:v>70.34482758620689</c:v>
                </c:pt>
                <c:pt idx="293">
                  <c:v>70.446735395189009</c:v>
                </c:pt>
                <c:pt idx="294">
                  <c:v>70.547945205479451</c:v>
                </c:pt>
                <c:pt idx="295">
                  <c:v>70.648464163822524</c:v>
                </c:pt>
                <c:pt idx="296">
                  <c:v>70.748299319727892</c:v>
                </c:pt>
                <c:pt idx="297">
                  <c:v>70.847457627118644</c:v>
                </c:pt>
                <c:pt idx="298">
                  <c:v>70.945945945945937</c:v>
                </c:pt>
                <c:pt idx="299">
                  <c:v>71.043771043771045</c:v>
                </c:pt>
                <c:pt idx="300">
                  <c:v>71.140939597315437</c:v>
                </c:pt>
                <c:pt idx="301">
                  <c:v>71.237458193979933</c:v>
                </c:pt>
                <c:pt idx="302">
                  <c:v>71.333333333333343</c:v>
                </c:pt>
                <c:pt idx="303">
                  <c:v>71.428571428571431</c:v>
                </c:pt>
                <c:pt idx="304">
                  <c:v>71.523178807947019</c:v>
                </c:pt>
                <c:pt idx="305">
                  <c:v>71.287128712871279</c:v>
                </c:pt>
                <c:pt idx="306">
                  <c:v>71.05263157894737</c:v>
                </c:pt>
                <c:pt idx="307">
                  <c:v>71.147540983606561</c:v>
                </c:pt>
                <c:pt idx="308">
                  <c:v>71.24183006535948</c:v>
                </c:pt>
                <c:pt idx="309">
                  <c:v>71.335504885993487</c:v>
                </c:pt>
                <c:pt idx="310">
                  <c:v>71.428571428571431</c:v>
                </c:pt>
                <c:pt idx="311">
                  <c:v>71.52103559870551</c:v>
                </c:pt>
                <c:pt idx="312">
                  <c:v>71.612903225806463</c:v>
                </c:pt>
                <c:pt idx="313">
                  <c:v>71.382636655948545</c:v>
                </c:pt>
                <c:pt idx="314">
                  <c:v>71.15384615384616</c:v>
                </c:pt>
                <c:pt idx="315">
                  <c:v>71.246006389776369</c:v>
                </c:pt>
                <c:pt idx="316">
                  <c:v>71.337579617834393</c:v>
                </c:pt>
                <c:pt idx="317">
                  <c:v>71.428571428571431</c:v>
                </c:pt>
                <c:pt idx="318">
                  <c:v>71.51898734177216</c:v>
                </c:pt>
                <c:pt idx="319">
                  <c:v>71.608832807570977</c:v>
                </c:pt>
                <c:pt idx="320">
                  <c:v>71.698113207547166</c:v>
                </c:pt>
                <c:pt idx="321">
                  <c:v>71.786833855799372</c:v>
                </c:pt>
                <c:pt idx="322">
                  <c:v>71.875</c:v>
                </c:pt>
                <c:pt idx="323">
                  <c:v>71.962616822429908</c:v>
                </c:pt>
                <c:pt idx="324">
                  <c:v>72.049689440993788</c:v>
                </c:pt>
                <c:pt idx="325">
                  <c:v>72.136222910216716</c:v>
                </c:pt>
                <c:pt idx="326">
                  <c:v>72.222222222222214</c:v>
                </c:pt>
                <c:pt idx="327">
                  <c:v>72.307692307692307</c:v>
                </c:pt>
                <c:pt idx="328">
                  <c:v>72.392638036809814</c:v>
                </c:pt>
                <c:pt idx="329">
                  <c:v>72.477064220183479</c:v>
                </c:pt>
                <c:pt idx="330">
                  <c:v>72.560975609756099</c:v>
                </c:pt>
                <c:pt idx="331">
                  <c:v>72.340425531914903</c:v>
                </c:pt>
                <c:pt idx="332">
                  <c:v>72.424242424242422</c:v>
                </c:pt>
                <c:pt idx="333">
                  <c:v>72.507552870090635</c:v>
                </c:pt>
                <c:pt idx="334">
                  <c:v>72.590361445783131</c:v>
                </c:pt>
                <c:pt idx="335">
                  <c:v>72.672672672672675</c:v>
                </c:pt>
                <c:pt idx="336">
                  <c:v>72.754491017964071</c:v>
                </c:pt>
                <c:pt idx="337">
                  <c:v>72.835820895522389</c:v>
                </c:pt>
                <c:pt idx="338">
                  <c:v>72.916666666666657</c:v>
                </c:pt>
                <c:pt idx="339">
                  <c:v>72.700296735905042</c:v>
                </c:pt>
                <c:pt idx="340">
                  <c:v>72.781065088757401</c:v>
                </c:pt>
                <c:pt idx="341">
                  <c:v>72.56637168141593</c:v>
                </c:pt>
                <c:pt idx="342">
                  <c:v>72.35294117647058</c:v>
                </c:pt>
                <c:pt idx="343">
                  <c:v>72.140762463343108</c:v>
                </c:pt>
                <c:pt idx="344">
                  <c:v>71.929824561403507</c:v>
                </c:pt>
                <c:pt idx="345">
                  <c:v>72.011661807580168</c:v>
                </c:pt>
                <c:pt idx="346">
                  <c:v>71.802325581395351</c:v>
                </c:pt>
                <c:pt idx="347">
                  <c:v>71.594202898550733</c:v>
                </c:pt>
                <c:pt idx="348">
                  <c:v>71.676300578034684</c:v>
                </c:pt>
                <c:pt idx="349">
                  <c:v>71.75792507204612</c:v>
                </c:pt>
                <c:pt idx="350">
                  <c:v>71.839080459770116</c:v>
                </c:pt>
                <c:pt idx="351">
                  <c:v>71.919770773638973</c:v>
                </c:pt>
                <c:pt idx="352">
                  <c:v>72</c:v>
                </c:pt>
                <c:pt idx="353">
                  <c:v>72.07977207977207</c:v>
                </c:pt>
                <c:pt idx="354">
                  <c:v>72.159090909090907</c:v>
                </c:pt>
                <c:pt idx="355">
                  <c:v>72.237960339943342</c:v>
                </c:pt>
                <c:pt idx="356">
                  <c:v>72.316384180790962</c:v>
                </c:pt>
              </c:numCache>
            </c:numRef>
          </c:yVal>
        </c:ser>
        <c:ser>
          <c:idx val="1"/>
          <c:order val="1"/>
          <c:tx>
            <c:v>limit</c:v>
          </c:tx>
          <c:spPr>
            <a:ln w="12700"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Arkusz1!$A$4:$A$361</c:f>
              <c:numCache>
                <c:formatCode>General</c:formatCode>
                <c:ptCount val="3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</c:numCache>
            </c:numRef>
          </c:xVal>
          <c:yVal>
            <c:numRef>
              <c:f>Arkusz1!$V$4:$V$361</c:f>
              <c:numCache>
                <c:formatCode>General</c:formatCode>
                <c:ptCount val="358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67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67</c:v>
                </c:pt>
                <c:pt idx="89">
                  <c:v>67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67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67</c:v>
                </c:pt>
                <c:pt idx="146">
                  <c:v>67</c:v>
                </c:pt>
                <c:pt idx="147">
                  <c:v>67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67</c:v>
                </c:pt>
                <c:pt idx="168">
                  <c:v>67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67</c:v>
                </c:pt>
                <c:pt idx="180">
                  <c:v>67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67</c:v>
                </c:pt>
                <c:pt idx="187">
                  <c:v>67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67</c:v>
                </c:pt>
                <c:pt idx="193">
                  <c:v>67</c:v>
                </c:pt>
                <c:pt idx="194">
                  <c:v>67</c:v>
                </c:pt>
                <c:pt idx="195">
                  <c:v>67</c:v>
                </c:pt>
                <c:pt idx="196">
                  <c:v>67</c:v>
                </c:pt>
                <c:pt idx="197">
                  <c:v>67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67</c:v>
                </c:pt>
                <c:pt idx="204">
                  <c:v>67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67</c:v>
                </c:pt>
                <c:pt idx="209">
                  <c:v>67</c:v>
                </c:pt>
                <c:pt idx="210">
                  <c:v>67</c:v>
                </c:pt>
                <c:pt idx="211">
                  <c:v>67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67</c:v>
                </c:pt>
                <c:pt idx="216">
                  <c:v>67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67</c:v>
                </c:pt>
                <c:pt idx="223">
                  <c:v>67</c:v>
                </c:pt>
                <c:pt idx="224">
                  <c:v>67</c:v>
                </c:pt>
                <c:pt idx="225">
                  <c:v>67</c:v>
                </c:pt>
                <c:pt idx="226">
                  <c:v>67</c:v>
                </c:pt>
                <c:pt idx="227">
                  <c:v>67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67</c:v>
                </c:pt>
                <c:pt idx="303">
                  <c:v>67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67</c:v>
                </c:pt>
                <c:pt idx="311">
                  <c:v>67</c:v>
                </c:pt>
                <c:pt idx="312">
                  <c:v>67</c:v>
                </c:pt>
                <c:pt idx="313">
                  <c:v>67</c:v>
                </c:pt>
                <c:pt idx="314">
                  <c:v>67</c:v>
                </c:pt>
                <c:pt idx="315">
                  <c:v>67</c:v>
                </c:pt>
                <c:pt idx="316">
                  <c:v>67</c:v>
                </c:pt>
                <c:pt idx="317">
                  <c:v>67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67</c:v>
                </c:pt>
                <c:pt idx="357">
                  <c:v>67</c:v>
                </c:pt>
              </c:numCache>
            </c:numRef>
          </c:yVal>
        </c:ser>
        <c:axId val="81031552"/>
        <c:axId val="81033856"/>
      </c:scatterChart>
      <c:valAx>
        <c:axId val="81031552"/>
        <c:scaling>
          <c:orientation val="minMax"/>
          <c:max val="360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ISR number</a:t>
                </a:r>
              </a:p>
            </c:rich>
          </c:tx>
          <c:layout>
            <c:manualLayout>
              <c:xMode val="edge"/>
              <c:yMode val="edge"/>
              <c:x val="0.40983298611111113"/>
              <c:y val="0.886327160493827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1033856"/>
        <c:crossesAt val="-400"/>
        <c:crossBetween val="midCat"/>
      </c:valAx>
      <c:valAx>
        <c:axId val="81033856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% ISR (%)</a:t>
                </a:r>
              </a:p>
            </c:rich>
          </c:tx>
          <c:layout/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1031552"/>
        <c:crossesAt val="0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707166337935568"/>
          <c:y val="2.8257403659086171E-2"/>
          <c:w val="0.81077761341222965"/>
          <c:h val="0.84144427001570221"/>
        </c:manualLayout>
      </c:layout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  <a:ln>
                <a:noFill/>
              </a:ln>
            </c:spPr>
          </c:marker>
          <c:trendline>
            <c:spPr>
              <a:ln w="12700"/>
            </c:spPr>
            <c:trendlineType val="linear"/>
            <c:dispRSqr val="1"/>
            <c:dispEq val="1"/>
            <c:trendlineLbl>
              <c:layout>
                <c:manualLayout>
                  <c:x val="-0.3963277449046686"/>
                  <c:y val="4.2736306048325443E-2"/>
                </c:manualLayout>
              </c:layout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 pitchFamily="34" charset="0"/>
                        <a:ea typeface="Times New Roman"/>
                        <a:cs typeface="Arial" pitchFamily="34" charset="0"/>
                      </a:defRPr>
                    </a:pPr>
                    <a:r>
                      <a:rPr lang="en-US" baseline="0"/>
                      <a:t>y = 0</a:t>
                    </a:r>
                    <a:r>
                      <a:rPr lang="pl-PL" baseline="0"/>
                      <a:t>.</a:t>
                    </a:r>
                    <a:r>
                      <a:rPr lang="en-US" baseline="0"/>
                      <a:t>99x + 0</a:t>
                    </a:r>
                    <a:r>
                      <a:rPr lang="pl-PL" baseline="0"/>
                      <a:t>.</a:t>
                    </a:r>
                    <a:r>
                      <a:rPr lang="en-US" baseline="0"/>
                      <a:t>51
R² = 0</a:t>
                    </a:r>
                    <a:r>
                      <a:rPr lang="pl-PL" baseline="0"/>
                      <a:t>.</a:t>
                    </a:r>
                    <a:r>
                      <a:rPr lang="en-US" baseline="0"/>
                      <a:t>9698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Arkusz1!$E$4:$E$361</c:f>
              <c:numCache>
                <c:formatCode>0.000</c:formatCode>
                <c:ptCount val="358"/>
                <c:pt idx="0">
                  <c:v>6.7229999999999999</c:v>
                </c:pt>
                <c:pt idx="1">
                  <c:v>0.40899999999999997</c:v>
                </c:pt>
                <c:pt idx="2">
                  <c:v>10.164</c:v>
                </c:pt>
                <c:pt idx="3">
                  <c:v>11.010999999999999</c:v>
                </c:pt>
                <c:pt idx="4">
                  <c:v>27.594999999999999</c:v>
                </c:pt>
                <c:pt idx="5">
                  <c:v>0.60099999999999998</c:v>
                </c:pt>
                <c:pt idx="6">
                  <c:v>4.5469999999999997</c:v>
                </c:pt>
                <c:pt idx="7">
                  <c:v>4.3369999999999997</c:v>
                </c:pt>
                <c:pt idx="8">
                  <c:v>7.9180000000000001</c:v>
                </c:pt>
                <c:pt idx="9">
                  <c:v>39.545999999999999</c:v>
                </c:pt>
                <c:pt idx="10">
                  <c:v>4.8769999999999998</c:v>
                </c:pt>
                <c:pt idx="11">
                  <c:v>4.7960000000000003</c:v>
                </c:pt>
                <c:pt idx="12">
                  <c:v>3.0139999999999998</c:v>
                </c:pt>
                <c:pt idx="13">
                  <c:v>5.1790000000000003</c:v>
                </c:pt>
                <c:pt idx="14">
                  <c:v>1.4419999999999999</c:v>
                </c:pt>
                <c:pt idx="15">
                  <c:v>10.352</c:v>
                </c:pt>
                <c:pt idx="16">
                  <c:v>4.4909999999999997</c:v>
                </c:pt>
                <c:pt idx="17">
                  <c:v>4.1280000000000001</c:v>
                </c:pt>
                <c:pt idx="18">
                  <c:v>58.365000000000002</c:v>
                </c:pt>
                <c:pt idx="19">
                  <c:v>64.872</c:v>
                </c:pt>
                <c:pt idx="20">
                  <c:v>52.341999999999999</c:v>
                </c:pt>
                <c:pt idx="21">
                  <c:v>1.1910000000000001</c:v>
                </c:pt>
                <c:pt idx="22">
                  <c:v>0.77100000000000002</c:v>
                </c:pt>
                <c:pt idx="23">
                  <c:v>0.66700000000000004</c:v>
                </c:pt>
                <c:pt idx="24">
                  <c:v>0.66800000000000004</c:v>
                </c:pt>
                <c:pt idx="25">
                  <c:v>0.73</c:v>
                </c:pt>
                <c:pt idx="26">
                  <c:v>0.86799999999999999</c:v>
                </c:pt>
                <c:pt idx="27">
                  <c:v>57.085000000000001</c:v>
                </c:pt>
                <c:pt idx="28">
                  <c:v>59.674999999999997</c:v>
                </c:pt>
                <c:pt idx="29">
                  <c:v>19.574000000000002</c:v>
                </c:pt>
                <c:pt idx="31">
                  <c:v>12.634</c:v>
                </c:pt>
                <c:pt idx="32">
                  <c:v>11.984999999999999</c:v>
                </c:pt>
                <c:pt idx="33">
                  <c:v>8.3829999999999991</c:v>
                </c:pt>
                <c:pt idx="34">
                  <c:v>9.6579999999999995</c:v>
                </c:pt>
                <c:pt idx="35">
                  <c:v>1.579</c:v>
                </c:pt>
                <c:pt idx="36">
                  <c:v>4.6079999999999997</c:v>
                </c:pt>
                <c:pt idx="37">
                  <c:v>5.3090000000000002</c:v>
                </c:pt>
                <c:pt idx="38">
                  <c:v>34.935000000000002</c:v>
                </c:pt>
                <c:pt idx="39">
                  <c:v>56.521999999999998</c:v>
                </c:pt>
                <c:pt idx="40">
                  <c:v>44.774999999999999</c:v>
                </c:pt>
                <c:pt idx="41">
                  <c:v>79.031999999999996</c:v>
                </c:pt>
                <c:pt idx="44">
                  <c:v>74.406000000000006</c:v>
                </c:pt>
                <c:pt idx="45">
                  <c:v>2.044</c:v>
                </c:pt>
                <c:pt idx="46">
                  <c:v>1.1020000000000001</c:v>
                </c:pt>
                <c:pt idx="47">
                  <c:v>0.84099999999999997</c:v>
                </c:pt>
                <c:pt idx="48">
                  <c:v>16.305</c:v>
                </c:pt>
                <c:pt idx="49">
                  <c:v>15.664999999999999</c:v>
                </c:pt>
                <c:pt idx="50">
                  <c:v>7.5759999999999996</c:v>
                </c:pt>
                <c:pt idx="51">
                  <c:v>10.045</c:v>
                </c:pt>
                <c:pt idx="52">
                  <c:v>10.545999999999999</c:v>
                </c:pt>
                <c:pt idx="53">
                  <c:v>6.1429999999999998</c:v>
                </c:pt>
                <c:pt idx="54">
                  <c:v>9.1219999999999999</c:v>
                </c:pt>
                <c:pt idx="55">
                  <c:v>6.9909999999999997</c:v>
                </c:pt>
                <c:pt idx="56">
                  <c:v>8.0359999999999996</c:v>
                </c:pt>
                <c:pt idx="57">
                  <c:v>6.38</c:v>
                </c:pt>
                <c:pt idx="58">
                  <c:v>6.4820000000000002</c:v>
                </c:pt>
                <c:pt idx="59">
                  <c:v>34.186</c:v>
                </c:pt>
                <c:pt idx="60">
                  <c:v>32.905000000000001</c:v>
                </c:pt>
                <c:pt idx="61">
                  <c:v>10.265000000000001</c:v>
                </c:pt>
                <c:pt idx="62">
                  <c:v>5.19</c:v>
                </c:pt>
                <c:pt idx="63">
                  <c:v>11.032</c:v>
                </c:pt>
                <c:pt idx="64">
                  <c:v>0.47399999999999998</c:v>
                </c:pt>
                <c:pt idx="65">
                  <c:v>0.442</c:v>
                </c:pt>
                <c:pt idx="66">
                  <c:v>52.914999999999999</c:v>
                </c:pt>
                <c:pt idx="67">
                  <c:v>54.69</c:v>
                </c:pt>
                <c:pt idx="68">
                  <c:v>1.115</c:v>
                </c:pt>
                <c:pt idx="69">
                  <c:v>0.84699999999999998</c:v>
                </c:pt>
                <c:pt idx="70">
                  <c:v>0.59499999999999997</c:v>
                </c:pt>
                <c:pt idx="71">
                  <c:v>1.143</c:v>
                </c:pt>
                <c:pt idx="72">
                  <c:v>0.55800000000000005</c:v>
                </c:pt>
                <c:pt idx="73">
                  <c:v>2.7559999999999998</c:v>
                </c:pt>
                <c:pt idx="74">
                  <c:v>0.54800000000000004</c:v>
                </c:pt>
                <c:pt idx="75">
                  <c:v>36.079000000000001</c:v>
                </c:pt>
                <c:pt idx="76">
                  <c:v>33.844999999999999</c:v>
                </c:pt>
                <c:pt idx="77">
                  <c:v>3.6259999999999999</c:v>
                </c:pt>
                <c:pt idx="78">
                  <c:v>4.2549999999999999</c:v>
                </c:pt>
                <c:pt idx="79">
                  <c:v>23.032</c:v>
                </c:pt>
                <c:pt idx="80">
                  <c:v>28.393000000000001</c:v>
                </c:pt>
                <c:pt idx="81">
                  <c:v>7.9930000000000003</c:v>
                </c:pt>
                <c:pt idx="82">
                  <c:v>9.0009999999999994</c:v>
                </c:pt>
                <c:pt idx="83">
                  <c:v>15.412000000000001</c:v>
                </c:pt>
                <c:pt idx="84">
                  <c:v>15.238</c:v>
                </c:pt>
                <c:pt idx="85">
                  <c:v>64.33</c:v>
                </c:pt>
                <c:pt idx="86">
                  <c:v>65.867000000000004</c:v>
                </c:pt>
                <c:pt idx="87">
                  <c:v>2.8029999999999999</c:v>
                </c:pt>
                <c:pt idx="88">
                  <c:v>0.627</c:v>
                </c:pt>
                <c:pt idx="89">
                  <c:v>10.823</c:v>
                </c:pt>
                <c:pt idx="90">
                  <c:v>3.9489999999999998</c:v>
                </c:pt>
                <c:pt idx="91">
                  <c:v>12.558</c:v>
                </c:pt>
                <c:pt idx="92">
                  <c:v>3.198</c:v>
                </c:pt>
                <c:pt idx="93">
                  <c:v>4.2789999999999999</c:v>
                </c:pt>
                <c:pt idx="94">
                  <c:v>7.2480000000000002</c:v>
                </c:pt>
                <c:pt idx="95">
                  <c:v>5.3689999999999998</c:v>
                </c:pt>
                <c:pt idx="96">
                  <c:v>5.9610000000000003</c:v>
                </c:pt>
                <c:pt idx="97">
                  <c:v>26.047999999999998</c:v>
                </c:pt>
                <c:pt idx="98">
                  <c:v>24.210999999999999</c:v>
                </c:pt>
                <c:pt idx="99">
                  <c:v>18.416</c:v>
                </c:pt>
                <c:pt idx="100">
                  <c:v>17.062000000000001</c:v>
                </c:pt>
                <c:pt idx="101">
                  <c:v>6.5960000000000001</c:v>
                </c:pt>
                <c:pt idx="102">
                  <c:v>8.0909999999999993</c:v>
                </c:pt>
                <c:pt idx="103">
                  <c:v>8.4749999999999996</c:v>
                </c:pt>
                <c:pt idx="104">
                  <c:v>8.3119999999999994</c:v>
                </c:pt>
                <c:pt idx="105">
                  <c:v>8.4960000000000004</c:v>
                </c:pt>
                <c:pt idx="106">
                  <c:v>9.8409999999999993</c:v>
                </c:pt>
                <c:pt idx="107">
                  <c:v>15.382</c:v>
                </c:pt>
                <c:pt idx="108">
                  <c:v>5.492</c:v>
                </c:pt>
                <c:pt idx="109">
                  <c:v>7.3049999999999997</c:v>
                </c:pt>
                <c:pt idx="110">
                  <c:v>22.018000000000001</c:v>
                </c:pt>
                <c:pt idx="111">
                  <c:v>14.359</c:v>
                </c:pt>
                <c:pt idx="112">
                  <c:v>7.9950000000000001</c:v>
                </c:pt>
                <c:pt idx="113">
                  <c:v>9.8780000000000001</c:v>
                </c:pt>
                <c:pt idx="114">
                  <c:v>13.113</c:v>
                </c:pt>
                <c:pt idx="115">
                  <c:v>16.523</c:v>
                </c:pt>
                <c:pt idx="116">
                  <c:v>19.260000000000002</c:v>
                </c:pt>
                <c:pt idx="117">
                  <c:v>6.2759999999999998</c:v>
                </c:pt>
                <c:pt idx="118">
                  <c:v>5.5979999999999999</c:v>
                </c:pt>
                <c:pt idx="119">
                  <c:v>6.0190000000000001</c:v>
                </c:pt>
                <c:pt idx="120">
                  <c:v>4.335</c:v>
                </c:pt>
                <c:pt idx="121">
                  <c:v>6.1429999999999998</c:v>
                </c:pt>
                <c:pt idx="122">
                  <c:v>4.0220000000000002</c:v>
                </c:pt>
                <c:pt idx="123">
                  <c:v>4.3550000000000004</c:v>
                </c:pt>
                <c:pt idx="124">
                  <c:v>21.553000000000001</c:v>
                </c:pt>
                <c:pt idx="125">
                  <c:v>19.364000000000001</c:v>
                </c:pt>
                <c:pt idx="126">
                  <c:v>22.283000000000001</c:v>
                </c:pt>
                <c:pt idx="127">
                  <c:v>4.0149999999999997</c:v>
                </c:pt>
                <c:pt idx="128">
                  <c:v>3.3359999999999999</c:v>
                </c:pt>
                <c:pt idx="129">
                  <c:v>6.1520000000000001</c:v>
                </c:pt>
                <c:pt idx="130">
                  <c:v>1.77</c:v>
                </c:pt>
                <c:pt idx="131">
                  <c:v>0.58499999999999996</c:v>
                </c:pt>
                <c:pt idx="132">
                  <c:v>2.4860000000000002</c:v>
                </c:pt>
                <c:pt idx="133">
                  <c:v>0.77500000000000002</c:v>
                </c:pt>
                <c:pt idx="134">
                  <c:v>5.8920000000000003</c:v>
                </c:pt>
                <c:pt idx="135">
                  <c:v>25.036000000000001</c:v>
                </c:pt>
                <c:pt idx="136">
                  <c:v>1.0580000000000001</c:v>
                </c:pt>
                <c:pt idx="137">
                  <c:v>0.63</c:v>
                </c:pt>
                <c:pt idx="138">
                  <c:v>3.3660000000000001</c:v>
                </c:pt>
                <c:pt idx="139">
                  <c:v>0.88200000000000001</c:v>
                </c:pt>
                <c:pt idx="140">
                  <c:v>3.5510000000000002</c:v>
                </c:pt>
                <c:pt idx="141">
                  <c:v>5.6539999999999999</c:v>
                </c:pt>
                <c:pt idx="142">
                  <c:v>10.657999999999999</c:v>
                </c:pt>
                <c:pt idx="143">
                  <c:v>2.0310000000000001</c:v>
                </c:pt>
                <c:pt idx="144">
                  <c:v>0.78700000000000003</c:v>
                </c:pt>
                <c:pt idx="145">
                  <c:v>6.9269999999999996</c:v>
                </c:pt>
                <c:pt idx="146">
                  <c:v>1.0029999999999999</c:v>
                </c:pt>
                <c:pt idx="147">
                  <c:v>1.4830000000000001</c:v>
                </c:pt>
                <c:pt idx="148">
                  <c:v>3.198</c:v>
                </c:pt>
                <c:pt idx="149">
                  <c:v>27.669</c:v>
                </c:pt>
                <c:pt idx="150">
                  <c:v>23.762</c:v>
                </c:pt>
                <c:pt idx="151">
                  <c:v>0.91300000000000003</c:v>
                </c:pt>
                <c:pt idx="152">
                  <c:v>1.984</c:v>
                </c:pt>
                <c:pt idx="153">
                  <c:v>0.66800000000000004</c:v>
                </c:pt>
                <c:pt idx="154">
                  <c:v>45.283000000000001</c:v>
                </c:pt>
                <c:pt idx="155">
                  <c:v>10.173999999999999</c:v>
                </c:pt>
                <c:pt idx="156">
                  <c:v>7.8840000000000003</c:v>
                </c:pt>
                <c:pt idx="157">
                  <c:v>7.5439999999999996</c:v>
                </c:pt>
                <c:pt idx="158">
                  <c:v>1.8420000000000001</c:v>
                </c:pt>
                <c:pt idx="159">
                  <c:v>0.96899999999999997</c:v>
                </c:pt>
                <c:pt idx="160">
                  <c:v>9.5549999999999997</c:v>
                </c:pt>
                <c:pt idx="161">
                  <c:v>30.545999999999999</c:v>
                </c:pt>
                <c:pt idx="162">
                  <c:v>39.667000000000002</c:v>
                </c:pt>
                <c:pt idx="163">
                  <c:v>2.7730000000000001</c:v>
                </c:pt>
                <c:pt idx="164">
                  <c:v>3.38</c:v>
                </c:pt>
                <c:pt idx="165">
                  <c:v>3.41</c:v>
                </c:pt>
                <c:pt idx="166">
                  <c:v>2.88</c:v>
                </c:pt>
                <c:pt idx="167">
                  <c:v>2.6909999999999998</c:v>
                </c:pt>
                <c:pt idx="168">
                  <c:v>12.58</c:v>
                </c:pt>
                <c:pt idx="169">
                  <c:v>12.881</c:v>
                </c:pt>
                <c:pt idx="170">
                  <c:v>7.2309999999999999</c:v>
                </c:pt>
                <c:pt idx="171">
                  <c:v>1.786</c:v>
                </c:pt>
                <c:pt idx="172">
                  <c:v>0.65500000000000003</c:v>
                </c:pt>
                <c:pt idx="173">
                  <c:v>9.49</c:v>
                </c:pt>
                <c:pt idx="174">
                  <c:v>8.8230000000000004</c:v>
                </c:pt>
                <c:pt idx="175">
                  <c:v>7.7519999999999998</c:v>
                </c:pt>
                <c:pt idx="176">
                  <c:v>41.588000000000001</c:v>
                </c:pt>
                <c:pt idx="177">
                  <c:v>6.2960000000000003</c:v>
                </c:pt>
                <c:pt idx="178">
                  <c:v>5.5389999999999997</c:v>
                </c:pt>
                <c:pt idx="179">
                  <c:v>6.8079999999999998</c:v>
                </c:pt>
                <c:pt idx="180">
                  <c:v>2.4220000000000002</c:v>
                </c:pt>
                <c:pt idx="181">
                  <c:v>0.77</c:v>
                </c:pt>
                <c:pt idx="182">
                  <c:v>2.004</c:v>
                </c:pt>
                <c:pt idx="183">
                  <c:v>0.80900000000000005</c:v>
                </c:pt>
                <c:pt idx="184">
                  <c:v>5.4269999999999996</c:v>
                </c:pt>
                <c:pt idx="185">
                  <c:v>9.07</c:v>
                </c:pt>
                <c:pt idx="186">
                  <c:v>7.4729999999999999</c:v>
                </c:pt>
                <c:pt idx="187">
                  <c:v>25.457000000000001</c:v>
                </c:pt>
                <c:pt idx="188">
                  <c:v>26.042000000000002</c:v>
                </c:pt>
                <c:pt idx="189">
                  <c:v>7.3029999999999999</c:v>
                </c:pt>
                <c:pt idx="190">
                  <c:v>7.7119999999999997</c:v>
                </c:pt>
                <c:pt idx="191">
                  <c:v>1.413</c:v>
                </c:pt>
                <c:pt idx="192">
                  <c:v>1.3959999999999999</c:v>
                </c:pt>
                <c:pt idx="193">
                  <c:v>1.228</c:v>
                </c:pt>
                <c:pt idx="194">
                  <c:v>1.544</c:v>
                </c:pt>
                <c:pt idx="195">
                  <c:v>1.522</c:v>
                </c:pt>
                <c:pt idx="196">
                  <c:v>1.627</c:v>
                </c:pt>
                <c:pt idx="197">
                  <c:v>5.4429999999999996</c:v>
                </c:pt>
                <c:pt idx="198">
                  <c:v>5.9459999999999997</c:v>
                </c:pt>
                <c:pt idx="199">
                  <c:v>2.996</c:v>
                </c:pt>
                <c:pt idx="200">
                  <c:v>0.93799999999999994</c:v>
                </c:pt>
                <c:pt idx="201">
                  <c:v>21.834</c:v>
                </c:pt>
                <c:pt idx="202">
                  <c:v>22.753</c:v>
                </c:pt>
                <c:pt idx="203">
                  <c:v>8.3049999999999997</c:v>
                </c:pt>
                <c:pt idx="204">
                  <c:v>11.914999999999999</c:v>
                </c:pt>
                <c:pt idx="205">
                  <c:v>4.3879999999999999</c:v>
                </c:pt>
                <c:pt idx="206">
                  <c:v>6.359</c:v>
                </c:pt>
                <c:pt idx="207">
                  <c:v>6.5309999999999997</c:v>
                </c:pt>
                <c:pt idx="208">
                  <c:v>6.5990000000000002</c:v>
                </c:pt>
                <c:pt idx="209">
                  <c:v>9.5239999999999991</c:v>
                </c:pt>
                <c:pt idx="210">
                  <c:v>11.762</c:v>
                </c:pt>
                <c:pt idx="211">
                  <c:v>11.324</c:v>
                </c:pt>
                <c:pt idx="212">
                  <c:v>2.444</c:v>
                </c:pt>
                <c:pt idx="213">
                  <c:v>2.113</c:v>
                </c:pt>
                <c:pt idx="214">
                  <c:v>18.718</c:v>
                </c:pt>
                <c:pt idx="215">
                  <c:v>19.783000000000001</c:v>
                </c:pt>
                <c:pt idx="216">
                  <c:v>4.2300000000000004</c:v>
                </c:pt>
                <c:pt idx="217">
                  <c:v>1.411</c:v>
                </c:pt>
                <c:pt idx="218">
                  <c:v>7.44</c:v>
                </c:pt>
                <c:pt idx="219">
                  <c:v>7.9379999999999997</c:v>
                </c:pt>
                <c:pt idx="220">
                  <c:v>8.16</c:v>
                </c:pt>
                <c:pt idx="221">
                  <c:v>8.6880000000000006</c:v>
                </c:pt>
                <c:pt idx="222">
                  <c:v>10.773999999999999</c:v>
                </c:pt>
                <c:pt idx="223">
                  <c:v>5.0949999999999998</c:v>
                </c:pt>
                <c:pt idx="224">
                  <c:v>11.397</c:v>
                </c:pt>
                <c:pt idx="225">
                  <c:v>5.5430000000000001</c:v>
                </c:pt>
                <c:pt idx="226">
                  <c:v>1.786</c:v>
                </c:pt>
                <c:pt idx="227">
                  <c:v>4.2590000000000003</c:v>
                </c:pt>
                <c:pt idx="228">
                  <c:v>1.3420000000000001</c:v>
                </c:pt>
                <c:pt idx="229">
                  <c:v>5.7290000000000001</c:v>
                </c:pt>
                <c:pt idx="230">
                  <c:v>5.8040000000000003</c:v>
                </c:pt>
                <c:pt idx="231">
                  <c:v>6.3019999999999996</c:v>
                </c:pt>
                <c:pt idx="232">
                  <c:v>7.6150000000000002</c:v>
                </c:pt>
                <c:pt idx="233">
                  <c:v>6.3529999999999998</c:v>
                </c:pt>
                <c:pt idx="234">
                  <c:v>12.831</c:v>
                </c:pt>
                <c:pt idx="235">
                  <c:v>13.881</c:v>
                </c:pt>
                <c:pt idx="236">
                  <c:v>11.651</c:v>
                </c:pt>
                <c:pt idx="237">
                  <c:v>4.0039999999999996</c:v>
                </c:pt>
                <c:pt idx="238">
                  <c:v>1.637</c:v>
                </c:pt>
                <c:pt idx="239">
                  <c:v>5.2290000000000001</c:v>
                </c:pt>
                <c:pt idx="240">
                  <c:v>5.6360000000000001</c:v>
                </c:pt>
                <c:pt idx="241">
                  <c:v>2.11</c:v>
                </c:pt>
                <c:pt idx="242">
                  <c:v>0.61199999999999999</c:v>
                </c:pt>
                <c:pt idx="243">
                  <c:v>18.501999999999999</c:v>
                </c:pt>
                <c:pt idx="244">
                  <c:v>17.001999999999999</c:v>
                </c:pt>
                <c:pt idx="245">
                  <c:v>2.1779999999999999</c:v>
                </c:pt>
                <c:pt idx="246">
                  <c:v>1.577</c:v>
                </c:pt>
                <c:pt idx="247">
                  <c:v>0.59899999999999998</c:v>
                </c:pt>
                <c:pt idx="248">
                  <c:v>7.3330000000000002</c:v>
                </c:pt>
                <c:pt idx="249">
                  <c:v>7.2060000000000004</c:v>
                </c:pt>
                <c:pt idx="250">
                  <c:v>14.865</c:v>
                </c:pt>
                <c:pt idx="251">
                  <c:v>14.989000000000001</c:v>
                </c:pt>
                <c:pt idx="252">
                  <c:v>3.6949999999999998</c:v>
                </c:pt>
                <c:pt idx="253">
                  <c:v>7.4880000000000004</c:v>
                </c:pt>
                <c:pt idx="254">
                  <c:v>3.0670000000000002</c:v>
                </c:pt>
                <c:pt idx="255">
                  <c:v>2.149</c:v>
                </c:pt>
                <c:pt idx="256">
                  <c:v>0.69099999999999995</c:v>
                </c:pt>
                <c:pt idx="257">
                  <c:v>4.4580000000000002</c:v>
                </c:pt>
                <c:pt idx="258">
                  <c:v>5.3609999999999998</c:v>
                </c:pt>
                <c:pt idx="259">
                  <c:v>8.7370000000000001</c:v>
                </c:pt>
                <c:pt idx="260">
                  <c:v>19.911999999999999</c:v>
                </c:pt>
                <c:pt idx="261">
                  <c:v>35.006</c:v>
                </c:pt>
                <c:pt idx="262">
                  <c:v>38.823999999999998</c:v>
                </c:pt>
                <c:pt idx="263">
                  <c:v>7.859</c:v>
                </c:pt>
                <c:pt idx="264">
                  <c:v>6.7859999999999996</c:v>
                </c:pt>
                <c:pt idx="265">
                  <c:v>13.3</c:v>
                </c:pt>
                <c:pt idx="266">
                  <c:v>10.281000000000001</c:v>
                </c:pt>
                <c:pt idx="267">
                  <c:v>5.6050000000000004</c:v>
                </c:pt>
                <c:pt idx="268">
                  <c:v>6.0179999999999998</c:v>
                </c:pt>
                <c:pt idx="269">
                  <c:v>4.2060000000000004</c:v>
                </c:pt>
                <c:pt idx="270">
                  <c:v>4.2110000000000003</c:v>
                </c:pt>
                <c:pt idx="271">
                  <c:v>1.6819999999999999</c:v>
                </c:pt>
                <c:pt idx="272">
                  <c:v>0.77400000000000002</c:v>
                </c:pt>
                <c:pt idx="273">
                  <c:v>6.2240000000000002</c:v>
                </c:pt>
                <c:pt idx="274">
                  <c:v>24.158999999999999</c:v>
                </c:pt>
                <c:pt idx="275">
                  <c:v>19.198</c:v>
                </c:pt>
                <c:pt idx="276">
                  <c:v>24.204999999999998</c:v>
                </c:pt>
                <c:pt idx="277">
                  <c:v>15.388999999999999</c:v>
                </c:pt>
                <c:pt idx="278">
                  <c:v>6.2670000000000003</c:v>
                </c:pt>
                <c:pt idx="279">
                  <c:v>5.6929999999999996</c:v>
                </c:pt>
                <c:pt idx="280">
                  <c:v>16.363</c:v>
                </c:pt>
                <c:pt idx="281">
                  <c:v>17.166</c:v>
                </c:pt>
                <c:pt idx="282">
                  <c:v>3.1589999999999998</c:v>
                </c:pt>
                <c:pt idx="283">
                  <c:v>2.1709999999999998</c:v>
                </c:pt>
                <c:pt idx="284">
                  <c:v>0.64700000000000002</c:v>
                </c:pt>
                <c:pt idx="285">
                  <c:v>13.43</c:v>
                </c:pt>
                <c:pt idx="286">
                  <c:v>13.962999999999999</c:v>
                </c:pt>
                <c:pt idx="287">
                  <c:v>25.684999999999999</c:v>
                </c:pt>
                <c:pt idx="288">
                  <c:v>17.297999999999998</c:v>
                </c:pt>
                <c:pt idx="289">
                  <c:v>5.0190000000000001</c:v>
                </c:pt>
                <c:pt idx="290">
                  <c:v>5.6790000000000003</c:v>
                </c:pt>
                <c:pt idx="291">
                  <c:v>18.045999999999999</c:v>
                </c:pt>
                <c:pt idx="292">
                  <c:v>5.5810000000000004</c:v>
                </c:pt>
                <c:pt idx="293">
                  <c:v>9.2629999999999999</c:v>
                </c:pt>
                <c:pt idx="294">
                  <c:v>7.7190000000000003</c:v>
                </c:pt>
                <c:pt idx="295">
                  <c:v>2.516</c:v>
                </c:pt>
                <c:pt idx="296">
                  <c:v>4.5979999999999999</c:v>
                </c:pt>
                <c:pt idx="297">
                  <c:v>6.1059999999999999</c:v>
                </c:pt>
                <c:pt idx="298">
                  <c:v>24.148</c:v>
                </c:pt>
                <c:pt idx="299">
                  <c:v>18.745000000000001</c:v>
                </c:pt>
                <c:pt idx="300">
                  <c:v>14.340999999999999</c:v>
                </c:pt>
                <c:pt idx="301">
                  <c:v>24.498000000000001</c:v>
                </c:pt>
                <c:pt idx="302">
                  <c:v>47.432000000000002</c:v>
                </c:pt>
                <c:pt idx="303">
                  <c:v>50.970999999999997</c:v>
                </c:pt>
                <c:pt idx="304">
                  <c:v>2.7330000000000001</c:v>
                </c:pt>
                <c:pt idx="305">
                  <c:v>0.73299999999999998</c:v>
                </c:pt>
                <c:pt idx="306">
                  <c:v>1.1859999999999999</c:v>
                </c:pt>
                <c:pt idx="307">
                  <c:v>36.850999999999999</c:v>
                </c:pt>
                <c:pt idx="308">
                  <c:v>35.207000000000001</c:v>
                </c:pt>
                <c:pt idx="309">
                  <c:v>3.8719999999999999</c:v>
                </c:pt>
                <c:pt idx="310">
                  <c:v>3.7029999999999998</c:v>
                </c:pt>
                <c:pt idx="311">
                  <c:v>18.605</c:v>
                </c:pt>
                <c:pt idx="312">
                  <c:v>4.3730000000000002</c:v>
                </c:pt>
                <c:pt idx="313">
                  <c:v>4.1379999999999999</c:v>
                </c:pt>
                <c:pt idx="314">
                  <c:v>6.6079999999999997</c:v>
                </c:pt>
                <c:pt idx="315">
                  <c:v>8.8670000000000009</c:v>
                </c:pt>
                <c:pt idx="316">
                  <c:v>9.7840000000000007</c:v>
                </c:pt>
                <c:pt idx="317">
                  <c:v>9.7129999999999992</c:v>
                </c:pt>
                <c:pt idx="318">
                  <c:v>8.5280000000000005</c:v>
                </c:pt>
                <c:pt idx="319">
                  <c:v>7.3070000000000004</c:v>
                </c:pt>
                <c:pt idx="320">
                  <c:v>0.80400000000000005</c:v>
                </c:pt>
                <c:pt idx="321">
                  <c:v>22.834</c:v>
                </c:pt>
                <c:pt idx="322">
                  <c:v>4.657</c:v>
                </c:pt>
                <c:pt idx="323">
                  <c:v>4.72</c:v>
                </c:pt>
                <c:pt idx="324">
                  <c:v>4.6550000000000002</c:v>
                </c:pt>
                <c:pt idx="325">
                  <c:v>8.0559999999999992</c:v>
                </c:pt>
                <c:pt idx="326">
                  <c:v>6.5259999999999998</c:v>
                </c:pt>
                <c:pt idx="327">
                  <c:v>2.9860000000000002</c:v>
                </c:pt>
                <c:pt idx="328">
                  <c:v>5.2709999999999999</c:v>
                </c:pt>
                <c:pt idx="329">
                  <c:v>3.0510000000000002</c:v>
                </c:pt>
                <c:pt idx="330">
                  <c:v>9.2449999999999992</c:v>
                </c:pt>
                <c:pt idx="331">
                  <c:v>9.1639999999999997</c:v>
                </c:pt>
                <c:pt idx="332">
                  <c:v>7.0620000000000003</c:v>
                </c:pt>
                <c:pt idx="333">
                  <c:v>7.0309999999999997</c:v>
                </c:pt>
                <c:pt idx="334">
                  <c:v>20.678999999999998</c:v>
                </c:pt>
                <c:pt idx="335">
                  <c:v>18.893999999999998</c:v>
                </c:pt>
                <c:pt idx="336">
                  <c:v>4.8070000000000004</c:v>
                </c:pt>
                <c:pt idx="337">
                  <c:v>5.069</c:v>
                </c:pt>
                <c:pt idx="338">
                  <c:v>5.4850000000000003</c:v>
                </c:pt>
                <c:pt idx="339">
                  <c:v>3.7229999999999999</c:v>
                </c:pt>
                <c:pt idx="340">
                  <c:v>40.436999999999998</c:v>
                </c:pt>
                <c:pt idx="341">
                  <c:v>37.131</c:v>
                </c:pt>
                <c:pt idx="342">
                  <c:v>11.571999999999999</c:v>
                </c:pt>
                <c:pt idx="343">
                  <c:v>4.2389999999999999</c:v>
                </c:pt>
                <c:pt idx="344">
                  <c:v>1.641</c:v>
                </c:pt>
                <c:pt idx="345">
                  <c:v>3.8239999999999998</c:v>
                </c:pt>
                <c:pt idx="346">
                  <c:v>1.9790000000000001</c:v>
                </c:pt>
                <c:pt idx="347">
                  <c:v>1.071</c:v>
                </c:pt>
                <c:pt idx="348">
                  <c:v>6.8339999999999996</c:v>
                </c:pt>
                <c:pt idx="349">
                  <c:v>8.1890000000000001</c:v>
                </c:pt>
                <c:pt idx="350">
                  <c:v>16.122</c:v>
                </c:pt>
                <c:pt idx="351">
                  <c:v>16.632000000000001</c:v>
                </c:pt>
                <c:pt idx="352">
                  <c:v>16.5</c:v>
                </c:pt>
                <c:pt idx="353">
                  <c:v>13.717000000000001</c:v>
                </c:pt>
                <c:pt idx="354">
                  <c:v>14.284000000000001</c:v>
                </c:pt>
                <c:pt idx="355">
                  <c:v>3.766</c:v>
                </c:pt>
                <c:pt idx="356">
                  <c:v>10.108000000000001</c:v>
                </c:pt>
              </c:numCache>
            </c:numRef>
          </c:xVal>
          <c:yVal>
            <c:numRef>
              <c:f>Arkusz1!$F$4:$F$361</c:f>
              <c:numCache>
                <c:formatCode>0.000</c:formatCode>
                <c:ptCount val="358"/>
                <c:pt idx="0">
                  <c:v>6.5739999999999998</c:v>
                </c:pt>
                <c:pt idx="1">
                  <c:v>0.44400000000000001</c:v>
                </c:pt>
                <c:pt idx="2">
                  <c:v>10.132999999999999</c:v>
                </c:pt>
                <c:pt idx="3">
                  <c:v>10.815</c:v>
                </c:pt>
                <c:pt idx="4">
                  <c:v>25.908000000000001</c:v>
                </c:pt>
                <c:pt idx="5">
                  <c:v>0.45300000000000001</c:v>
                </c:pt>
                <c:pt idx="6">
                  <c:v>4.5389999999999997</c:v>
                </c:pt>
                <c:pt idx="7">
                  <c:v>4.4249999999999998</c:v>
                </c:pt>
                <c:pt idx="8">
                  <c:v>8.1159999999999997</c:v>
                </c:pt>
                <c:pt idx="9">
                  <c:v>41.274999999999999</c:v>
                </c:pt>
                <c:pt idx="10">
                  <c:v>4.9850000000000003</c:v>
                </c:pt>
                <c:pt idx="11">
                  <c:v>4.8979999999999997</c:v>
                </c:pt>
                <c:pt idx="12">
                  <c:v>2.8570000000000002</c:v>
                </c:pt>
                <c:pt idx="13">
                  <c:v>4.9450000000000003</c:v>
                </c:pt>
                <c:pt idx="14">
                  <c:v>1.401</c:v>
                </c:pt>
                <c:pt idx="15">
                  <c:v>12.026</c:v>
                </c:pt>
                <c:pt idx="16">
                  <c:v>4.1139999999999999</c:v>
                </c:pt>
                <c:pt idx="17">
                  <c:v>4.431</c:v>
                </c:pt>
                <c:pt idx="18">
                  <c:v>56.814999999999998</c:v>
                </c:pt>
                <c:pt idx="19">
                  <c:v>59.613</c:v>
                </c:pt>
                <c:pt idx="20">
                  <c:v>49.848999999999997</c:v>
                </c:pt>
                <c:pt idx="21">
                  <c:v>1.0580000000000001</c:v>
                </c:pt>
                <c:pt idx="22">
                  <c:v>0.60099999999999998</c:v>
                </c:pt>
                <c:pt idx="23">
                  <c:v>0.48599999999999999</c:v>
                </c:pt>
                <c:pt idx="24">
                  <c:v>0.44400000000000001</c:v>
                </c:pt>
                <c:pt idx="25">
                  <c:v>0.64400000000000002</c:v>
                </c:pt>
                <c:pt idx="26">
                  <c:v>0.63200000000000001</c:v>
                </c:pt>
                <c:pt idx="27">
                  <c:v>58.295000000000002</c:v>
                </c:pt>
                <c:pt idx="28">
                  <c:v>65.918999999999997</c:v>
                </c:pt>
                <c:pt idx="29">
                  <c:v>28.067</c:v>
                </c:pt>
                <c:pt idx="31">
                  <c:v>12.108000000000001</c:v>
                </c:pt>
                <c:pt idx="32">
                  <c:v>12.288</c:v>
                </c:pt>
                <c:pt idx="33">
                  <c:v>10.608000000000001</c:v>
                </c:pt>
                <c:pt idx="34">
                  <c:v>8.9990000000000006</c:v>
                </c:pt>
                <c:pt idx="35">
                  <c:v>1.383</c:v>
                </c:pt>
                <c:pt idx="36">
                  <c:v>5.4029999999999996</c:v>
                </c:pt>
                <c:pt idx="37">
                  <c:v>5.86</c:v>
                </c:pt>
                <c:pt idx="38">
                  <c:v>36.226999999999997</c:v>
                </c:pt>
                <c:pt idx="39">
                  <c:v>59.183</c:v>
                </c:pt>
                <c:pt idx="40">
                  <c:v>49.256999999999998</c:v>
                </c:pt>
                <c:pt idx="41">
                  <c:v>72.533000000000001</c:v>
                </c:pt>
                <c:pt idx="44">
                  <c:v>70.38</c:v>
                </c:pt>
                <c:pt idx="45">
                  <c:v>2.0190000000000001</c:v>
                </c:pt>
                <c:pt idx="46">
                  <c:v>0.66800000000000004</c:v>
                </c:pt>
                <c:pt idx="47">
                  <c:v>0.42099999999999999</c:v>
                </c:pt>
                <c:pt idx="48">
                  <c:v>15.782</c:v>
                </c:pt>
                <c:pt idx="49">
                  <c:v>14.805</c:v>
                </c:pt>
                <c:pt idx="50">
                  <c:v>7.2729999999999997</c:v>
                </c:pt>
                <c:pt idx="51">
                  <c:v>8.6440000000000001</c:v>
                </c:pt>
                <c:pt idx="52">
                  <c:v>11.69</c:v>
                </c:pt>
                <c:pt idx="53">
                  <c:v>6.6779999999999999</c:v>
                </c:pt>
                <c:pt idx="54">
                  <c:v>9.2970000000000006</c:v>
                </c:pt>
                <c:pt idx="55">
                  <c:v>7.2779999999999996</c:v>
                </c:pt>
                <c:pt idx="56">
                  <c:v>8.5389999999999997</c:v>
                </c:pt>
                <c:pt idx="57">
                  <c:v>6.4169999999999998</c:v>
                </c:pt>
                <c:pt idx="58">
                  <c:v>7.0220000000000002</c:v>
                </c:pt>
                <c:pt idx="59">
                  <c:v>35.363</c:v>
                </c:pt>
                <c:pt idx="60">
                  <c:v>35.292000000000002</c:v>
                </c:pt>
                <c:pt idx="61">
                  <c:v>5.7329999999999997</c:v>
                </c:pt>
                <c:pt idx="62">
                  <c:v>5.2489999999999997</c:v>
                </c:pt>
                <c:pt idx="63">
                  <c:v>5.4139999999999997</c:v>
                </c:pt>
                <c:pt idx="64">
                  <c:v>0.53800000000000003</c:v>
                </c:pt>
                <c:pt idx="65">
                  <c:v>0.54900000000000004</c:v>
                </c:pt>
                <c:pt idx="66">
                  <c:v>55.43</c:v>
                </c:pt>
                <c:pt idx="67">
                  <c:v>49.747999999999998</c:v>
                </c:pt>
                <c:pt idx="68">
                  <c:v>1.1060000000000001</c:v>
                </c:pt>
                <c:pt idx="69">
                  <c:v>0.68200000000000005</c:v>
                </c:pt>
                <c:pt idx="70">
                  <c:v>0.46500000000000002</c:v>
                </c:pt>
                <c:pt idx="71">
                  <c:v>0.91600000000000004</c:v>
                </c:pt>
                <c:pt idx="72">
                  <c:v>0.54100000000000004</c:v>
                </c:pt>
                <c:pt idx="73">
                  <c:v>1.994</c:v>
                </c:pt>
                <c:pt idx="74">
                  <c:v>0.54700000000000004</c:v>
                </c:pt>
                <c:pt idx="75">
                  <c:v>36.957999999999998</c:v>
                </c:pt>
                <c:pt idx="76">
                  <c:v>31.224</c:v>
                </c:pt>
                <c:pt idx="77">
                  <c:v>3.948</c:v>
                </c:pt>
                <c:pt idx="78">
                  <c:v>4.1589999999999998</c:v>
                </c:pt>
                <c:pt idx="79">
                  <c:v>22.96</c:v>
                </c:pt>
                <c:pt idx="80">
                  <c:v>27.324999999999999</c:v>
                </c:pt>
                <c:pt idx="81">
                  <c:v>7.3419999999999996</c:v>
                </c:pt>
                <c:pt idx="82">
                  <c:v>8.0289999999999999</c:v>
                </c:pt>
                <c:pt idx="83">
                  <c:v>15.28</c:v>
                </c:pt>
                <c:pt idx="84">
                  <c:v>13.941000000000001</c:v>
                </c:pt>
                <c:pt idx="85">
                  <c:v>50.747</c:v>
                </c:pt>
                <c:pt idx="86">
                  <c:v>61.604999999999997</c:v>
                </c:pt>
                <c:pt idx="87">
                  <c:v>1.76</c:v>
                </c:pt>
                <c:pt idx="88">
                  <c:v>0.72199999999999998</c:v>
                </c:pt>
                <c:pt idx="89">
                  <c:v>10.955</c:v>
                </c:pt>
                <c:pt idx="90">
                  <c:v>4.4729999999999999</c:v>
                </c:pt>
                <c:pt idx="91">
                  <c:v>11.465999999999999</c:v>
                </c:pt>
                <c:pt idx="92">
                  <c:v>9.2780000000000005</c:v>
                </c:pt>
                <c:pt idx="93">
                  <c:v>4.78</c:v>
                </c:pt>
                <c:pt idx="94">
                  <c:v>9.0169999999999995</c:v>
                </c:pt>
                <c:pt idx="95">
                  <c:v>4.8259999999999996</c:v>
                </c:pt>
                <c:pt idx="96">
                  <c:v>5.7549999999999999</c:v>
                </c:pt>
                <c:pt idx="97">
                  <c:v>25.648</c:v>
                </c:pt>
                <c:pt idx="98">
                  <c:v>22.82</c:v>
                </c:pt>
                <c:pt idx="99">
                  <c:v>19.79</c:v>
                </c:pt>
                <c:pt idx="100">
                  <c:v>16.448</c:v>
                </c:pt>
                <c:pt idx="101">
                  <c:v>8.0640000000000001</c:v>
                </c:pt>
                <c:pt idx="102">
                  <c:v>6.6189999999999998</c:v>
                </c:pt>
                <c:pt idx="103">
                  <c:v>8.3209999999999997</c:v>
                </c:pt>
                <c:pt idx="104">
                  <c:v>8.1329999999999991</c:v>
                </c:pt>
                <c:pt idx="105">
                  <c:v>7.5519999999999996</c:v>
                </c:pt>
                <c:pt idx="106">
                  <c:v>5.851</c:v>
                </c:pt>
                <c:pt idx="107">
                  <c:v>5.3920000000000003</c:v>
                </c:pt>
                <c:pt idx="108">
                  <c:v>5.6859999999999999</c:v>
                </c:pt>
                <c:pt idx="109">
                  <c:v>6.9169999999999998</c:v>
                </c:pt>
                <c:pt idx="110">
                  <c:v>17.635999999999999</c:v>
                </c:pt>
                <c:pt idx="111">
                  <c:v>13.835000000000001</c:v>
                </c:pt>
                <c:pt idx="112">
                  <c:v>9.1479999999999997</c:v>
                </c:pt>
                <c:pt idx="113">
                  <c:v>8.77</c:v>
                </c:pt>
                <c:pt idx="114">
                  <c:v>15.442</c:v>
                </c:pt>
                <c:pt idx="115">
                  <c:v>22.658999999999999</c:v>
                </c:pt>
                <c:pt idx="116">
                  <c:v>23.45</c:v>
                </c:pt>
                <c:pt idx="117">
                  <c:v>5.0709999999999997</c:v>
                </c:pt>
                <c:pt idx="118">
                  <c:v>4.907</c:v>
                </c:pt>
                <c:pt idx="119">
                  <c:v>1.5820000000000001</c:v>
                </c:pt>
                <c:pt idx="120">
                  <c:v>3.4319999999999999</c:v>
                </c:pt>
                <c:pt idx="121">
                  <c:v>5.6829999999999998</c:v>
                </c:pt>
                <c:pt idx="122">
                  <c:v>4.8</c:v>
                </c:pt>
                <c:pt idx="123">
                  <c:v>4.508</c:v>
                </c:pt>
                <c:pt idx="124">
                  <c:v>19.734999999999999</c:v>
                </c:pt>
                <c:pt idx="125">
                  <c:v>20.800999999999998</c:v>
                </c:pt>
                <c:pt idx="126">
                  <c:v>21.260999999999999</c:v>
                </c:pt>
                <c:pt idx="127">
                  <c:v>3.6709999999999998</c:v>
                </c:pt>
                <c:pt idx="128">
                  <c:v>3.4649999999999999</c:v>
                </c:pt>
                <c:pt idx="129">
                  <c:v>7.1559999999999997</c:v>
                </c:pt>
                <c:pt idx="130">
                  <c:v>1.6479999999999999</c:v>
                </c:pt>
                <c:pt idx="131">
                  <c:v>0.61699999999999999</c:v>
                </c:pt>
                <c:pt idx="132">
                  <c:v>2.0499999999999998</c:v>
                </c:pt>
                <c:pt idx="133">
                  <c:v>0.89200000000000002</c:v>
                </c:pt>
                <c:pt idx="134">
                  <c:v>5.5869999999999997</c:v>
                </c:pt>
                <c:pt idx="135">
                  <c:v>24.725999999999999</c:v>
                </c:pt>
                <c:pt idx="136">
                  <c:v>1.155</c:v>
                </c:pt>
                <c:pt idx="137">
                  <c:v>0.52400000000000002</c:v>
                </c:pt>
                <c:pt idx="138">
                  <c:v>3.431</c:v>
                </c:pt>
                <c:pt idx="139">
                  <c:v>1.1319999999999999</c:v>
                </c:pt>
                <c:pt idx="140">
                  <c:v>4.1459999999999999</c:v>
                </c:pt>
                <c:pt idx="141">
                  <c:v>4.75</c:v>
                </c:pt>
                <c:pt idx="142">
                  <c:v>9.1329999999999991</c:v>
                </c:pt>
                <c:pt idx="143">
                  <c:v>2.5379999999999998</c:v>
                </c:pt>
                <c:pt idx="144">
                  <c:v>0.82399999999999995</c:v>
                </c:pt>
                <c:pt idx="145">
                  <c:v>6.3639999999999999</c:v>
                </c:pt>
                <c:pt idx="146">
                  <c:v>1.129</c:v>
                </c:pt>
                <c:pt idx="147">
                  <c:v>2.69</c:v>
                </c:pt>
                <c:pt idx="148">
                  <c:v>2.7810000000000001</c:v>
                </c:pt>
                <c:pt idx="149">
                  <c:v>25.23</c:v>
                </c:pt>
                <c:pt idx="150">
                  <c:v>25.588000000000001</c:v>
                </c:pt>
                <c:pt idx="151">
                  <c:v>1.8080000000000001</c:v>
                </c:pt>
                <c:pt idx="152">
                  <c:v>0.78300000000000003</c:v>
                </c:pt>
                <c:pt idx="153">
                  <c:v>0.53200000000000003</c:v>
                </c:pt>
                <c:pt idx="154">
                  <c:v>42.551000000000002</c:v>
                </c:pt>
                <c:pt idx="155">
                  <c:v>11.186999999999999</c:v>
                </c:pt>
                <c:pt idx="156">
                  <c:v>8.1150000000000002</c:v>
                </c:pt>
                <c:pt idx="157">
                  <c:v>7.8609999999999998</c:v>
                </c:pt>
                <c:pt idx="158">
                  <c:v>1.7190000000000001</c:v>
                </c:pt>
                <c:pt idx="159">
                  <c:v>1.272</c:v>
                </c:pt>
                <c:pt idx="160">
                  <c:v>7.4889999999999999</c:v>
                </c:pt>
                <c:pt idx="161">
                  <c:v>32.188000000000002</c:v>
                </c:pt>
                <c:pt idx="162">
                  <c:v>35.347999999999999</c:v>
                </c:pt>
                <c:pt idx="163">
                  <c:v>3.617</c:v>
                </c:pt>
                <c:pt idx="164">
                  <c:v>4.6070000000000002</c:v>
                </c:pt>
                <c:pt idx="165">
                  <c:v>4.5759999999999996</c:v>
                </c:pt>
                <c:pt idx="166">
                  <c:v>3.7160000000000002</c:v>
                </c:pt>
                <c:pt idx="167">
                  <c:v>3.5019999999999998</c:v>
                </c:pt>
                <c:pt idx="168">
                  <c:v>13.579000000000001</c:v>
                </c:pt>
                <c:pt idx="169">
                  <c:v>12.04</c:v>
                </c:pt>
                <c:pt idx="170">
                  <c:v>7.4980000000000002</c:v>
                </c:pt>
                <c:pt idx="171">
                  <c:v>2.0019999999999998</c:v>
                </c:pt>
                <c:pt idx="172">
                  <c:v>0.68600000000000005</c:v>
                </c:pt>
                <c:pt idx="173">
                  <c:v>9.4220000000000006</c:v>
                </c:pt>
                <c:pt idx="174">
                  <c:v>9.3260000000000005</c:v>
                </c:pt>
                <c:pt idx="175">
                  <c:v>7.5060000000000002</c:v>
                </c:pt>
                <c:pt idx="176">
                  <c:v>55.953000000000003</c:v>
                </c:pt>
                <c:pt idx="177">
                  <c:v>7.2770000000000001</c:v>
                </c:pt>
                <c:pt idx="178">
                  <c:v>7.5529999999999999</c:v>
                </c:pt>
                <c:pt idx="179">
                  <c:v>6.633</c:v>
                </c:pt>
                <c:pt idx="180">
                  <c:v>2.5059999999999998</c:v>
                </c:pt>
                <c:pt idx="181">
                  <c:v>0.97199999999999998</c:v>
                </c:pt>
                <c:pt idx="182">
                  <c:v>1.972</c:v>
                </c:pt>
                <c:pt idx="183">
                  <c:v>0.90900000000000003</c:v>
                </c:pt>
                <c:pt idx="184">
                  <c:v>5.9320000000000004</c:v>
                </c:pt>
                <c:pt idx="185">
                  <c:v>7.1180000000000003</c:v>
                </c:pt>
                <c:pt idx="186">
                  <c:v>9.2219999999999995</c:v>
                </c:pt>
                <c:pt idx="187">
                  <c:v>32.665999999999997</c:v>
                </c:pt>
                <c:pt idx="188">
                  <c:v>27.617000000000001</c:v>
                </c:pt>
                <c:pt idx="189">
                  <c:v>9.0839999999999996</c:v>
                </c:pt>
                <c:pt idx="190">
                  <c:v>8.31</c:v>
                </c:pt>
                <c:pt idx="191">
                  <c:v>1.7290000000000001</c:v>
                </c:pt>
                <c:pt idx="192">
                  <c:v>1.8720000000000001</c:v>
                </c:pt>
                <c:pt idx="193">
                  <c:v>1.9570000000000001</c:v>
                </c:pt>
                <c:pt idx="194">
                  <c:v>2.0649999999999999</c:v>
                </c:pt>
                <c:pt idx="195">
                  <c:v>2.36</c:v>
                </c:pt>
                <c:pt idx="196">
                  <c:v>2.395</c:v>
                </c:pt>
                <c:pt idx="197">
                  <c:v>5.907</c:v>
                </c:pt>
                <c:pt idx="198">
                  <c:v>6.5510000000000002</c:v>
                </c:pt>
                <c:pt idx="199">
                  <c:v>3.1309999999999998</c:v>
                </c:pt>
                <c:pt idx="200">
                  <c:v>1.1739999999999999</c:v>
                </c:pt>
                <c:pt idx="201">
                  <c:v>23.779</c:v>
                </c:pt>
                <c:pt idx="202">
                  <c:v>22.54</c:v>
                </c:pt>
                <c:pt idx="203">
                  <c:v>8.8840000000000003</c:v>
                </c:pt>
                <c:pt idx="204">
                  <c:v>6.9829999999999997</c:v>
                </c:pt>
                <c:pt idx="205">
                  <c:v>4.4530000000000003</c:v>
                </c:pt>
                <c:pt idx="206">
                  <c:v>7.6840000000000002</c:v>
                </c:pt>
                <c:pt idx="207">
                  <c:v>7.5590000000000002</c:v>
                </c:pt>
                <c:pt idx="208">
                  <c:v>9.0139999999999993</c:v>
                </c:pt>
                <c:pt idx="209">
                  <c:v>10.426</c:v>
                </c:pt>
                <c:pt idx="210">
                  <c:v>12.14</c:v>
                </c:pt>
                <c:pt idx="211">
                  <c:v>12.487</c:v>
                </c:pt>
                <c:pt idx="212">
                  <c:v>2.734</c:v>
                </c:pt>
                <c:pt idx="213">
                  <c:v>1.1479999999999999</c:v>
                </c:pt>
                <c:pt idx="214">
                  <c:v>19.513000000000002</c:v>
                </c:pt>
                <c:pt idx="215">
                  <c:v>20.111000000000001</c:v>
                </c:pt>
                <c:pt idx="216">
                  <c:v>4.343</c:v>
                </c:pt>
                <c:pt idx="217">
                  <c:v>1.736</c:v>
                </c:pt>
                <c:pt idx="218">
                  <c:v>9.3829999999999991</c:v>
                </c:pt>
                <c:pt idx="219">
                  <c:v>10.452999999999999</c:v>
                </c:pt>
                <c:pt idx="220">
                  <c:v>10.285</c:v>
                </c:pt>
                <c:pt idx="221">
                  <c:v>9.4670000000000005</c:v>
                </c:pt>
                <c:pt idx="222">
                  <c:v>11.512</c:v>
                </c:pt>
                <c:pt idx="223">
                  <c:v>11.105</c:v>
                </c:pt>
                <c:pt idx="224">
                  <c:v>9.4670000000000005</c:v>
                </c:pt>
                <c:pt idx="225">
                  <c:v>5.2519999999999998</c:v>
                </c:pt>
                <c:pt idx="226">
                  <c:v>1.859</c:v>
                </c:pt>
                <c:pt idx="227">
                  <c:v>4.1150000000000002</c:v>
                </c:pt>
                <c:pt idx="228">
                  <c:v>1.417</c:v>
                </c:pt>
                <c:pt idx="229">
                  <c:v>6.3209999999999997</c:v>
                </c:pt>
                <c:pt idx="230">
                  <c:v>6.7460000000000004</c:v>
                </c:pt>
                <c:pt idx="231">
                  <c:v>8.5619999999999994</c:v>
                </c:pt>
                <c:pt idx="232">
                  <c:v>9.4770000000000003</c:v>
                </c:pt>
                <c:pt idx="233">
                  <c:v>8.8859999999999992</c:v>
                </c:pt>
                <c:pt idx="234">
                  <c:v>15.442</c:v>
                </c:pt>
                <c:pt idx="235">
                  <c:v>15.603999999999999</c:v>
                </c:pt>
                <c:pt idx="236">
                  <c:v>16.245000000000001</c:v>
                </c:pt>
                <c:pt idx="237">
                  <c:v>4.8129999999999997</c:v>
                </c:pt>
                <c:pt idx="238">
                  <c:v>2.2789999999999999</c:v>
                </c:pt>
                <c:pt idx="239">
                  <c:v>5.1879999999999997</c:v>
                </c:pt>
                <c:pt idx="240">
                  <c:v>5.4550000000000001</c:v>
                </c:pt>
                <c:pt idx="241">
                  <c:v>2.13</c:v>
                </c:pt>
                <c:pt idx="242">
                  <c:v>0.68</c:v>
                </c:pt>
                <c:pt idx="243">
                  <c:v>19.600000000000001</c:v>
                </c:pt>
                <c:pt idx="244">
                  <c:v>18.111000000000001</c:v>
                </c:pt>
                <c:pt idx="245">
                  <c:v>2.4660000000000002</c:v>
                </c:pt>
                <c:pt idx="246">
                  <c:v>1.694</c:v>
                </c:pt>
                <c:pt idx="247">
                  <c:v>0.65300000000000002</c:v>
                </c:pt>
                <c:pt idx="248">
                  <c:v>9.1969999999999992</c:v>
                </c:pt>
                <c:pt idx="249">
                  <c:v>8.7379999999999995</c:v>
                </c:pt>
                <c:pt idx="250">
                  <c:v>16.21</c:v>
                </c:pt>
                <c:pt idx="251">
                  <c:v>15.989000000000001</c:v>
                </c:pt>
                <c:pt idx="252">
                  <c:v>3.5950000000000002</c:v>
                </c:pt>
                <c:pt idx="253">
                  <c:v>8.4160000000000004</c:v>
                </c:pt>
                <c:pt idx="254">
                  <c:v>3.9449999999999998</c:v>
                </c:pt>
                <c:pt idx="255">
                  <c:v>2.1640000000000001</c:v>
                </c:pt>
                <c:pt idx="256">
                  <c:v>0.73599999999999999</c:v>
                </c:pt>
                <c:pt idx="257">
                  <c:v>5.5549999999999997</c:v>
                </c:pt>
                <c:pt idx="258">
                  <c:v>6.7519999999999998</c:v>
                </c:pt>
                <c:pt idx="259">
                  <c:v>10.927</c:v>
                </c:pt>
                <c:pt idx="260">
                  <c:v>24.443999999999999</c:v>
                </c:pt>
                <c:pt idx="261">
                  <c:v>36.914999999999999</c:v>
                </c:pt>
                <c:pt idx="262">
                  <c:v>44.194000000000003</c:v>
                </c:pt>
                <c:pt idx="263">
                  <c:v>10.779</c:v>
                </c:pt>
                <c:pt idx="264">
                  <c:v>10.576000000000001</c:v>
                </c:pt>
                <c:pt idx="265">
                  <c:v>13.182</c:v>
                </c:pt>
                <c:pt idx="266">
                  <c:v>10.221</c:v>
                </c:pt>
                <c:pt idx="267">
                  <c:v>6.8259999999999996</c:v>
                </c:pt>
                <c:pt idx="268">
                  <c:v>6.0060000000000002</c:v>
                </c:pt>
                <c:pt idx="269">
                  <c:v>5.69</c:v>
                </c:pt>
                <c:pt idx="270">
                  <c:v>4.5410000000000004</c:v>
                </c:pt>
                <c:pt idx="271">
                  <c:v>1.7849999999999999</c:v>
                </c:pt>
                <c:pt idx="272">
                  <c:v>0.70799999999999996</c:v>
                </c:pt>
                <c:pt idx="273">
                  <c:v>6.2510000000000003</c:v>
                </c:pt>
                <c:pt idx="274">
                  <c:v>27.585999999999999</c:v>
                </c:pt>
                <c:pt idx="275">
                  <c:v>25.364000000000001</c:v>
                </c:pt>
                <c:pt idx="276">
                  <c:v>25.137</c:v>
                </c:pt>
                <c:pt idx="277">
                  <c:v>16.626999999999999</c:v>
                </c:pt>
                <c:pt idx="278">
                  <c:v>6.4729999999999999</c:v>
                </c:pt>
                <c:pt idx="279">
                  <c:v>5.7629999999999999</c:v>
                </c:pt>
                <c:pt idx="280">
                  <c:v>17.268999999999998</c:v>
                </c:pt>
                <c:pt idx="281">
                  <c:v>16.946000000000002</c:v>
                </c:pt>
                <c:pt idx="282">
                  <c:v>4.5789999999999997</c:v>
                </c:pt>
                <c:pt idx="283">
                  <c:v>3.016</c:v>
                </c:pt>
                <c:pt idx="284">
                  <c:v>0.93200000000000005</c:v>
                </c:pt>
                <c:pt idx="285">
                  <c:v>20.928999999999998</c:v>
                </c:pt>
                <c:pt idx="286">
                  <c:v>18.268000000000001</c:v>
                </c:pt>
                <c:pt idx="287">
                  <c:v>28.434999999999999</c:v>
                </c:pt>
                <c:pt idx="288">
                  <c:v>28.721</c:v>
                </c:pt>
                <c:pt idx="289">
                  <c:v>6.61</c:v>
                </c:pt>
                <c:pt idx="290">
                  <c:v>5.923</c:v>
                </c:pt>
                <c:pt idx="291">
                  <c:v>19.224</c:v>
                </c:pt>
                <c:pt idx="292">
                  <c:v>6.4349999999999996</c:v>
                </c:pt>
                <c:pt idx="293">
                  <c:v>10.824999999999999</c:v>
                </c:pt>
                <c:pt idx="294">
                  <c:v>8.5299999999999994</c:v>
                </c:pt>
                <c:pt idx="295">
                  <c:v>2.94</c:v>
                </c:pt>
                <c:pt idx="296">
                  <c:v>4.9870000000000001</c:v>
                </c:pt>
                <c:pt idx="297">
                  <c:v>6.7149999999999999</c:v>
                </c:pt>
                <c:pt idx="298">
                  <c:v>21.347999999999999</c:v>
                </c:pt>
                <c:pt idx="299">
                  <c:v>17.773</c:v>
                </c:pt>
                <c:pt idx="300">
                  <c:v>16.603999999999999</c:v>
                </c:pt>
                <c:pt idx="301">
                  <c:v>26.536999999999999</c:v>
                </c:pt>
                <c:pt idx="302">
                  <c:v>45.145000000000003</c:v>
                </c:pt>
                <c:pt idx="303">
                  <c:v>54.156999999999996</c:v>
                </c:pt>
                <c:pt idx="304">
                  <c:v>2.9740000000000002</c:v>
                </c:pt>
                <c:pt idx="305">
                  <c:v>0.55600000000000005</c:v>
                </c:pt>
                <c:pt idx="306">
                  <c:v>0.44400000000000001</c:v>
                </c:pt>
                <c:pt idx="307">
                  <c:v>35.807000000000002</c:v>
                </c:pt>
                <c:pt idx="308">
                  <c:v>33.869</c:v>
                </c:pt>
                <c:pt idx="309">
                  <c:v>4.0789999999999997</c:v>
                </c:pt>
                <c:pt idx="310">
                  <c:v>3.6619999999999999</c:v>
                </c:pt>
                <c:pt idx="311">
                  <c:v>20.68</c:v>
                </c:pt>
                <c:pt idx="312">
                  <c:v>4.2830000000000004</c:v>
                </c:pt>
                <c:pt idx="313">
                  <c:v>5.4089999999999998</c:v>
                </c:pt>
                <c:pt idx="314">
                  <c:v>9.9770000000000003</c:v>
                </c:pt>
                <c:pt idx="315">
                  <c:v>10.281000000000001</c:v>
                </c:pt>
                <c:pt idx="316">
                  <c:v>9.5640000000000001</c:v>
                </c:pt>
                <c:pt idx="317">
                  <c:v>10.173999999999999</c:v>
                </c:pt>
                <c:pt idx="318">
                  <c:v>7.3860000000000001</c:v>
                </c:pt>
                <c:pt idx="319">
                  <c:v>7.9370000000000003</c:v>
                </c:pt>
                <c:pt idx="320">
                  <c:v>0.753</c:v>
                </c:pt>
                <c:pt idx="321">
                  <c:v>21.318999999999999</c:v>
                </c:pt>
                <c:pt idx="322">
                  <c:v>5.0750000000000002</c:v>
                </c:pt>
                <c:pt idx="323">
                  <c:v>4.8470000000000004</c:v>
                </c:pt>
                <c:pt idx="324">
                  <c:v>4.319</c:v>
                </c:pt>
                <c:pt idx="325">
                  <c:v>7.3339999999999996</c:v>
                </c:pt>
                <c:pt idx="326">
                  <c:v>7.3860000000000001</c:v>
                </c:pt>
                <c:pt idx="327">
                  <c:v>2.88</c:v>
                </c:pt>
                <c:pt idx="328">
                  <c:v>5.4779999999999998</c:v>
                </c:pt>
                <c:pt idx="329">
                  <c:v>3.129</c:v>
                </c:pt>
                <c:pt idx="330">
                  <c:v>8.4130000000000003</c:v>
                </c:pt>
                <c:pt idx="331">
                  <c:v>7.359</c:v>
                </c:pt>
                <c:pt idx="332">
                  <c:v>6.7130000000000001</c:v>
                </c:pt>
                <c:pt idx="333">
                  <c:v>6.3129999999999997</c:v>
                </c:pt>
                <c:pt idx="334">
                  <c:v>19.481000000000002</c:v>
                </c:pt>
                <c:pt idx="335">
                  <c:v>20.957999999999998</c:v>
                </c:pt>
                <c:pt idx="336">
                  <c:v>5.7279999999999998</c:v>
                </c:pt>
                <c:pt idx="337">
                  <c:v>5.6150000000000002</c:v>
                </c:pt>
                <c:pt idx="338">
                  <c:v>5.7969999999999997</c:v>
                </c:pt>
                <c:pt idx="339">
                  <c:v>5.1349999999999998</c:v>
                </c:pt>
                <c:pt idx="340">
                  <c:v>45.926000000000002</c:v>
                </c:pt>
                <c:pt idx="341">
                  <c:v>50.377000000000002</c:v>
                </c:pt>
                <c:pt idx="342">
                  <c:v>15.146000000000001</c:v>
                </c:pt>
                <c:pt idx="343">
                  <c:v>6.0730000000000004</c:v>
                </c:pt>
                <c:pt idx="344">
                  <c:v>2.0310000000000001</c:v>
                </c:pt>
                <c:pt idx="345">
                  <c:v>3.8530000000000002</c:v>
                </c:pt>
                <c:pt idx="346">
                  <c:v>2.581</c:v>
                </c:pt>
                <c:pt idx="347">
                  <c:v>1.7490000000000001</c:v>
                </c:pt>
                <c:pt idx="348">
                  <c:v>6.6050000000000004</c:v>
                </c:pt>
                <c:pt idx="349">
                  <c:v>8.1120000000000001</c:v>
                </c:pt>
                <c:pt idx="350">
                  <c:v>15.867000000000001</c:v>
                </c:pt>
                <c:pt idx="351">
                  <c:v>15.291</c:v>
                </c:pt>
                <c:pt idx="352">
                  <c:v>15.16</c:v>
                </c:pt>
                <c:pt idx="353">
                  <c:v>12.036</c:v>
                </c:pt>
                <c:pt idx="354">
                  <c:v>13.484</c:v>
                </c:pt>
                <c:pt idx="355">
                  <c:v>4.0709999999999997</c:v>
                </c:pt>
                <c:pt idx="356">
                  <c:v>9.7669999999999995</c:v>
                </c:pt>
              </c:numCache>
            </c:numRef>
          </c:yVal>
        </c:ser>
        <c:axId val="86388736"/>
        <c:axId val="86390656"/>
      </c:scatterChart>
      <c:valAx>
        <c:axId val="86388736"/>
        <c:scaling>
          <c:orientation val="minMax"/>
          <c:max val="80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Initial value (ng/mL)</a:t>
                </a:r>
              </a:p>
            </c:rich>
          </c:tx>
          <c:layout>
            <c:manualLayout>
              <c:xMode val="edge"/>
              <c:yMode val="edge"/>
              <c:x val="0.33074027777777787"/>
              <c:y val="0.93605902777777783"/>
            </c:manualLayout>
          </c:layout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6390656"/>
        <c:crossesAt val="-400"/>
        <c:crossBetween val="midCat"/>
        <c:majorUnit val="20"/>
      </c:valAx>
      <c:valAx>
        <c:axId val="86390656"/>
        <c:scaling>
          <c:orientation val="minMax"/>
          <c:max val="80"/>
          <c:min val="0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Times New Roman"/>
                    <a:cs typeface="Arial" pitchFamily="34" charset="0"/>
                  </a:defRPr>
                </a:pPr>
                <a:r>
                  <a:rPr lang="pl-PL" sz="1000">
                    <a:latin typeface="Arial" pitchFamily="34" charset="0"/>
                    <a:cs typeface="Arial" pitchFamily="34" charset="0"/>
                  </a:rPr>
                  <a:t>Repeat value (ng/mL)</a:t>
                </a:r>
              </a:p>
            </c:rich>
          </c:tx>
        </c:title>
        <c:numFmt formatCode="0" sourceLinked="0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pl-PL"/>
          </a:p>
        </c:txPr>
        <c:crossAx val="86388736"/>
        <c:crossesAt val="0"/>
        <c:crossBetween val="midCat"/>
        <c:majorUnit val="20"/>
      </c:valAx>
    </c:plotArea>
    <c:plotVisOnly val="1"/>
    <c:dispBlanksAs val="gap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880000" cy="1620000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880000" cy="2880000"/>
    <xdr:graphicFrame macro="">
      <xdr:nvGraphicFramePr>
        <xdr:cNvPr id="2" name="Wykres 1"/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T_413_ISR_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Histogram"/>
      <sheetName val="Diff vs ISR No."/>
      <sheetName val="Diff vs ISR conc"/>
      <sheetName val="%ISR vs ISR No."/>
      <sheetName val="Correlation"/>
      <sheetName val="Correlation bez outliera"/>
      <sheetName val="test"/>
      <sheetName val="test2"/>
    </sheetNames>
    <sheetDataSet>
      <sheetData sheetId="0" refreshError="1"/>
      <sheetData sheetId="1">
        <row r="28">
          <cell r="J28" t="str">
            <v>&lt; -40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4"/>
  <sheetViews>
    <sheetView topLeftCell="H25" workbookViewId="0">
      <selection activeCell="L42" sqref="L42"/>
    </sheetView>
  </sheetViews>
  <sheetFormatPr defaultRowHeight="15"/>
  <cols>
    <col min="1" max="1" width="9.7109375" style="16" customWidth="1"/>
    <col min="2" max="2" width="8.5703125" customWidth="1"/>
    <col min="3" max="3" width="9.85546875" customWidth="1"/>
    <col min="4" max="4" width="10" customWidth="1"/>
    <col min="5" max="5" width="15.5703125" style="18" customWidth="1"/>
    <col min="6" max="6" width="14.5703125" style="14" customWidth="1"/>
    <col min="7" max="7" width="14.28515625" customWidth="1"/>
    <col min="8" max="8" width="10.7109375" customWidth="1"/>
    <col min="9" max="9" width="9.140625" customWidth="1"/>
    <col min="10" max="10" width="19.28515625" customWidth="1"/>
    <col min="11" max="11" width="23.7109375" customWidth="1"/>
    <col min="12" max="12" width="9.85546875" customWidth="1"/>
    <col min="13" max="16" width="9.140625" customWidth="1"/>
    <col min="17" max="17" width="17" customWidth="1"/>
    <col min="18" max="20" width="9.140625" customWidth="1"/>
  </cols>
  <sheetData>
    <row r="1" spans="1:22">
      <c r="A1" s="15" t="s">
        <v>9</v>
      </c>
    </row>
    <row r="2" spans="1:22" ht="17.25" customHeight="1">
      <c r="A2" s="48" t="s">
        <v>5</v>
      </c>
      <c r="B2" s="52" t="s">
        <v>0</v>
      </c>
      <c r="C2" s="52"/>
      <c r="D2" s="52"/>
      <c r="E2" s="50" t="s">
        <v>139</v>
      </c>
      <c r="F2" s="50" t="s">
        <v>140</v>
      </c>
      <c r="G2" s="50" t="s">
        <v>141</v>
      </c>
      <c r="H2" s="50" t="s">
        <v>138</v>
      </c>
      <c r="K2" s="50" t="s">
        <v>145</v>
      </c>
    </row>
    <row r="3" spans="1:22" ht="34.5" customHeight="1" thickBot="1">
      <c r="A3" s="49"/>
      <c r="B3" s="19" t="s">
        <v>1</v>
      </c>
      <c r="C3" s="19" t="s">
        <v>2</v>
      </c>
      <c r="D3" s="19" t="s">
        <v>10</v>
      </c>
      <c r="E3" s="51"/>
      <c r="F3" s="51"/>
      <c r="G3" s="51"/>
      <c r="H3" s="51"/>
      <c r="K3" s="51"/>
      <c r="Q3" s="34" t="s">
        <v>144</v>
      </c>
      <c r="R3" s="7"/>
      <c r="S3" s="7"/>
    </row>
    <row r="4" spans="1:22" ht="15.75">
      <c r="A4" s="21">
        <v>1</v>
      </c>
      <c r="B4" s="20" t="s">
        <v>11</v>
      </c>
      <c r="C4" s="20" t="s">
        <v>27</v>
      </c>
      <c r="D4" s="20" t="s">
        <v>29</v>
      </c>
      <c r="E4" s="22">
        <v>6.7229999999999999</v>
      </c>
      <c r="F4" s="22">
        <v>6.5739999999999998</v>
      </c>
      <c r="G4" s="23">
        <f t="shared" ref="G4:G67" si="0">IFERROR(((F4-E4)/AVERAGE(E4:F4))*100,"")</f>
        <v>-2.2411070166202904</v>
      </c>
      <c r="H4" s="28">
        <f>(COUNT($G$4:G4)-(COUNTIF($G$4:G4,"&lt;-20")+COUNTIF($G$4:G4,"&gt;20")))/COUNT($G$4:G4)*100</f>
        <v>100</v>
      </c>
      <c r="J4" s="17" t="str">
        <f>CONCATENATE(B4,"/",D4," ",C4)</f>
        <v>003/P7 Period 1</v>
      </c>
      <c r="K4" s="37">
        <v>-116.74779634258653</v>
      </c>
      <c r="L4" t="s">
        <v>6</v>
      </c>
      <c r="Q4" s="35">
        <v>0</v>
      </c>
      <c r="R4" s="9">
        <v>-20</v>
      </c>
      <c r="S4" s="9">
        <v>0</v>
      </c>
      <c r="T4">
        <v>20</v>
      </c>
      <c r="U4" t="str">
        <f>IF(C4="PH 1","1",IF(C4="PH 2","2","3"))</f>
        <v>3</v>
      </c>
      <c r="V4">
        <v>67</v>
      </c>
    </row>
    <row r="5" spans="1:22" ht="15.75">
      <c r="A5" s="21">
        <v>2</v>
      </c>
      <c r="B5" s="20" t="s">
        <v>11</v>
      </c>
      <c r="C5" s="20" t="s">
        <v>27</v>
      </c>
      <c r="D5" s="20" t="s">
        <v>30</v>
      </c>
      <c r="E5" s="22">
        <v>0.40899999999999997</v>
      </c>
      <c r="F5" s="22">
        <v>0.44400000000000001</v>
      </c>
      <c r="G5" s="23">
        <f t="shared" si="0"/>
        <v>8.2063305978898082</v>
      </c>
      <c r="H5" s="28">
        <f>(COUNT($G$4:G5)-(COUNTIF($G$4:G5,"&lt;-20")+COUNTIF($G$4:G5,"&gt;20")))/COUNT($G$4:G5)*100</f>
        <v>100</v>
      </c>
      <c r="I5" s="2"/>
      <c r="J5" s="17" t="str">
        <f t="shared" ref="J5:J68" si="1">CONCATENATE(B5,"/",D5," ",C5)</f>
        <v>003/P14 Period 1</v>
      </c>
      <c r="K5" s="37">
        <v>-96.17791470106863</v>
      </c>
      <c r="L5" s="13">
        <v>5724</v>
      </c>
      <c r="Q5" s="36">
        <f>ROUNDUP(E364,-1)</f>
        <v>80</v>
      </c>
      <c r="R5" s="9">
        <v>-20</v>
      </c>
      <c r="S5" s="9">
        <v>0</v>
      </c>
      <c r="T5">
        <v>20</v>
      </c>
      <c r="U5" t="str">
        <f t="shared" ref="U5:U69" si="2">IF(C5="PH 1","1",IF(C5="PH 2","2","3"))</f>
        <v>3</v>
      </c>
      <c r="V5">
        <v>67</v>
      </c>
    </row>
    <row r="6" spans="1:22" ht="15.75">
      <c r="A6" s="21">
        <v>3</v>
      </c>
      <c r="B6" s="20" t="s">
        <v>12</v>
      </c>
      <c r="C6" s="20" t="s">
        <v>26</v>
      </c>
      <c r="D6" s="20" t="s">
        <v>31</v>
      </c>
      <c r="E6" s="22">
        <v>10.164</v>
      </c>
      <c r="F6" s="22">
        <v>10.132999999999999</v>
      </c>
      <c r="G6" s="23">
        <f t="shared" si="0"/>
        <v>-0.30546386165443745</v>
      </c>
      <c r="H6" s="28">
        <f>(COUNT($G$4:G6)-(COUNTIF($G$4:G6,"&lt;-20")+COUNTIF($G$4:G6,"&gt;20")))/COUNT($G$4:G6)*100</f>
        <v>100</v>
      </c>
      <c r="J6" s="17" t="str">
        <f t="shared" si="1"/>
        <v>004/P5 Period 2</v>
      </c>
      <c r="K6" s="37">
        <v>-91.042944785276077</v>
      </c>
      <c r="L6" t="s">
        <v>7</v>
      </c>
      <c r="Q6" s="8"/>
      <c r="R6" s="9">
        <v>-20</v>
      </c>
      <c r="S6" s="9">
        <v>0</v>
      </c>
      <c r="T6">
        <v>20</v>
      </c>
      <c r="U6" t="str">
        <f t="shared" si="2"/>
        <v>3</v>
      </c>
      <c r="V6">
        <v>67</v>
      </c>
    </row>
    <row r="7" spans="1:22" ht="15.75">
      <c r="A7" s="21">
        <v>4</v>
      </c>
      <c r="B7" s="20" t="s">
        <v>12</v>
      </c>
      <c r="C7" s="20" t="s">
        <v>26</v>
      </c>
      <c r="D7" s="20" t="s">
        <v>32</v>
      </c>
      <c r="E7" s="22">
        <v>11.010999999999999</v>
      </c>
      <c r="F7" s="22">
        <v>10.815</v>
      </c>
      <c r="G7" s="23">
        <f t="shared" si="0"/>
        <v>-1.7960230917254623</v>
      </c>
      <c r="H7" s="28">
        <f>(COUNT($G$4:G7)-(COUNTIF($G$4:G7,"&lt;-20")+COUNTIF($G$4:G7,"&gt;20")))/COUNT($G$4:G7)*100</f>
        <v>100</v>
      </c>
      <c r="J7" s="17" t="str">
        <f t="shared" si="1"/>
        <v>004/P6 Period 2</v>
      </c>
      <c r="K7" s="37">
        <v>-86.808818214672939</v>
      </c>
      <c r="L7" s="1">
        <f>ROUNDUP(IF(L5&gt;1000,SUM(1000*0.1,(L5-1000)*0.05),L5*0.1),0)</f>
        <v>337</v>
      </c>
      <c r="N7" s="10"/>
      <c r="Q7" s="8"/>
      <c r="R7" s="9">
        <v>-20</v>
      </c>
      <c r="S7" s="9">
        <v>0</v>
      </c>
      <c r="T7">
        <v>20</v>
      </c>
      <c r="U7" t="str">
        <f t="shared" si="2"/>
        <v>3</v>
      </c>
      <c r="V7">
        <v>67</v>
      </c>
    </row>
    <row r="8" spans="1:22" ht="15.75">
      <c r="A8" s="21">
        <v>5</v>
      </c>
      <c r="B8" s="20" t="s">
        <v>13</v>
      </c>
      <c r="C8" s="20" t="s">
        <v>27</v>
      </c>
      <c r="D8" s="20" t="s">
        <v>33</v>
      </c>
      <c r="E8" s="22">
        <v>27.594999999999999</v>
      </c>
      <c r="F8" s="22">
        <v>25.908000000000001</v>
      </c>
      <c r="G8" s="23">
        <f t="shared" si="0"/>
        <v>-6.3061884380315032</v>
      </c>
      <c r="H8" s="28">
        <f>(COUNT($G$4:G8)-(COUNTIF($G$4:G8,"&lt;-20")+COUNTIF($G$4:G8,"&gt;20")))/COUNT($G$4:G8)*100</f>
        <v>100</v>
      </c>
      <c r="J8" s="17" t="str">
        <f t="shared" si="1"/>
        <v>007/P3 Period 1</v>
      </c>
      <c r="K8" s="37">
        <v>-68.320564270947358</v>
      </c>
      <c r="L8" s="4" t="s">
        <v>3</v>
      </c>
      <c r="Q8" s="8"/>
      <c r="R8" s="9">
        <v>-20</v>
      </c>
      <c r="S8" s="9">
        <v>0</v>
      </c>
      <c r="T8">
        <v>20</v>
      </c>
      <c r="U8" t="str">
        <f t="shared" si="2"/>
        <v>3</v>
      </c>
      <c r="V8">
        <v>67</v>
      </c>
    </row>
    <row r="9" spans="1:22" ht="15.75">
      <c r="A9" s="21">
        <v>6</v>
      </c>
      <c r="B9" s="20" t="s">
        <v>13</v>
      </c>
      <c r="C9" s="20" t="s">
        <v>27</v>
      </c>
      <c r="D9" s="20" t="s">
        <v>34</v>
      </c>
      <c r="E9" s="22">
        <v>0.60099999999999998</v>
      </c>
      <c r="F9" s="22">
        <v>0.45300000000000001</v>
      </c>
      <c r="G9" s="23">
        <f t="shared" si="0"/>
        <v>-28.083491461100564</v>
      </c>
      <c r="H9" s="28">
        <f>(COUNT($G$4:G9)-(COUNTIF($G$4:G9,"&lt;-20")+COUNTIF($G$4:G9,"&gt;20")))/COUNT($G$4:G9)*100</f>
        <v>83.333333333333343</v>
      </c>
      <c r="J9" s="17" t="str">
        <f t="shared" si="1"/>
        <v>007/P17 Period 1</v>
      </c>
      <c r="K9" s="37">
        <v>-66.561014263074483</v>
      </c>
      <c r="L9" s="11">
        <f>COUNT(G4:G361)+COUNTIF(G4:G361,"-")</f>
        <v>354</v>
      </c>
      <c r="Q9" s="8"/>
      <c r="R9" s="9">
        <v>-20</v>
      </c>
      <c r="S9" s="9">
        <v>0</v>
      </c>
      <c r="T9">
        <v>20</v>
      </c>
      <c r="U9" t="str">
        <f t="shared" si="2"/>
        <v>3</v>
      </c>
      <c r="V9">
        <v>67</v>
      </c>
    </row>
    <row r="10" spans="1:22" ht="15.75">
      <c r="A10" s="21">
        <v>7</v>
      </c>
      <c r="B10" s="20" t="s">
        <v>14</v>
      </c>
      <c r="C10" s="20" t="s">
        <v>26</v>
      </c>
      <c r="D10" s="20" t="s">
        <v>33</v>
      </c>
      <c r="E10" s="22">
        <v>4.5469999999999997</v>
      </c>
      <c r="F10" s="22">
        <v>4.5389999999999997</v>
      </c>
      <c r="G10" s="23">
        <f t="shared" si="0"/>
        <v>-0.17609509134932883</v>
      </c>
      <c r="H10" s="28">
        <f>(COUNT($G$4:G10)-(COUNTIF($G$4:G10,"&lt;-20")+COUNTIF($G$4:G10,"&gt;20")))/COUNT($G$4:G10)*100</f>
        <v>85.714285714285708</v>
      </c>
      <c r="J10" s="17" t="str">
        <f t="shared" si="1"/>
        <v>008/P3 Period 2</v>
      </c>
      <c r="K10" s="37">
        <v>-59.184299294694888</v>
      </c>
      <c r="L10" s="10" t="s">
        <v>8</v>
      </c>
      <c r="M10" s="10"/>
      <c r="N10" s="10"/>
      <c r="Q10" s="8"/>
      <c r="R10" s="9">
        <v>-20</v>
      </c>
      <c r="S10" s="9">
        <v>0</v>
      </c>
      <c r="T10">
        <v>20</v>
      </c>
      <c r="U10" t="str">
        <f t="shared" si="2"/>
        <v>3</v>
      </c>
      <c r="V10">
        <v>67</v>
      </c>
    </row>
    <row r="11" spans="1:22" ht="15.75">
      <c r="A11" s="21">
        <v>8</v>
      </c>
      <c r="B11" s="20" t="s">
        <v>14</v>
      </c>
      <c r="C11" s="20" t="s">
        <v>26</v>
      </c>
      <c r="D11" s="20" t="s">
        <v>35</v>
      </c>
      <c r="E11" s="22">
        <v>4.3369999999999997</v>
      </c>
      <c r="F11" s="22">
        <v>4.4249999999999998</v>
      </c>
      <c r="G11" s="23">
        <f t="shared" si="0"/>
        <v>2.0086738187628415</v>
      </c>
      <c r="H11" s="28">
        <f>(COUNT($G$4:G11)-(COUNTIF($G$4:G11,"&lt;-20")+COUNTIF($G$4:G11,"&gt;20")))/COUNT($G$4:G11)*100</f>
        <v>87.5</v>
      </c>
      <c r="J11" s="17" t="str">
        <f t="shared" si="1"/>
        <v>008/P4 Period 2</v>
      </c>
      <c r="K11" s="37">
        <v>-56.657082135266911</v>
      </c>
      <c r="L11" s="11">
        <f>L7-L9</f>
        <v>-17</v>
      </c>
      <c r="M11" s="10"/>
      <c r="N11" t="s">
        <v>136</v>
      </c>
      <c r="Q11" s="8"/>
      <c r="R11" s="9">
        <v>-20</v>
      </c>
      <c r="S11" s="9">
        <v>0</v>
      </c>
      <c r="T11">
        <v>20</v>
      </c>
      <c r="U11" t="str">
        <f t="shared" si="2"/>
        <v>3</v>
      </c>
      <c r="V11">
        <v>67</v>
      </c>
    </row>
    <row r="12" spans="1:22" ht="15.75">
      <c r="A12" s="21">
        <v>9</v>
      </c>
      <c r="B12" s="20" t="s">
        <v>15</v>
      </c>
      <c r="C12" s="20" t="s">
        <v>27</v>
      </c>
      <c r="D12" s="20" t="s">
        <v>36</v>
      </c>
      <c r="E12" s="22">
        <v>7.9180000000000001</v>
      </c>
      <c r="F12" s="22">
        <v>8.1159999999999997</v>
      </c>
      <c r="G12" s="23">
        <f t="shared" si="0"/>
        <v>2.4697517774728639</v>
      </c>
      <c r="H12" s="28">
        <f>(COUNT($G$4:G12)-(COUNTIF($G$4:G12,"&lt;-20")+COUNTIF($G$4:G12,"&gt;20")))/COUNT($G$4:G12)*100</f>
        <v>88.888888888888886</v>
      </c>
      <c r="I12" s="1"/>
      <c r="J12" s="17" t="str">
        <f t="shared" si="1"/>
        <v>009/P9 Period 1</v>
      </c>
      <c r="K12" s="37">
        <v>-52.19599957667478</v>
      </c>
      <c r="L12" s="10" t="s">
        <v>137</v>
      </c>
      <c r="M12" s="10"/>
      <c r="N12" s="10"/>
      <c r="Q12" s="8"/>
      <c r="R12" s="9">
        <v>-20</v>
      </c>
      <c r="S12" s="9">
        <v>0</v>
      </c>
      <c r="T12">
        <v>20</v>
      </c>
      <c r="U12" t="str">
        <f t="shared" si="2"/>
        <v>3</v>
      </c>
      <c r="V12">
        <v>67</v>
      </c>
    </row>
    <row r="13" spans="1:22" ht="15.75">
      <c r="A13" s="21">
        <v>10</v>
      </c>
      <c r="B13" s="20" t="s">
        <v>15</v>
      </c>
      <c r="C13" s="20" t="s">
        <v>26</v>
      </c>
      <c r="D13" s="20" t="s">
        <v>33</v>
      </c>
      <c r="E13" s="22">
        <v>39.545999999999999</v>
      </c>
      <c r="F13" s="22">
        <v>41.274999999999999</v>
      </c>
      <c r="G13" s="23">
        <f t="shared" si="0"/>
        <v>4.2785909602702246</v>
      </c>
      <c r="H13" s="28">
        <f>(COUNT($G$4:G13)-(COUNTIF($G$4:G13,"&lt;-20")+COUNTIF($G$4:G13,"&gt;20")))/COUNT($G$4:G13)*100</f>
        <v>90</v>
      </c>
      <c r="I13" s="5"/>
      <c r="J13" s="17" t="str">
        <f t="shared" si="1"/>
        <v>009/P3 Period 2</v>
      </c>
      <c r="K13" s="37">
        <v>-50.853938312515922</v>
      </c>
      <c r="L13" s="11">
        <f>COUNTIF(G4:G361,"&lt;-20")+COUNTIF(G4:G361,"&gt;20")+COUNTIF(G4:G361,"-")</f>
        <v>98</v>
      </c>
      <c r="M13" s="10"/>
      <c r="N13" s="10"/>
      <c r="Q13" s="8"/>
      <c r="R13" s="9">
        <v>-20</v>
      </c>
      <c r="S13" s="9">
        <v>0</v>
      </c>
      <c r="T13">
        <v>20</v>
      </c>
      <c r="U13" t="str">
        <f t="shared" si="2"/>
        <v>3</v>
      </c>
      <c r="V13">
        <v>67</v>
      </c>
    </row>
    <row r="14" spans="1:22" ht="15.75">
      <c r="A14" s="21">
        <v>11</v>
      </c>
      <c r="B14" s="20" t="s">
        <v>16</v>
      </c>
      <c r="C14" s="20" t="s">
        <v>26</v>
      </c>
      <c r="D14" s="20" t="s">
        <v>35</v>
      </c>
      <c r="E14" s="22">
        <v>4.8769999999999998</v>
      </c>
      <c r="F14" s="22">
        <v>4.9850000000000003</v>
      </c>
      <c r="G14" s="23">
        <f t="shared" si="0"/>
        <v>2.190225106469287</v>
      </c>
      <c r="H14" s="28">
        <f>(COUNT($G$4:G14)-(COUNTIF($G$4:G14,"&lt;-20")+COUNTIF($G$4:G14,"&gt;20")))/COUNT($G$4:G14)*100</f>
        <v>90.909090909090907</v>
      </c>
      <c r="I14" s="1"/>
      <c r="J14" s="17" t="str">
        <f t="shared" si="1"/>
        <v>010/P4 Period 2</v>
      </c>
      <c r="K14" s="37">
        <v>-49.039548022598879</v>
      </c>
      <c r="L14" s="10" t="s">
        <v>4</v>
      </c>
      <c r="M14" s="10"/>
      <c r="N14" s="10"/>
      <c r="Q14" s="8"/>
      <c r="R14" s="9">
        <v>-20</v>
      </c>
      <c r="S14" s="9">
        <v>0</v>
      </c>
      <c r="T14">
        <v>20</v>
      </c>
      <c r="U14" t="str">
        <f t="shared" si="2"/>
        <v>3</v>
      </c>
      <c r="V14">
        <v>67</v>
      </c>
    </row>
    <row r="15" spans="1:22" ht="15.75">
      <c r="A15" s="21">
        <v>12</v>
      </c>
      <c r="B15" s="20" t="s">
        <v>16</v>
      </c>
      <c r="C15" s="20" t="s">
        <v>26</v>
      </c>
      <c r="D15" s="20" t="s">
        <v>31</v>
      </c>
      <c r="E15" s="22">
        <v>4.7960000000000003</v>
      </c>
      <c r="F15" s="22">
        <v>4.8979999999999997</v>
      </c>
      <c r="G15" s="23">
        <f t="shared" si="0"/>
        <v>2.1043944708066729</v>
      </c>
      <c r="H15" s="28">
        <f>(COUNT($G$4:G15)-(COUNTIF($G$4:G15,"&lt;-20")+COUNTIF($G$4:G15,"&gt;20")))/COUNT($G$4:G15)*100</f>
        <v>91.666666666666657</v>
      </c>
      <c r="I15" s="1"/>
      <c r="J15" s="17" t="str">
        <f t="shared" si="1"/>
        <v>010/P5 Period 2</v>
      </c>
      <c r="K15" s="37">
        <v>-45.71553802323033</v>
      </c>
      <c r="L15" s="3">
        <f>(L9-L13)/L9</f>
        <v>0.7231638418079096</v>
      </c>
      <c r="M15" s="10"/>
      <c r="N15" s="10"/>
      <c r="Q15" s="8"/>
      <c r="R15" s="9">
        <v>-20</v>
      </c>
      <c r="S15" s="9">
        <v>0</v>
      </c>
      <c r="T15">
        <v>20</v>
      </c>
      <c r="U15" t="str">
        <f t="shared" si="2"/>
        <v>3</v>
      </c>
      <c r="V15">
        <v>67</v>
      </c>
    </row>
    <row r="16" spans="1:22" ht="15.75">
      <c r="A16" s="21">
        <v>13</v>
      </c>
      <c r="B16" s="20" t="s">
        <v>17</v>
      </c>
      <c r="C16" s="20" t="s">
        <v>27</v>
      </c>
      <c r="D16" s="20" t="s">
        <v>38</v>
      </c>
      <c r="E16" s="22">
        <v>3.0139999999999998</v>
      </c>
      <c r="F16" s="22">
        <v>2.8570000000000002</v>
      </c>
      <c r="G16" s="23">
        <f t="shared" si="0"/>
        <v>-5.3483222619655786</v>
      </c>
      <c r="H16" s="28">
        <f>(COUNT($G$4:G16)-(COUNTIF($G$4:G16,"&lt;-20")+COUNTIF($G$4:G16,"&gt;20")))/COUNT($G$4:G16)*100</f>
        <v>92.307692307692307</v>
      </c>
      <c r="I16" s="1"/>
      <c r="J16" s="17" t="str">
        <f t="shared" si="1"/>
        <v>011/P11 Period 1</v>
      </c>
      <c r="K16" s="37">
        <v>-40.287769784172667</v>
      </c>
      <c r="Q16" s="8"/>
      <c r="R16" s="9">
        <v>-20</v>
      </c>
      <c r="S16" s="9">
        <v>0</v>
      </c>
      <c r="T16">
        <v>20</v>
      </c>
      <c r="U16" t="str">
        <f t="shared" si="2"/>
        <v>3</v>
      </c>
      <c r="V16">
        <v>67</v>
      </c>
    </row>
    <row r="17" spans="1:22" ht="15.75">
      <c r="A17" s="21">
        <v>14</v>
      </c>
      <c r="B17" s="20" t="s">
        <v>17</v>
      </c>
      <c r="C17" s="20" t="s">
        <v>27</v>
      </c>
      <c r="D17" s="20" t="s">
        <v>37</v>
      </c>
      <c r="E17" s="22">
        <v>5.1790000000000003</v>
      </c>
      <c r="F17" s="22">
        <v>4.9450000000000003</v>
      </c>
      <c r="G17" s="23">
        <f t="shared" si="0"/>
        <v>-4.6226787830896869</v>
      </c>
      <c r="H17" s="28">
        <f>(COUNT($G$4:G17)-(COUNTIF($G$4:G17,"&lt;-20")+COUNTIF($G$4:G17,"&gt;20")))/COUNT($G$4:G17)*100</f>
        <v>92.857142857142861</v>
      </c>
      <c r="I17" s="1"/>
      <c r="J17" s="17" t="str">
        <f t="shared" si="1"/>
        <v>011/P12 Period 1</v>
      </c>
      <c r="K17" s="37">
        <v>-32.084210526315779</v>
      </c>
      <c r="L17" s="38" t="s">
        <v>146</v>
      </c>
      <c r="M17" s="39"/>
      <c r="Q17" s="8"/>
      <c r="R17" s="9">
        <v>-20</v>
      </c>
      <c r="S17" s="9">
        <v>0</v>
      </c>
      <c r="T17">
        <v>20</v>
      </c>
      <c r="U17" t="str">
        <f t="shared" si="2"/>
        <v>3</v>
      </c>
      <c r="V17">
        <v>67</v>
      </c>
    </row>
    <row r="18" spans="1:22" ht="15.75">
      <c r="A18" s="21">
        <v>15</v>
      </c>
      <c r="B18" s="20" t="s">
        <v>17</v>
      </c>
      <c r="C18" s="20" t="s">
        <v>27</v>
      </c>
      <c r="D18" s="20" t="s">
        <v>39</v>
      </c>
      <c r="E18" s="22">
        <v>1.4419999999999999</v>
      </c>
      <c r="F18" s="22">
        <v>1.401</v>
      </c>
      <c r="G18" s="23">
        <f t="shared" si="0"/>
        <v>-2.8842771720014015</v>
      </c>
      <c r="H18" s="28">
        <f>(COUNT($G$4:G18)-(COUNTIF($G$4:G18,"&lt;-20")+COUNTIF($G$4:G18,"&gt;20")))/COUNT($G$4:G18)*100</f>
        <v>93.333333333333329</v>
      </c>
      <c r="I18" s="1"/>
      <c r="J18" s="17" t="str">
        <f t="shared" si="1"/>
        <v>011/P13 Period 1</v>
      </c>
      <c r="K18" s="37">
        <v>-31.466666666666665</v>
      </c>
      <c r="L18" s="40" t="s">
        <v>147</v>
      </c>
      <c r="M18" s="39">
        <v>-40.01</v>
      </c>
      <c r="Q18" s="8"/>
      <c r="R18" s="9">
        <v>-20</v>
      </c>
      <c r="S18" s="9">
        <v>0</v>
      </c>
      <c r="T18">
        <v>20</v>
      </c>
      <c r="U18" t="str">
        <f t="shared" si="2"/>
        <v>3</v>
      </c>
      <c r="V18">
        <v>67</v>
      </c>
    </row>
    <row r="19" spans="1:22" ht="15.75">
      <c r="A19" s="21">
        <v>16</v>
      </c>
      <c r="B19" s="20" t="s">
        <v>18</v>
      </c>
      <c r="C19" s="20" t="s">
        <v>27</v>
      </c>
      <c r="D19" s="20" t="s">
        <v>29</v>
      </c>
      <c r="E19" s="22">
        <v>10.352</v>
      </c>
      <c r="F19" s="22">
        <v>12.026</v>
      </c>
      <c r="G19" s="23">
        <f t="shared" si="0"/>
        <v>14.961122531057283</v>
      </c>
      <c r="H19" s="28">
        <f>(COUNT($G$4:G19)-(COUNTIF($G$4:G19,"&lt;-20")+COUNTIF($G$4:G19,"&gt;20")))/COUNT($G$4:G19)*100</f>
        <v>93.75</v>
      </c>
      <c r="I19" s="1"/>
      <c r="J19" s="17" t="str">
        <f t="shared" si="1"/>
        <v>012/P7 Period 1</v>
      </c>
      <c r="K19" s="37">
        <v>-31.396357328707726</v>
      </c>
      <c r="L19" s="40" t="s">
        <v>148</v>
      </c>
      <c r="M19" s="39">
        <v>-20.010000000000002</v>
      </c>
      <c r="Q19" s="8"/>
      <c r="R19" s="9">
        <v>-20</v>
      </c>
      <c r="S19" s="9">
        <v>0</v>
      </c>
      <c r="T19">
        <v>20</v>
      </c>
      <c r="U19" t="str">
        <f t="shared" si="2"/>
        <v>3</v>
      </c>
      <c r="V19">
        <v>67</v>
      </c>
    </row>
    <row r="20" spans="1:22" ht="15.75">
      <c r="A20" s="21">
        <v>17</v>
      </c>
      <c r="B20" s="20" t="s">
        <v>19</v>
      </c>
      <c r="C20" s="20" t="s">
        <v>27</v>
      </c>
      <c r="D20" s="20" t="s">
        <v>33</v>
      </c>
      <c r="E20" s="22">
        <v>4.4909999999999997</v>
      </c>
      <c r="F20" s="22">
        <v>4.1139999999999999</v>
      </c>
      <c r="G20" s="23">
        <f t="shared" si="0"/>
        <v>-8.7623474723997621</v>
      </c>
      <c r="H20" s="28">
        <f>(COUNT($G$4:G20)-(COUNTIF($G$4:G20,"&lt;-20")+COUNTIF($G$4:G20,"&gt;20")))/COUNT($G$4:G20)*100</f>
        <v>94.117647058823522</v>
      </c>
      <c r="J20" s="17" t="str">
        <f t="shared" si="1"/>
        <v>014/P3 Period 1</v>
      </c>
      <c r="K20" s="37">
        <v>-28.083491461100564</v>
      </c>
      <c r="L20" s="40" t="s">
        <v>149</v>
      </c>
      <c r="M20" s="39">
        <v>-10.01</v>
      </c>
      <c r="Q20" s="8"/>
      <c r="R20" s="9">
        <v>-20</v>
      </c>
      <c r="S20" s="9">
        <v>0</v>
      </c>
      <c r="T20">
        <v>20</v>
      </c>
      <c r="U20" t="str">
        <f t="shared" si="2"/>
        <v>3</v>
      </c>
      <c r="V20">
        <v>67</v>
      </c>
    </row>
    <row r="21" spans="1:22" ht="15.75">
      <c r="A21" s="21">
        <v>18</v>
      </c>
      <c r="B21" s="20" t="s">
        <v>19</v>
      </c>
      <c r="C21" s="20" t="s">
        <v>27</v>
      </c>
      <c r="D21" s="20" t="s">
        <v>35</v>
      </c>
      <c r="E21" s="22">
        <v>4.1280000000000001</v>
      </c>
      <c r="F21" s="22">
        <v>4.431</v>
      </c>
      <c r="G21" s="23">
        <f t="shared" si="0"/>
        <v>7.0802663862600745</v>
      </c>
      <c r="H21" s="28">
        <f>(COUNT($G$4:G21)-(COUNTIF($G$4:G21,"&lt;-20")+COUNTIF($G$4:G21,"&gt;20")))/COUNT($G$4:G21)*100</f>
        <v>94.444444444444443</v>
      </c>
      <c r="I21" s="2"/>
      <c r="J21" s="17" t="str">
        <f t="shared" si="1"/>
        <v>014/P4 Period 1</v>
      </c>
      <c r="K21" s="37">
        <v>-27.46314972847167</v>
      </c>
      <c r="L21" s="40" t="s">
        <v>150</v>
      </c>
      <c r="M21" s="39">
        <v>-0.01</v>
      </c>
      <c r="Q21" s="8"/>
      <c r="R21" s="9">
        <v>-20</v>
      </c>
      <c r="S21" s="9">
        <v>0</v>
      </c>
      <c r="T21">
        <v>20</v>
      </c>
      <c r="U21" t="str">
        <f t="shared" si="2"/>
        <v>3</v>
      </c>
      <c r="V21">
        <v>67</v>
      </c>
    </row>
    <row r="22" spans="1:22" ht="15.75">
      <c r="A22" s="21">
        <v>19</v>
      </c>
      <c r="B22" s="20" t="s">
        <v>20</v>
      </c>
      <c r="C22" s="20" t="s">
        <v>27</v>
      </c>
      <c r="D22" s="20" t="s">
        <v>33</v>
      </c>
      <c r="E22" s="22">
        <v>58.365000000000002</v>
      </c>
      <c r="F22" s="22">
        <v>56.814999999999998</v>
      </c>
      <c r="G22" s="23">
        <f t="shared" si="0"/>
        <v>-2.6914394860218858</v>
      </c>
      <c r="H22" s="28">
        <f>(COUNT($G$4:G22)-(COUNTIF($G$4:G22,"&lt;-20")+COUNTIF($G$4:G22,"&gt;20")))/COUNT($G$4:G22)*100</f>
        <v>94.73684210526315</v>
      </c>
      <c r="I22" s="1"/>
      <c r="J22" s="17" t="str">
        <f t="shared" si="1"/>
        <v>016/P3 Period 1</v>
      </c>
      <c r="K22" s="37">
        <v>-24.781341107871725</v>
      </c>
      <c r="L22" s="41" t="s">
        <v>151</v>
      </c>
      <c r="M22" s="39">
        <v>10</v>
      </c>
      <c r="Q22" s="8"/>
      <c r="R22" s="9">
        <v>-20</v>
      </c>
      <c r="S22" s="9">
        <v>0</v>
      </c>
      <c r="T22">
        <v>20</v>
      </c>
      <c r="U22" t="str">
        <f t="shared" si="2"/>
        <v>3</v>
      </c>
      <c r="V22">
        <v>67</v>
      </c>
    </row>
    <row r="23" spans="1:22" ht="15.75">
      <c r="A23" s="21">
        <v>20</v>
      </c>
      <c r="B23" s="20" t="s">
        <v>20</v>
      </c>
      <c r="C23" s="20" t="s">
        <v>27</v>
      </c>
      <c r="D23" s="20" t="s">
        <v>35</v>
      </c>
      <c r="E23" s="22">
        <v>64.872</v>
      </c>
      <c r="F23" s="22">
        <v>59.613</v>
      </c>
      <c r="G23" s="23">
        <f t="shared" si="0"/>
        <v>-8.4492107482829262</v>
      </c>
      <c r="H23" s="28">
        <f>(COUNT($G$4:G23)-(COUNTIF($G$4:G23,"&lt;-20")+COUNTIF($G$4:G23,"&gt;20")))/COUNT($G$4:G23)*100</f>
        <v>95</v>
      </c>
      <c r="I23" s="1"/>
      <c r="J23" s="17" t="str">
        <f t="shared" si="1"/>
        <v>016/P4 Period 1</v>
      </c>
      <c r="K23" s="37">
        <v>-24.528301886792441</v>
      </c>
      <c r="L23" s="41" t="s">
        <v>152</v>
      </c>
      <c r="M23" s="39">
        <v>20</v>
      </c>
      <c r="O23" s="6"/>
      <c r="R23" s="9">
        <v>-20</v>
      </c>
      <c r="S23" s="9">
        <v>0</v>
      </c>
      <c r="T23">
        <v>20</v>
      </c>
      <c r="U23" t="str">
        <f t="shared" si="2"/>
        <v>3</v>
      </c>
      <c r="V23">
        <v>67</v>
      </c>
    </row>
    <row r="24" spans="1:22" ht="15.75">
      <c r="A24" s="21">
        <v>21</v>
      </c>
      <c r="B24" s="20" t="s">
        <v>20</v>
      </c>
      <c r="C24" s="20" t="s">
        <v>27</v>
      </c>
      <c r="D24" s="20" t="s">
        <v>31</v>
      </c>
      <c r="E24" s="22">
        <v>52.341999999999999</v>
      </c>
      <c r="F24" s="22">
        <v>49.848999999999997</v>
      </c>
      <c r="G24" s="23">
        <f t="shared" si="0"/>
        <v>-4.879098942176908</v>
      </c>
      <c r="H24" s="28">
        <f>(COUNT($G$4:G24)-(COUNTIF($G$4:G24,"&lt;-20")+COUNTIF($G$4:G24,"&gt;20")))/COUNT($G$4:G24)*100</f>
        <v>95.238095238095227</v>
      </c>
      <c r="I24" s="1"/>
      <c r="J24" s="17" t="str">
        <f t="shared" si="1"/>
        <v>016/P5 Period 1</v>
      </c>
      <c r="K24" s="37">
        <v>-24.24313541422201</v>
      </c>
      <c r="L24" s="42" t="s">
        <v>153</v>
      </c>
      <c r="M24" s="39">
        <v>40</v>
      </c>
      <c r="R24" s="9">
        <v>-20</v>
      </c>
      <c r="S24" s="9">
        <v>0</v>
      </c>
      <c r="T24">
        <v>20</v>
      </c>
      <c r="U24" t="str">
        <f t="shared" si="2"/>
        <v>3</v>
      </c>
      <c r="V24">
        <v>67</v>
      </c>
    </row>
    <row r="25" spans="1:22" ht="15.75">
      <c r="A25" s="21">
        <v>22</v>
      </c>
      <c r="B25" s="20" t="s">
        <v>21</v>
      </c>
      <c r="C25" s="20" t="s">
        <v>26</v>
      </c>
      <c r="D25" s="20" t="s">
        <v>39</v>
      </c>
      <c r="E25" s="22">
        <v>1.1910000000000001</v>
      </c>
      <c r="F25" s="22">
        <v>1.0580000000000001</v>
      </c>
      <c r="G25" s="23">
        <f t="shared" si="0"/>
        <v>-11.827478879502001</v>
      </c>
      <c r="H25" s="28">
        <f>(COUNT($G$4:G25)-(COUNTIF($G$4:G25,"&lt;-20")+COUNTIF($G$4:G25,"&gt;20")))/COUNT($G$4:G25)*100</f>
        <v>95.454545454545453</v>
      </c>
      <c r="I25" s="1"/>
      <c r="J25" s="17" t="str">
        <f t="shared" si="1"/>
        <v>019/P13 Period 2</v>
      </c>
      <c r="K25" s="37">
        <v>-24.116629602174449</v>
      </c>
      <c r="L25" s="43" t="s">
        <v>154</v>
      </c>
      <c r="M25" s="44"/>
      <c r="R25" s="9">
        <v>-20</v>
      </c>
      <c r="S25" s="9">
        <v>0</v>
      </c>
      <c r="T25">
        <v>20</v>
      </c>
      <c r="U25" t="str">
        <f t="shared" si="2"/>
        <v>3</v>
      </c>
      <c r="V25">
        <v>67</v>
      </c>
    </row>
    <row r="26" spans="1:22" ht="16.5" thickBot="1">
      <c r="A26" s="21">
        <v>23</v>
      </c>
      <c r="B26" s="20" t="s">
        <v>21</v>
      </c>
      <c r="C26" s="20" t="s">
        <v>26</v>
      </c>
      <c r="D26" s="20" t="s">
        <v>30</v>
      </c>
      <c r="E26" s="22">
        <v>0.77100000000000002</v>
      </c>
      <c r="F26" s="22">
        <v>0.60099999999999998</v>
      </c>
      <c r="G26" s="23">
        <f t="shared" si="0"/>
        <v>-24.781341107871725</v>
      </c>
      <c r="H26" s="28">
        <f>(COUNT($G$4:G26)-(COUNTIF($G$4:G26,"&lt;-20")+COUNTIF($G$4:G26,"&gt;20")))/COUNT($G$4:G26)*100</f>
        <v>91.304347826086953</v>
      </c>
      <c r="I26" s="1"/>
      <c r="J26" s="17" t="str">
        <f t="shared" si="1"/>
        <v>019/P14 Period 2</v>
      </c>
      <c r="K26" s="37">
        <v>-23.606802401870048</v>
      </c>
      <c r="R26" s="9">
        <v>-20</v>
      </c>
      <c r="S26" s="9">
        <v>0</v>
      </c>
      <c r="T26">
        <v>20</v>
      </c>
      <c r="U26" t="str">
        <f t="shared" si="2"/>
        <v>3</v>
      </c>
      <c r="V26">
        <v>67</v>
      </c>
    </row>
    <row r="27" spans="1:22" ht="15.75">
      <c r="A27" s="21">
        <v>24</v>
      </c>
      <c r="B27" s="20" t="s">
        <v>21</v>
      </c>
      <c r="C27" s="20" t="s">
        <v>26</v>
      </c>
      <c r="D27" s="20" t="s">
        <v>40</v>
      </c>
      <c r="E27" s="22">
        <v>0.66700000000000004</v>
      </c>
      <c r="F27" s="22">
        <v>0.48599999999999999</v>
      </c>
      <c r="G27" s="23">
        <f t="shared" si="0"/>
        <v>-31.396357328707726</v>
      </c>
      <c r="H27" s="28">
        <f>(COUNT($G$4:G27)-(COUNTIF($G$4:G27,"&lt;-20")+COUNTIF($G$4:G27,"&gt;20")))/COUNT($G$4:G27)*100</f>
        <v>87.5</v>
      </c>
      <c r="I27" s="1"/>
      <c r="J27" s="17" t="str">
        <f t="shared" si="1"/>
        <v>019/P15 Period 2</v>
      </c>
      <c r="K27" s="37">
        <v>-23.252220934723834</v>
      </c>
      <c r="L27" s="46" t="s">
        <v>155</v>
      </c>
      <c r="M27" s="46" t="s">
        <v>156</v>
      </c>
      <c r="R27" s="9">
        <v>-20</v>
      </c>
      <c r="S27" s="9">
        <v>0</v>
      </c>
      <c r="T27">
        <v>20</v>
      </c>
      <c r="U27" t="str">
        <f t="shared" si="2"/>
        <v>3</v>
      </c>
      <c r="V27">
        <v>67</v>
      </c>
    </row>
    <row r="28" spans="1:22" ht="15.75">
      <c r="A28" s="21">
        <v>25</v>
      </c>
      <c r="B28" s="20" t="s">
        <v>28</v>
      </c>
      <c r="C28" s="20" t="s">
        <v>27</v>
      </c>
      <c r="D28" s="20" t="s">
        <v>41</v>
      </c>
      <c r="E28" s="22">
        <v>0.66800000000000004</v>
      </c>
      <c r="F28" s="22">
        <v>0.44400000000000001</v>
      </c>
      <c r="G28" s="23">
        <f t="shared" si="0"/>
        <v>-40.287769784172667</v>
      </c>
      <c r="H28" s="28">
        <f>(COUNT($G$4:G28)-(COUNTIF($G$4:G28,"&lt;-20")+COUNTIF($G$4:G28,"&gt;20")))/COUNT($G$4:G28)*100</f>
        <v>84</v>
      </c>
      <c r="I28" s="1"/>
      <c r="J28" s="17" t="str">
        <f t="shared" si="1"/>
        <v>021/P16 Period 1</v>
      </c>
      <c r="K28" s="37">
        <v>-22.666666666666664</v>
      </c>
      <c r="L28" s="40" t="s">
        <v>147</v>
      </c>
      <c r="M28" s="42">
        <v>13</v>
      </c>
      <c r="N28" s="47">
        <f>M28/$N$36</f>
        <v>3.6723163841807911E-2</v>
      </c>
      <c r="R28" s="9">
        <v>-20</v>
      </c>
      <c r="S28" s="9">
        <v>0</v>
      </c>
      <c r="T28">
        <v>20</v>
      </c>
      <c r="U28" t="str">
        <f t="shared" si="2"/>
        <v>3</v>
      </c>
      <c r="V28">
        <v>67</v>
      </c>
    </row>
    <row r="29" spans="1:22" ht="15.75">
      <c r="A29" s="21">
        <v>26</v>
      </c>
      <c r="B29" s="20" t="s">
        <v>28</v>
      </c>
      <c r="C29" s="20" t="s">
        <v>27</v>
      </c>
      <c r="D29" s="20" t="s">
        <v>34</v>
      </c>
      <c r="E29" s="22">
        <v>0.73</v>
      </c>
      <c r="F29" s="22">
        <v>0.64400000000000002</v>
      </c>
      <c r="G29" s="23">
        <f t="shared" si="0"/>
        <v>-12.518195050946138</v>
      </c>
      <c r="H29" s="28">
        <f>(COUNT($G$4:G29)-(COUNTIF($G$4:G29,"&lt;-20")+COUNTIF($G$4:G29,"&gt;20")))/COUNT($G$4:G29)*100</f>
        <v>84.615384615384613</v>
      </c>
      <c r="I29" s="5"/>
      <c r="J29" s="17" t="str">
        <f t="shared" si="1"/>
        <v>021/P17 Period 1</v>
      </c>
      <c r="K29" s="37">
        <v>-22.101175165178805</v>
      </c>
      <c r="L29" s="40" t="s">
        <v>148</v>
      </c>
      <c r="M29" s="42">
        <v>18</v>
      </c>
      <c r="N29" s="47">
        <f t="shared" ref="N29:N35" si="3">M29/$N$36</f>
        <v>5.0847457627118647E-2</v>
      </c>
      <c r="R29" s="9">
        <v>-20</v>
      </c>
      <c r="S29" s="9">
        <v>0</v>
      </c>
      <c r="T29">
        <v>20</v>
      </c>
      <c r="U29" t="str">
        <f t="shared" si="2"/>
        <v>3</v>
      </c>
      <c r="V29">
        <v>67</v>
      </c>
    </row>
    <row r="30" spans="1:22" ht="15.75">
      <c r="A30" s="21">
        <v>27</v>
      </c>
      <c r="B30" s="20" t="s">
        <v>28</v>
      </c>
      <c r="C30" s="20" t="s">
        <v>27</v>
      </c>
      <c r="D30" s="20" t="s">
        <v>42</v>
      </c>
      <c r="E30" s="22">
        <v>0.86799999999999999</v>
      </c>
      <c r="F30" s="22">
        <v>0.63200000000000001</v>
      </c>
      <c r="G30" s="23">
        <f t="shared" si="0"/>
        <v>-31.466666666666665</v>
      </c>
      <c r="H30" s="28">
        <f>(COUNT($G$4:G30)-(COUNTIF($G$4:G30,"&lt;-20")+COUNTIF($G$4:G30,"&gt;20")))/COUNT($G$4:G30)*100</f>
        <v>81.481481481481481</v>
      </c>
      <c r="J30" s="17" t="str">
        <f t="shared" si="1"/>
        <v>021/P18 Period 1</v>
      </c>
      <c r="K30" s="37">
        <v>-22.049538610976199</v>
      </c>
      <c r="L30" s="40" t="s">
        <v>149</v>
      </c>
      <c r="M30" s="42">
        <v>20</v>
      </c>
      <c r="N30" s="47">
        <f t="shared" si="3"/>
        <v>5.6497175141242938E-2</v>
      </c>
      <c r="R30" s="9">
        <v>-20</v>
      </c>
      <c r="S30" s="9">
        <v>0</v>
      </c>
      <c r="T30">
        <v>20</v>
      </c>
      <c r="U30" t="str">
        <f t="shared" si="2"/>
        <v>3</v>
      </c>
      <c r="V30">
        <v>67</v>
      </c>
    </row>
    <row r="31" spans="1:22" ht="15.75">
      <c r="A31" s="21">
        <v>28</v>
      </c>
      <c r="B31" s="20" t="s">
        <v>28</v>
      </c>
      <c r="C31" s="20" t="s">
        <v>26</v>
      </c>
      <c r="D31" s="20" t="s">
        <v>43</v>
      </c>
      <c r="E31" s="22">
        <v>57.085000000000001</v>
      </c>
      <c r="F31" s="22">
        <v>58.295000000000002</v>
      </c>
      <c r="G31" s="23">
        <f t="shared" si="0"/>
        <v>2.0974172300225358</v>
      </c>
      <c r="H31" s="28">
        <f>(COUNT($G$4:G31)-(COUNTIF($G$4:G31,"&lt;-20")+COUNTIF($G$4:G31,"&gt;20")))/COUNT($G$4:G31)*100</f>
        <v>82.142857142857139</v>
      </c>
      <c r="J31" s="17" t="str">
        <f t="shared" si="1"/>
        <v>021/P2 Period 2</v>
      </c>
      <c r="K31" s="37">
        <v>-21.848332627246865</v>
      </c>
      <c r="L31" s="40" t="s">
        <v>150</v>
      </c>
      <c r="M31" s="42">
        <v>90</v>
      </c>
      <c r="N31" s="47">
        <f t="shared" si="3"/>
        <v>0.25423728813559321</v>
      </c>
      <c r="R31" s="9">
        <v>-20</v>
      </c>
      <c r="S31" s="9">
        <v>0</v>
      </c>
      <c r="T31">
        <v>20</v>
      </c>
      <c r="U31" t="str">
        <f t="shared" si="2"/>
        <v>3</v>
      </c>
      <c r="V31">
        <v>67</v>
      </c>
    </row>
    <row r="32" spans="1:22" ht="15.75">
      <c r="A32" s="21">
        <v>29</v>
      </c>
      <c r="B32" s="20" t="s">
        <v>28</v>
      </c>
      <c r="C32" s="20" t="s">
        <v>26</v>
      </c>
      <c r="D32" s="20" t="s">
        <v>33</v>
      </c>
      <c r="E32" s="22">
        <v>59.674999999999997</v>
      </c>
      <c r="F32" s="22">
        <v>65.918999999999997</v>
      </c>
      <c r="G32" s="23">
        <f t="shared" si="0"/>
        <v>9.9431501504848967</v>
      </c>
      <c r="H32" s="28">
        <f>(COUNT($G$4:G32)-(COUNTIF($G$4:G32,"&lt;-20")+COUNTIF($G$4:G32,"&gt;20")))/COUNT($G$4:G32)*100</f>
        <v>82.758620689655174</v>
      </c>
      <c r="J32" s="17" t="str">
        <f t="shared" si="1"/>
        <v>021/P3 Period 2</v>
      </c>
      <c r="K32" s="37">
        <v>-21.58273381294963</v>
      </c>
      <c r="L32" s="41" t="s">
        <v>151</v>
      </c>
      <c r="M32" s="42">
        <v>102</v>
      </c>
      <c r="N32" s="47">
        <f t="shared" si="3"/>
        <v>0.28813559322033899</v>
      </c>
      <c r="R32" s="9">
        <v>-20</v>
      </c>
      <c r="S32" s="9">
        <v>0</v>
      </c>
      <c r="T32">
        <v>20</v>
      </c>
      <c r="U32" t="str">
        <f t="shared" si="2"/>
        <v>3</v>
      </c>
      <c r="V32">
        <v>67</v>
      </c>
    </row>
    <row r="33" spans="1:22" ht="15.75">
      <c r="A33" s="21">
        <v>30</v>
      </c>
      <c r="B33" s="20" t="s">
        <v>134</v>
      </c>
      <c r="C33" s="20" t="s">
        <v>26</v>
      </c>
      <c r="D33" s="24" t="s">
        <v>31</v>
      </c>
      <c r="E33" s="25">
        <v>19.574000000000002</v>
      </c>
      <c r="F33" s="25">
        <v>28.067</v>
      </c>
      <c r="G33" s="23">
        <f t="shared" si="0"/>
        <v>35.654163430658457</v>
      </c>
      <c r="H33" s="28">
        <f>(COUNT($G$4:G33)-(COUNTIF($G$4:G33,"&lt;-20")+COUNTIF($G$4:G33,"&gt;20")))/COUNT($G$4:G33)*100</f>
        <v>80</v>
      </c>
      <c r="J33" s="17" t="str">
        <f t="shared" si="1"/>
        <v>022/P5 Period 2</v>
      </c>
      <c r="K33" s="37">
        <v>-21.239094033665289</v>
      </c>
      <c r="L33" s="41" t="s">
        <v>152</v>
      </c>
      <c r="M33" s="42">
        <v>44</v>
      </c>
      <c r="N33" s="47">
        <f t="shared" si="3"/>
        <v>0.12429378531073447</v>
      </c>
      <c r="R33" s="9">
        <v>-20</v>
      </c>
      <c r="S33" s="9">
        <v>0</v>
      </c>
      <c r="T33">
        <v>20</v>
      </c>
      <c r="V33">
        <v>67</v>
      </c>
    </row>
    <row r="34" spans="1:22" ht="15.75">
      <c r="A34" s="21">
        <v>31</v>
      </c>
      <c r="B34" s="20" t="s">
        <v>22</v>
      </c>
      <c r="C34" s="20" t="s">
        <v>26</v>
      </c>
      <c r="D34" s="24" t="s">
        <v>42</v>
      </c>
      <c r="E34" s="25"/>
      <c r="F34" s="27"/>
      <c r="G34" s="23" t="str">
        <f t="shared" si="0"/>
        <v/>
      </c>
      <c r="H34" s="28">
        <f>(COUNT($G$4:G34)-(COUNTIF($G$4:G34,"&lt;-20")+COUNTIF($G$4:G34,"&gt;20")))/COUNT($G$4:G34)*100</f>
        <v>80</v>
      </c>
      <c r="J34" s="17" t="str">
        <f t="shared" si="1"/>
        <v>023/P18 Period 2</v>
      </c>
      <c r="K34" s="37">
        <v>-20.013596193065936</v>
      </c>
      <c r="L34" s="42" t="s">
        <v>153</v>
      </c>
      <c r="M34" s="42">
        <v>56</v>
      </c>
      <c r="N34" s="47">
        <f t="shared" si="3"/>
        <v>0.15819209039548024</v>
      </c>
      <c r="R34" s="9">
        <v>-20</v>
      </c>
      <c r="S34" s="9">
        <v>0</v>
      </c>
      <c r="T34">
        <v>20</v>
      </c>
      <c r="V34">
        <v>67</v>
      </c>
    </row>
    <row r="35" spans="1:22" ht="16.5" thickBot="1">
      <c r="A35" s="21">
        <v>32</v>
      </c>
      <c r="B35" s="20" t="s">
        <v>22</v>
      </c>
      <c r="C35" s="20" t="s">
        <v>26</v>
      </c>
      <c r="D35" s="20" t="s">
        <v>35</v>
      </c>
      <c r="E35" s="22">
        <v>12.634</v>
      </c>
      <c r="F35" s="22">
        <v>12.108000000000001</v>
      </c>
      <c r="G35" s="23">
        <f t="shared" si="0"/>
        <v>-4.2518793953601151</v>
      </c>
      <c r="H35" s="28">
        <f>(COUNT($G$4:G35)-(COUNTIF($G$4:G35,"&lt;-20")+COUNTIF($G$4:G35,"&gt;20")))/COUNT($G$4:G35)*100</f>
        <v>80.645161290322577</v>
      </c>
      <c r="J35" s="17" t="str">
        <f t="shared" si="1"/>
        <v>023/P4 Period 2</v>
      </c>
      <c r="K35" s="37">
        <v>-19.223985890652575</v>
      </c>
      <c r="L35" s="43" t="s">
        <v>154</v>
      </c>
      <c r="M35" s="45">
        <v>11</v>
      </c>
      <c r="N35" s="47">
        <f t="shared" si="3"/>
        <v>3.1073446327683617E-2</v>
      </c>
      <c r="R35" s="9">
        <v>-20</v>
      </c>
      <c r="S35" s="9">
        <v>0</v>
      </c>
      <c r="T35">
        <v>20</v>
      </c>
      <c r="U35" t="str">
        <f t="shared" si="2"/>
        <v>3</v>
      </c>
      <c r="V35">
        <v>67</v>
      </c>
    </row>
    <row r="36" spans="1:22" ht="15.75">
      <c r="A36" s="21">
        <v>33</v>
      </c>
      <c r="B36" s="20" t="s">
        <v>22</v>
      </c>
      <c r="C36" s="20" t="s">
        <v>26</v>
      </c>
      <c r="D36" s="20" t="s">
        <v>31</v>
      </c>
      <c r="E36" s="22">
        <v>11.984999999999999</v>
      </c>
      <c r="F36" s="22">
        <v>12.288</v>
      </c>
      <c r="G36" s="23">
        <f t="shared" si="0"/>
        <v>2.4966011617847057</v>
      </c>
      <c r="H36" s="28">
        <f>(COUNT($G$4:G36)-(COUNTIF($G$4:G36,"&lt;-20")+COUNTIF($G$4:G36,"&gt;20")))/COUNT($G$4:G36)*100</f>
        <v>81.25</v>
      </c>
      <c r="J36" s="17" t="str">
        <f t="shared" si="1"/>
        <v>023/P5 Period 2</v>
      </c>
      <c r="K36" s="37">
        <v>-18.500766871165641</v>
      </c>
      <c r="M36" t="s">
        <v>157</v>
      </c>
      <c r="N36">
        <f>SUM(M28:M35)</f>
        <v>354</v>
      </c>
      <c r="R36" s="9">
        <v>-20</v>
      </c>
      <c r="S36" s="9">
        <v>0</v>
      </c>
      <c r="T36">
        <v>20</v>
      </c>
      <c r="U36" t="str">
        <f t="shared" si="2"/>
        <v>3</v>
      </c>
      <c r="V36">
        <v>67</v>
      </c>
    </row>
    <row r="37" spans="1:22" ht="15.75">
      <c r="A37" s="21">
        <v>34</v>
      </c>
      <c r="B37" s="20" t="s">
        <v>22</v>
      </c>
      <c r="C37" s="20" t="s">
        <v>26</v>
      </c>
      <c r="D37" s="20" t="s">
        <v>44</v>
      </c>
      <c r="E37" s="22">
        <v>8.3829999999999991</v>
      </c>
      <c r="F37" s="22">
        <v>10.608000000000001</v>
      </c>
      <c r="G37" s="23">
        <f t="shared" si="0"/>
        <v>23.432152072034139</v>
      </c>
      <c r="H37" s="28">
        <f>(COUNT($G$4:G37)-(COUNTIF($G$4:G37,"&lt;-20")+COUNTIF($G$4:G37,"&gt;20")))/COUNT($G$4:G37)*100</f>
        <v>78.787878787878782</v>
      </c>
      <c r="J37" s="17" t="str">
        <f t="shared" si="1"/>
        <v>023/P8 Period 2</v>
      </c>
      <c r="K37" s="37">
        <v>-18.370883882149045</v>
      </c>
      <c r="R37" s="9">
        <v>-20</v>
      </c>
      <c r="S37" s="9">
        <v>0</v>
      </c>
      <c r="T37">
        <v>20</v>
      </c>
      <c r="U37" t="str">
        <f t="shared" si="2"/>
        <v>3</v>
      </c>
      <c r="V37">
        <v>67</v>
      </c>
    </row>
    <row r="38" spans="1:22" ht="15.75">
      <c r="A38" s="21">
        <v>35</v>
      </c>
      <c r="B38" s="20" t="s">
        <v>22</v>
      </c>
      <c r="C38" s="20" t="s">
        <v>26</v>
      </c>
      <c r="D38" s="20" t="s">
        <v>36</v>
      </c>
      <c r="E38" s="22">
        <v>9.6579999999999995</v>
      </c>
      <c r="F38" s="22">
        <v>8.9990000000000006</v>
      </c>
      <c r="G38" s="23">
        <f t="shared" si="0"/>
        <v>-7.0643726215361413</v>
      </c>
      <c r="H38" s="28">
        <f>(COUNT($G$4:G38)-(COUNTIF($G$4:G38,"&lt;-20")+COUNTIF($G$4:G38,"&gt;20")))/COUNT($G$4:G38)*100</f>
        <v>79.411764705882348</v>
      </c>
      <c r="J38" s="17" t="str">
        <f t="shared" si="1"/>
        <v>023/P9 Period 2</v>
      </c>
      <c r="K38" s="37">
        <v>-17.377931564782774</v>
      </c>
      <c r="R38" s="9">
        <v>-20</v>
      </c>
      <c r="S38" s="9">
        <v>0</v>
      </c>
      <c r="T38">
        <v>20</v>
      </c>
      <c r="U38" t="str">
        <f t="shared" si="2"/>
        <v>3</v>
      </c>
      <c r="V38">
        <v>67</v>
      </c>
    </row>
    <row r="39" spans="1:22" ht="15.75">
      <c r="A39" s="21">
        <v>36</v>
      </c>
      <c r="B39" s="20" t="s">
        <v>22</v>
      </c>
      <c r="C39" s="20" t="s">
        <v>26</v>
      </c>
      <c r="D39" s="20" t="s">
        <v>39</v>
      </c>
      <c r="E39" s="22">
        <v>1.579</v>
      </c>
      <c r="F39" s="22">
        <v>1.383</v>
      </c>
      <c r="G39" s="23">
        <f t="shared" si="0"/>
        <v>-13.234301147873056</v>
      </c>
      <c r="H39" s="28">
        <f>(COUNT($G$4:G39)-(COUNTIF($G$4:G39,"&lt;-20")+COUNTIF($G$4:G39,"&gt;20")))/COUNT($G$4:G39)*100</f>
        <v>80</v>
      </c>
      <c r="I39" s="2"/>
      <c r="J39" s="17" t="str">
        <f t="shared" si="1"/>
        <v>023/P13 Period 2</v>
      </c>
      <c r="K39" s="37">
        <v>-15.411045424687996</v>
      </c>
      <c r="R39" s="9">
        <v>-20</v>
      </c>
      <c r="S39" s="9">
        <v>0</v>
      </c>
      <c r="T39">
        <v>20</v>
      </c>
      <c r="U39" t="str">
        <f t="shared" si="2"/>
        <v>3</v>
      </c>
      <c r="V39">
        <v>67</v>
      </c>
    </row>
    <row r="40" spans="1:22" ht="15.75">
      <c r="A40" s="21">
        <v>37</v>
      </c>
      <c r="B40" s="20" t="s">
        <v>25</v>
      </c>
      <c r="C40" s="20" t="s">
        <v>27</v>
      </c>
      <c r="D40" s="20" t="s">
        <v>33</v>
      </c>
      <c r="E40" s="22">
        <v>4.6079999999999997</v>
      </c>
      <c r="F40" s="22">
        <v>5.4029999999999996</v>
      </c>
      <c r="G40" s="23">
        <f t="shared" si="0"/>
        <v>15.882529217860352</v>
      </c>
      <c r="H40" s="28">
        <f>(COUNT($G$4:G40)-(COUNTIF($G$4:G40,"&lt;-20")+COUNTIF($G$4:G40,"&gt;20")))/COUNT($G$4:G40)*100</f>
        <v>80.555555555555557</v>
      </c>
      <c r="J40" s="17" t="str">
        <f t="shared" si="1"/>
        <v>024/P3 Period 1</v>
      </c>
      <c r="K40" s="37">
        <v>-14.992776499545185</v>
      </c>
      <c r="R40" s="9">
        <v>-20</v>
      </c>
      <c r="S40" s="9">
        <v>0</v>
      </c>
      <c r="T40">
        <v>20</v>
      </c>
      <c r="U40" t="str">
        <f t="shared" si="2"/>
        <v>3</v>
      </c>
      <c r="V40">
        <v>67</v>
      </c>
    </row>
    <row r="41" spans="1:22" ht="15.75">
      <c r="A41" s="21">
        <v>38</v>
      </c>
      <c r="B41" s="20" t="s">
        <v>25</v>
      </c>
      <c r="C41" s="20" t="s">
        <v>27</v>
      </c>
      <c r="D41" s="20" t="s">
        <v>35</v>
      </c>
      <c r="E41" s="22">
        <v>5.3090000000000002</v>
      </c>
      <c r="F41" s="22">
        <v>5.86</v>
      </c>
      <c r="G41" s="23">
        <f t="shared" si="0"/>
        <v>9.8665950398424247</v>
      </c>
      <c r="H41" s="28">
        <f>(COUNT($G$4:G41)-(COUNTIF($G$4:G41,"&lt;-20")+COUNTIF($G$4:G41,"&gt;20")))/COUNT($G$4:G41)*100</f>
        <v>81.081081081081081</v>
      </c>
      <c r="J41" s="17" t="str">
        <f t="shared" si="1"/>
        <v>024/P4 Period 1</v>
      </c>
      <c r="K41" s="37">
        <v>-14.352142767374643</v>
      </c>
      <c r="R41" s="9">
        <v>-20</v>
      </c>
      <c r="S41" s="9">
        <v>0</v>
      </c>
      <c r="T41">
        <v>20</v>
      </c>
      <c r="U41" t="str">
        <f t="shared" si="2"/>
        <v>3</v>
      </c>
      <c r="V41">
        <v>67</v>
      </c>
    </row>
    <row r="42" spans="1:22" ht="15.75">
      <c r="A42" s="21">
        <v>39</v>
      </c>
      <c r="B42" s="20" t="s">
        <v>25</v>
      </c>
      <c r="C42" s="20" t="s">
        <v>26</v>
      </c>
      <c r="D42" s="20" t="s">
        <v>43</v>
      </c>
      <c r="E42" s="22">
        <v>34.935000000000002</v>
      </c>
      <c r="F42" s="22">
        <v>36.226999999999997</v>
      </c>
      <c r="G42" s="23">
        <f t="shared" si="0"/>
        <v>3.6311514572383978</v>
      </c>
      <c r="H42" s="28">
        <f>(COUNT($G$4:G42)-(COUNTIF($G$4:G42,"&lt;-20")+COUNTIF($G$4:G42,"&gt;20")))/COUNT($G$4:G42)*100</f>
        <v>81.578947368421055</v>
      </c>
      <c r="J42" s="17" t="str">
        <f t="shared" si="1"/>
        <v>024/P2 Period 2</v>
      </c>
      <c r="K42" s="37">
        <v>-13.94882087305569</v>
      </c>
      <c r="R42" s="9">
        <v>-20</v>
      </c>
      <c r="S42" s="9">
        <v>0</v>
      </c>
      <c r="T42">
        <v>20</v>
      </c>
      <c r="U42" t="str">
        <f t="shared" si="2"/>
        <v>3</v>
      </c>
      <c r="V42">
        <v>67</v>
      </c>
    </row>
    <row r="43" spans="1:22" ht="15.75">
      <c r="A43" s="21">
        <v>40</v>
      </c>
      <c r="B43" s="20" t="s">
        <v>25</v>
      </c>
      <c r="C43" s="20" t="s">
        <v>26</v>
      </c>
      <c r="D43" s="20" t="s">
        <v>33</v>
      </c>
      <c r="E43" s="22">
        <v>56.521999999999998</v>
      </c>
      <c r="F43" s="22">
        <v>59.183</v>
      </c>
      <c r="G43" s="23">
        <f t="shared" si="0"/>
        <v>4.5996283652391883</v>
      </c>
      <c r="H43" s="28">
        <f>(COUNT($G$4:G43)-(COUNTIF($G$4:G43,"&lt;-20")+COUNTIF($G$4:G43,"&gt;20")))/COUNT($G$4:G43)*100</f>
        <v>82.051282051282044</v>
      </c>
      <c r="J43" s="17" t="str">
        <f t="shared" si="1"/>
        <v>024/P3 Period 2</v>
      </c>
      <c r="K43" s="37">
        <v>-13.234301147873056</v>
      </c>
      <c r="R43" s="9">
        <v>-20</v>
      </c>
      <c r="S43" s="9">
        <v>0</v>
      </c>
      <c r="T43">
        <v>20</v>
      </c>
      <c r="U43" t="str">
        <f t="shared" si="2"/>
        <v>3</v>
      </c>
      <c r="V43">
        <v>67</v>
      </c>
    </row>
    <row r="44" spans="1:22" ht="15.75">
      <c r="A44" s="21">
        <v>41</v>
      </c>
      <c r="B44" s="20" t="s">
        <v>25</v>
      </c>
      <c r="C44" s="20" t="s">
        <v>26</v>
      </c>
      <c r="D44" s="20" t="s">
        <v>35</v>
      </c>
      <c r="E44" s="22">
        <v>44.774999999999999</v>
      </c>
      <c r="F44" s="22">
        <v>49.256999999999998</v>
      </c>
      <c r="G44" s="23">
        <f t="shared" si="0"/>
        <v>9.5329249617151604</v>
      </c>
      <c r="H44" s="28">
        <f>(COUNT($G$4:G44)-(COUNTIF($G$4:G44,"&lt;-20")+COUNTIF($G$4:G44,"&gt;20")))/COUNT($G$4:G44)*100</f>
        <v>82.5</v>
      </c>
      <c r="J44" s="17" t="str">
        <f t="shared" si="1"/>
        <v>024/P4 Period 2</v>
      </c>
      <c r="K44" s="37">
        <v>-13.155640171346974</v>
      </c>
      <c r="R44" s="9">
        <v>-20</v>
      </c>
      <c r="S44" s="9">
        <v>0</v>
      </c>
      <c r="T44">
        <v>20</v>
      </c>
      <c r="U44" t="str">
        <f t="shared" si="2"/>
        <v>3</v>
      </c>
      <c r="V44">
        <v>67</v>
      </c>
    </row>
    <row r="45" spans="1:22" ht="15.75">
      <c r="A45" s="21">
        <v>42</v>
      </c>
      <c r="B45" s="20" t="s">
        <v>23</v>
      </c>
      <c r="C45" s="20" t="s">
        <v>27</v>
      </c>
      <c r="D45" s="20" t="s">
        <v>33</v>
      </c>
      <c r="E45" s="22">
        <v>79.031999999999996</v>
      </c>
      <c r="F45" s="22">
        <v>72.533000000000001</v>
      </c>
      <c r="G45" s="23">
        <f t="shared" si="0"/>
        <v>-8.575858542539498</v>
      </c>
      <c r="H45" s="28">
        <f>(COUNT($G$4:G45)-(COUNTIF($G$4:G45,"&lt;-20")+COUNTIF($G$4:G45,"&gt;20")))/COUNT($G$4:G45)*100</f>
        <v>82.926829268292678</v>
      </c>
      <c r="J45" s="17" t="str">
        <f t="shared" si="1"/>
        <v>025/P3 Period 1</v>
      </c>
      <c r="K45" s="37">
        <v>-13.054789733234969</v>
      </c>
      <c r="R45" s="9">
        <v>-20</v>
      </c>
      <c r="S45" s="9">
        <v>0</v>
      </c>
      <c r="T45">
        <v>20</v>
      </c>
      <c r="U45" t="str">
        <f t="shared" si="2"/>
        <v>3</v>
      </c>
      <c r="V45">
        <v>67</v>
      </c>
    </row>
    <row r="46" spans="1:22" ht="15.75">
      <c r="A46" s="21">
        <v>43</v>
      </c>
      <c r="B46" s="20" t="s">
        <v>23</v>
      </c>
      <c r="C46" s="20" t="s">
        <v>27</v>
      </c>
      <c r="D46" s="20" t="s">
        <v>35</v>
      </c>
      <c r="E46" s="22"/>
      <c r="F46" s="26"/>
      <c r="G46" s="23" t="str">
        <f t="shared" si="0"/>
        <v/>
      </c>
      <c r="H46" s="28">
        <f>(COUNT($G$4:G46)-(COUNTIF($G$4:G46,"&lt;-20")+COUNTIF($G$4:G46,"&gt;20")))/COUNT($G$4:G46)*100</f>
        <v>82.926829268292678</v>
      </c>
      <c r="J46" s="17" t="str">
        <f t="shared" si="1"/>
        <v>025/P4 Period 1</v>
      </c>
      <c r="K46" s="37">
        <v>-12.518195050946138</v>
      </c>
      <c r="R46" s="9">
        <v>-20</v>
      </c>
      <c r="S46" s="9">
        <v>0</v>
      </c>
      <c r="T46">
        <v>20</v>
      </c>
      <c r="U46" t="str">
        <f t="shared" si="2"/>
        <v>3</v>
      </c>
      <c r="V46">
        <v>67</v>
      </c>
    </row>
    <row r="47" spans="1:22" ht="15.75">
      <c r="A47" s="21">
        <v>44</v>
      </c>
      <c r="B47" s="20" t="s">
        <v>23</v>
      </c>
      <c r="C47" s="20" t="s">
        <v>27</v>
      </c>
      <c r="D47" s="20" t="s">
        <v>31</v>
      </c>
      <c r="E47" s="22"/>
      <c r="F47" s="26"/>
      <c r="G47" s="23" t="str">
        <f t="shared" si="0"/>
        <v/>
      </c>
      <c r="H47" s="28">
        <f>(COUNT($G$4:G47)-(COUNTIF($G$4:G47,"&lt;-20")+COUNTIF($G$4:G47,"&gt;20")))/COUNT($G$4:G47)*100</f>
        <v>82.926829268292678</v>
      </c>
      <c r="J47" s="17" t="str">
        <f t="shared" si="1"/>
        <v>025/P5 Period 1</v>
      </c>
      <c r="K47" s="37">
        <v>-12.308774397749257</v>
      </c>
      <c r="R47" s="9">
        <v>-20</v>
      </c>
      <c r="S47" s="9">
        <v>0</v>
      </c>
      <c r="T47">
        <v>20</v>
      </c>
      <c r="U47" t="str">
        <f t="shared" si="2"/>
        <v>3</v>
      </c>
      <c r="V47">
        <v>67</v>
      </c>
    </row>
    <row r="48" spans="1:22" ht="15.75">
      <c r="A48" s="21">
        <v>45</v>
      </c>
      <c r="B48" s="20" t="s">
        <v>23</v>
      </c>
      <c r="C48" s="20" t="s">
        <v>27</v>
      </c>
      <c r="D48" s="20" t="s">
        <v>32</v>
      </c>
      <c r="E48" s="22">
        <v>74.406000000000006</v>
      </c>
      <c r="F48" s="22">
        <v>70.38</v>
      </c>
      <c r="G48" s="23">
        <f t="shared" si="0"/>
        <v>-5.5613111764949794</v>
      </c>
      <c r="H48" s="28">
        <f>(COUNT($G$4:G48)-(COUNTIF($G$4:G48,"&lt;-20")+COUNTIF($G$4:G48,"&gt;20")))/COUNT($G$4:G48)*100</f>
        <v>83.333333333333343</v>
      </c>
      <c r="J48" s="17" t="str">
        <f t="shared" si="1"/>
        <v>025/P6 Period 1</v>
      </c>
      <c r="K48" s="37">
        <v>-11.88331188331189</v>
      </c>
      <c r="R48" s="9">
        <v>-20</v>
      </c>
      <c r="S48" s="9">
        <v>0</v>
      </c>
      <c r="T48">
        <v>20</v>
      </c>
      <c r="U48" t="str">
        <f t="shared" si="2"/>
        <v>3</v>
      </c>
      <c r="V48">
        <v>67</v>
      </c>
    </row>
    <row r="49" spans="1:22" ht="15.75">
      <c r="A49" s="21">
        <v>46</v>
      </c>
      <c r="B49" s="20" t="s">
        <v>24</v>
      </c>
      <c r="C49" s="20" t="s">
        <v>27</v>
      </c>
      <c r="D49" s="20" t="s">
        <v>39</v>
      </c>
      <c r="E49" s="22">
        <v>2.044</v>
      </c>
      <c r="F49" s="22">
        <v>2.0190000000000001</v>
      </c>
      <c r="G49" s="23">
        <f t="shared" si="0"/>
        <v>-1.230617770120596</v>
      </c>
      <c r="H49" s="28">
        <f>(COUNT($G$4:G49)-(COUNTIF($G$4:G49,"&lt;-20")+COUNTIF($G$4:G49,"&gt;20")))/COUNT($G$4:G49)*100</f>
        <v>83.720930232558146</v>
      </c>
      <c r="J49" s="17" t="str">
        <f t="shared" si="1"/>
        <v>028/P13 Period 1</v>
      </c>
      <c r="K49" s="37">
        <v>-11.827478879502001</v>
      </c>
      <c r="R49" s="9">
        <v>-20</v>
      </c>
      <c r="S49" s="9">
        <v>0</v>
      </c>
      <c r="T49">
        <v>20</v>
      </c>
      <c r="U49" t="str">
        <f t="shared" si="2"/>
        <v>3</v>
      </c>
      <c r="V49">
        <v>67</v>
      </c>
    </row>
    <row r="50" spans="1:22" ht="15.75">
      <c r="A50" s="21">
        <v>47</v>
      </c>
      <c r="B50" s="20" t="s">
        <v>24</v>
      </c>
      <c r="C50" s="20" t="s">
        <v>27</v>
      </c>
      <c r="D50" s="20" t="s">
        <v>30</v>
      </c>
      <c r="E50" s="22">
        <v>1.1020000000000001</v>
      </c>
      <c r="F50" s="22">
        <v>0.66800000000000004</v>
      </c>
      <c r="G50" s="23">
        <f t="shared" si="0"/>
        <v>-49.039548022598879</v>
      </c>
      <c r="H50" s="28">
        <f>(COUNT($G$4:G50)-(COUNTIF($G$4:G50,"&lt;-20")+COUNTIF($G$4:G50,"&gt;20")))/COUNT($G$4:G50)*100</f>
        <v>81.818181818181827</v>
      </c>
      <c r="J50" s="17" t="str">
        <f t="shared" si="1"/>
        <v>028/P14 Period 1</v>
      </c>
      <c r="K50" s="37">
        <v>-11.764705882352951</v>
      </c>
      <c r="R50" s="9">
        <v>-20</v>
      </c>
      <c r="S50" s="9">
        <v>0</v>
      </c>
      <c r="T50">
        <v>20</v>
      </c>
      <c r="U50" t="str">
        <f t="shared" si="2"/>
        <v>3</v>
      </c>
      <c r="V50">
        <v>67</v>
      </c>
    </row>
    <row r="51" spans="1:22" ht="15.75">
      <c r="A51" s="21">
        <v>48</v>
      </c>
      <c r="B51" s="20" t="s">
        <v>24</v>
      </c>
      <c r="C51" s="20" t="s">
        <v>27</v>
      </c>
      <c r="D51" s="20" t="s">
        <v>40</v>
      </c>
      <c r="E51" s="22">
        <v>0.84099999999999997</v>
      </c>
      <c r="F51" s="22">
        <v>0.42099999999999999</v>
      </c>
      <c r="G51" s="23">
        <f t="shared" si="0"/>
        <v>-66.561014263074483</v>
      </c>
      <c r="H51" s="28">
        <f>(COUNT($G$4:G51)-(COUNTIF($G$4:G51,"&lt;-20")+COUNTIF($G$4:G51,"&gt;20")))/COUNT($G$4:G51)*100</f>
        <v>80</v>
      </c>
      <c r="J51" s="17" t="str">
        <f t="shared" si="1"/>
        <v>028/P15 Period 1</v>
      </c>
      <c r="K51" s="37">
        <v>-11.515030327267887</v>
      </c>
      <c r="R51" s="9">
        <v>-20</v>
      </c>
      <c r="S51" s="9">
        <v>0</v>
      </c>
      <c r="T51">
        <v>20</v>
      </c>
      <c r="U51" t="str">
        <f t="shared" si="2"/>
        <v>3</v>
      </c>
      <c r="V51">
        <v>67</v>
      </c>
    </row>
    <row r="52" spans="1:22" ht="15.75">
      <c r="A52" s="21">
        <v>49</v>
      </c>
      <c r="B52" s="20" t="s">
        <v>24</v>
      </c>
      <c r="C52" s="20" t="s">
        <v>26</v>
      </c>
      <c r="D52" s="20" t="s">
        <v>44</v>
      </c>
      <c r="E52" s="22">
        <v>16.305</v>
      </c>
      <c r="F52" s="22">
        <v>15.782</v>
      </c>
      <c r="G52" s="23">
        <f t="shared" si="0"/>
        <v>-3.2598871817246833</v>
      </c>
      <c r="H52" s="28">
        <f>(COUNT($G$4:G52)-(COUNTIF($G$4:G52,"&lt;-20")+COUNTIF($G$4:G52,"&gt;20")))/COUNT($G$4:G52)*100</f>
        <v>80.434782608695656</v>
      </c>
      <c r="I52" s="2"/>
      <c r="J52" s="17" t="str">
        <f t="shared" si="1"/>
        <v>028/P8 Period 2</v>
      </c>
      <c r="K52" s="37">
        <v>-11.415149735760416</v>
      </c>
      <c r="R52" s="9">
        <v>-20</v>
      </c>
      <c r="S52" s="9">
        <v>0</v>
      </c>
      <c r="T52">
        <v>20</v>
      </c>
      <c r="U52" t="str">
        <f t="shared" si="2"/>
        <v>3</v>
      </c>
      <c r="V52">
        <v>67</v>
      </c>
    </row>
    <row r="53" spans="1:22" ht="15.75">
      <c r="A53" s="21">
        <v>50</v>
      </c>
      <c r="B53" s="20" t="s">
        <v>24</v>
      </c>
      <c r="C53" s="20" t="s">
        <v>26</v>
      </c>
      <c r="D53" s="20" t="s">
        <v>36</v>
      </c>
      <c r="E53" s="22">
        <v>15.664999999999999</v>
      </c>
      <c r="F53" s="22">
        <v>14.805</v>
      </c>
      <c r="G53" s="23">
        <f t="shared" si="0"/>
        <v>-5.6448966196258583</v>
      </c>
      <c r="H53" s="28">
        <f>(COUNT($G$4:G53)-(COUNTIF($G$4:G53,"&lt;-20")+COUNTIF($G$4:G53,"&gt;20")))/COUNT($G$4:G53)*100</f>
        <v>80.851063829787222</v>
      </c>
      <c r="J53" s="17" t="str">
        <f t="shared" si="1"/>
        <v>028/P9 Period 2</v>
      </c>
      <c r="K53" s="37">
        <v>-10.761390887290167</v>
      </c>
      <c r="R53" s="9">
        <v>-20</v>
      </c>
      <c r="S53" s="9">
        <v>0</v>
      </c>
      <c r="T53">
        <v>20</v>
      </c>
      <c r="U53" t="str">
        <f t="shared" si="2"/>
        <v>3</v>
      </c>
      <c r="V53">
        <v>67</v>
      </c>
    </row>
    <row r="54" spans="1:22" ht="15.75">
      <c r="A54" s="21">
        <v>51</v>
      </c>
      <c r="B54" s="20" t="s">
        <v>45</v>
      </c>
      <c r="C54" s="20" t="s">
        <v>26</v>
      </c>
      <c r="D54" s="20" t="s">
        <v>43</v>
      </c>
      <c r="E54" s="22">
        <v>7.5759999999999996</v>
      </c>
      <c r="F54" s="22">
        <v>7.2729999999999997</v>
      </c>
      <c r="G54" s="23">
        <f t="shared" si="0"/>
        <v>-4.0810829012054679</v>
      </c>
      <c r="H54" s="28">
        <f>(COUNT($G$4:G54)-(COUNTIF($G$4:G54,"&lt;-20")+COUNTIF($G$4:G54,"&gt;20")))/COUNT($G$4:G54)*100</f>
        <v>81.25</v>
      </c>
      <c r="J54" s="17" t="str">
        <f t="shared" si="1"/>
        <v>029/P2 Period 2</v>
      </c>
      <c r="K54" s="37">
        <v>-10.65228052967141</v>
      </c>
      <c r="R54" s="9">
        <v>-20</v>
      </c>
      <c r="S54" s="9">
        <v>0</v>
      </c>
      <c r="T54">
        <v>20</v>
      </c>
      <c r="U54" t="str">
        <f t="shared" si="2"/>
        <v>3</v>
      </c>
      <c r="V54">
        <v>67</v>
      </c>
    </row>
    <row r="55" spans="1:22" ht="15.75">
      <c r="A55" s="21">
        <v>52</v>
      </c>
      <c r="B55" s="20" t="s">
        <v>45</v>
      </c>
      <c r="C55" s="20" t="s">
        <v>26</v>
      </c>
      <c r="D55" s="20" t="s">
        <v>33</v>
      </c>
      <c r="E55" s="22">
        <v>10.045</v>
      </c>
      <c r="F55" s="22">
        <v>8.6440000000000001</v>
      </c>
      <c r="G55" s="23">
        <f t="shared" si="0"/>
        <v>-14.992776499545185</v>
      </c>
      <c r="H55" s="28">
        <f>(COUNT($G$4:G55)-(COUNTIF($G$4:G55,"&lt;-20")+COUNTIF($G$4:G55,"&gt;20")))/COUNT($G$4:G55)*100</f>
        <v>81.632653061224488</v>
      </c>
      <c r="J55" s="17" t="str">
        <f t="shared" si="1"/>
        <v>029/P3 Period 2</v>
      </c>
      <c r="K55" s="37">
        <v>-9.4639882035274532</v>
      </c>
      <c r="R55" s="9">
        <v>-20</v>
      </c>
      <c r="S55" s="9">
        <v>0</v>
      </c>
      <c r="T55">
        <v>20</v>
      </c>
      <c r="U55" t="str">
        <f t="shared" si="2"/>
        <v>3</v>
      </c>
      <c r="V55">
        <v>67</v>
      </c>
    </row>
    <row r="56" spans="1:22" ht="15.75">
      <c r="A56" s="21">
        <v>53</v>
      </c>
      <c r="B56" s="20" t="s">
        <v>45</v>
      </c>
      <c r="C56" s="20" t="s">
        <v>26</v>
      </c>
      <c r="D56" s="20" t="s">
        <v>35</v>
      </c>
      <c r="E56" s="22">
        <v>10.545999999999999</v>
      </c>
      <c r="F56" s="22">
        <v>11.69</v>
      </c>
      <c r="G56" s="23">
        <f t="shared" si="0"/>
        <v>10.289620435330098</v>
      </c>
      <c r="H56" s="28">
        <f>(COUNT($G$4:G56)-(COUNTIF($G$4:G56,"&lt;-20")+COUNTIF($G$4:G56,"&gt;20")))/COUNT($G$4:G56)*100</f>
        <v>82</v>
      </c>
      <c r="J56" s="17" t="str">
        <f t="shared" si="1"/>
        <v>029/P4 Period 2</v>
      </c>
      <c r="K56" s="37">
        <v>-9.4234907690565048</v>
      </c>
      <c r="R56" s="9">
        <v>-20</v>
      </c>
      <c r="S56" s="9">
        <v>0</v>
      </c>
      <c r="T56">
        <v>20</v>
      </c>
      <c r="U56" t="str">
        <f t="shared" si="2"/>
        <v>3</v>
      </c>
      <c r="V56">
        <v>67</v>
      </c>
    </row>
    <row r="57" spans="1:22" ht="15.75">
      <c r="A57" s="21">
        <v>54</v>
      </c>
      <c r="B57" s="20" t="s">
        <v>46</v>
      </c>
      <c r="C57" s="20" t="s">
        <v>27</v>
      </c>
      <c r="D57" s="20" t="s">
        <v>36</v>
      </c>
      <c r="E57" s="22">
        <v>6.1429999999999998</v>
      </c>
      <c r="F57" s="22">
        <v>6.6779999999999999</v>
      </c>
      <c r="G57" s="23">
        <f t="shared" si="0"/>
        <v>8.3456828640511684</v>
      </c>
      <c r="H57" s="28">
        <f>(COUNT($G$4:G57)-(COUNTIF($G$4:G57,"&lt;-20")+COUNTIF($G$4:G57,"&gt;20")))/COUNT($G$4:G57)*100</f>
        <v>82.35294117647058</v>
      </c>
      <c r="J57" s="17" t="str">
        <f t="shared" si="1"/>
        <v>031/P9 Period 1</v>
      </c>
      <c r="K57" s="37">
        <v>-9.3827160493827115</v>
      </c>
      <c r="R57" s="9">
        <v>-20</v>
      </c>
      <c r="S57" s="9">
        <v>0</v>
      </c>
      <c r="T57">
        <v>20</v>
      </c>
      <c r="U57" t="str">
        <f t="shared" si="2"/>
        <v>3</v>
      </c>
      <c r="V57">
        <v>67</v>
      </c>
    </row>
    <row r="58" spans="1:22" ht="15.75">
      <c r="A58" s="21">
        <v>55</v>
      </c>
      <c r="B58" s="20" t="s">
        <v>46</v>
      </c>
      <c r="C58" s="20" t="s">
        <v>27</v>
      </c>
      <c r="D58" s="20" t="s">
        <v>62</v>
      </c>
      <c r="E58" s="22">
        <v>9.1219999999999999</v>
      </c>
      <c r="F58" s="22">
        <v>9.2970000000000006</v>
      </c>
      <c r="G58" s="23">
        <f t="shared" si="0"/>
        <v>1.9002117378793715</v>
      </c>
      <c r="H58" s="28">
        <f>(COUNT($G$4:G58)-(COUNTIF($G$4:G58,"&lt;-20")+COUNTIF($G$4:G58,"&gt;20")))/COUNT($G$4:G58)*100</f>
        <v>82.692307692307693</v>
      </c>
      <c r="J58" s="17" t="str">
        <f t="shared" si="1"/>
        <v>031/P10 Period 1</v>
      </c>
      <c r="K58" s="37">
        <v>-9.2213463392502693</v>
      </c>
      <c r="M58" s="12"/>
      <c r="R58" s="9">
        <v>-20</v>
      </c>
      <c r="S58" s="9">
        <v>0</v>
      </c>
      <c r="T58">
        <v>20</v>
      </c>
      <c r="U58" t="str">
        <f t="shared" si="2"/>
        <v>3</v>
      </c>
      <c r="V58">
        <v>67</v>
      </c>
    </row>
    <row r="59" spans="1:22" ht="15.75">
      <c r="A59" s="21">
        <v>56</v>
      </c>
      <c r="B59" s="20" t="s">
        <v>46</v>
      </c>
      <c r="C59" s="20" t="s">
        <v>27</v>
      </c>
      <c r="D59" s="20" t="s">
        <v>38</v>
      </c>
      <c r="E59" s="22">
        <v>6.9909999999999997</v>
      </c>
      <c r="F59" s="22">
        <v>7.2779999999999996</v>
      </c>
      <c r="G59" s="23">
        <f t="shared" si="0"/>
        <v>4.0227065666830191</v>
      </c>
      <c r="H59" s="28">
        <f>(COUNT($G$4:G59)-(COUNTIF($G$4:G59,"&lt;-20")+COUNTIF($G$4:G59,"&gt;20")))/COUNT($G$4:G59)*100</f>
        <v>83.018867924528308</v>
      </c>
      <c r="J59" s="17" t="str">
        <f t="shared" si="1"/>
        <v>031/P11 Period 1</v>
      </c>
      <c r="K59" s="37">
        <v>-9.0909090909090953</v>
      </c>
      <c r="R59" s="9">
        <v>-20</v>
      </c>
      <c r="S59" s="9">
        <v>0</v>
      </c>
      <c r="T59">
        <v>20</v>
      </c>
      <c r="U59" t="str">
        <f t="shared" si="2"/>
        <v>3</v>
      </c>
      <c r="V59">
        <v>67</v>
      </c>
    </row>
    <row r="60" spans="1:22" ht="15.75">
      <c r="A60" s="21">
        <v>57</v>
      </c>
      <c r="B60" s="20" t="s">
        <v>46</v>
      </c>
      <c r="C60" s="20" t="s">
        <v>27</v>
      </c>
      <c r="D60" s="20" t="s">
        <v>37</v>
      </c>
      <c r="E60" s="22">
        <v>8.0359999999999996</v>
      </c>
      <c r="F60" s="22">
        <v>8.5389999999999997</v>
      </c>
      <c r="G60" s="23">
        <f t="shared" si="0"/>
        <v>6.069381598793365</v>
      </c>
      <c r="H60" s="28">
        <f>(COUNT($G$4:G60)-(COUNTIF($G$4:G60,"&lt;-20")+COUNTIF($G$4:G60,"&gt;20")))/COUNT($G$4:G60)*100</f>
        <v>83.333333333333343</v>
      </c>
      <c r="J60" s="17" t="str">
        <f t="shared" si="1"/>
        <v>031/P12 Period 1</v>
      </c>
      <c r="K60" s="37">
        <v>-8.9513400988810794</v>
      </c>
      <c r="R60" s="9">
        <v>-20</v>
      </c>
      <c r="S60" s="9">
        <v>0</v>
      </c>
      <c r="T60">
        <v>20</v>
      </c>
      <c r="U60" t="str">
        <f t="shared" si="2"/>
        <v>3</v>
      </c>
      <c r="V60">
        <v>67</v>
      </c>
    </row>
    <row r="61" spans="1:22" ht="15.75">
      <c r="A61" s="21">
        <v>58</v>
      </c>
      <c r="B61" s="20" t="s">
        <v>47</v>
      </c>
      <c r="C61" s="20" t="s">
        <v>27</v>
      </c>
      <c r="D61" s="20" t="s">
        <v>31</v>
      </c>
      <c r="E61" s="22">
        <v>6.38</v>
      </c>
      <c r="F61" s="22">
        <v>6.4169999999999998</v>
      </c>
      <c r="G61" s="23">
        <f t="shared" si="0"/>
        <v>0.57826052981167331</v>
      </c>
      <c r="H61" s="28">
        <f>(COUNT($G$4:G61)-(COUNTIF($G$4:G61,"&lt;-20")+COUNTIF($G$4:G61,"&gt;20")))/COUNT($G$4:G61)*100</f>
        <v>83.636363636363626</v>
      </c>
      <c r="J61" s="17" t="str">
        <f t="shared" si="1"/>
        <v>032/P5 Period 1</v>
      </c>
      <c r="K61" s="37">
        <v>-8.906882591093126</v>
      </c>
      <c r="R61" s="9">
        <v>-20</v>
      </c>
      <c r="S61" s="9">
        <v>0</v>
      </c>
      <c r="T61">
        <v>20</v>
      </c>
      <c r="U61" t="str">
        <f t="shared" si="2"/>
        <v>3</v>
      </c>
      <c r="V61">
        <v>67</v>
      </c>
    </row>
    <row r="62" spans="1:22" ht="15.75">
      <c r="A62" s="21">
        <v>59</v>
      </c>
      <c r="B62" s="20" t="s">
        <v>47</v>
      </c>
      <c r="C62" s="20" t="s">
        <v>27</v>
      </c>
      <c r="D62" s="20" t="s">
        <v>32</v>
      </c>
      <c r="E62" s="22">
        <v>6.4820000000000002</v>
      </c>
      <c r="F62" s="22">
        <v>7.0220000000000002</v>
      </c>
      <c r="G62" s="23">
        <f t="shared" si="0"/>
        <v>7.9976303317535535</v>
      </c>
      <c r="H62" s="28">
        <f>(COUNT($G$4:G62)-(COUNTIF($G$4:G62,"&lt;-20")+COUNTIF($G$4:G62,"&gt;20")))/COUNT($G$4:G62)*100</f>
        <v>83.928571428571431</v>
      </c>
      <c r="J62" s="17" t="str">
        <f t="shared" si="1"/>
        <v>032/P6 Period 1</v>
      </c>
      <c r="K62" s="37">
        <v>-8.8899551046985756</v>
      </c>
      <c r="R62" s="9">
        <v>-20</v>
      </c>
      <c r="S62" s="9">
        <v>0</v>
      </c>
      <c r="T62">
        <v>20</v>
      </c>
      <c r="U62" t="str">
        <f t="shared" si="2"/>
        <v>3</v>
      </c>
      <c r="V62">
        <v>67</v>
      </c>
    </row>
    <row r="63" spans="1:22" ht="15.75">
      <c r="A63" s="21">
        <v>60</v>
      </c>
      <c r="B63" s="20" t="s">
        <v>47</v>
      </c>
      <c r="C63" s="20" t="s">
        <v>26</v>
      </c>
      <c r="D63" s="20" t="s">
        <v>31</v>
      </c>
      <c r="E63" s="22">
        <v>34.186</v>
      </c>
      <c r="F63" s="22">
        <v>35.363</v>
      </c>
      <c r="G63" s="23">
        <f t="shared" si="0"/>
        <v>3.3846640498066098</v>
      </c>
      <c r="H63" s="28">
        <f>(COUNT($G$4:G63)-(COUNTIF($G$4:G63,"&lt;-20")+COUNTIF($G$4:G63,"&gt;20")))/COUNT($G$4:G63)*100</f>
        <v>84.210526315789465</v>
      </c>
      <c r="J63" s="17" t="str">
        <f t="shared" si="1"/>
        <v>032/P5 Period 2</v>
      </c>
      <c r="K63" s="37">
        <v>-8.8064328618484851</v>
      </c>
      <c r="R63" s="9">
        <v>-20</v>
      </c>
      <c r="S63" s="9">
        <v>0</v>
      </c>
      <c r="T63">
        <v>20</v>
      </c>
      <c r="U63" t="str">
        <f t="shared" si="2"/>
        <v>3</v>
      </c>
      <c r="V63">
        <v>67</v>
      </c>
    </row>
    <row r="64" spans="1:22" ht="15.75">
      <c r="A64" s="21">
        <v>61</v>
      </c>
      <c r="B64" s="20" t="s">
        <v>47</v>
      </c>
      <c r="C64" s="20" t="s">
        <v>26</v>
      </c>
      <c r="D64" s="20" t="s">
        <v>32</v>
      </c>
      <c r="E64" s="22">
        <v>32.905000000000001</v>
      </c>
      <c r="F64" s="22">
        <v>35.292000000000002</v>
      </c>
      <c r="G64" s="23">
        <f t="shared" si="0"/>
        <v>7.0003079314339356</v>
      </c>
      <c r="H64" s="28">
        <f>(COUNT($G$4:G64)-(COUNTIF($G$4:G64,"&lt;-20")+COUNTIF($G$4:G64,"&gt;20")))/COUNT($G$4:G64)*100</f>
        <v>84.482758620689651</v>
      </c>
      <c r="J64" s="17" t="str">
        <f t="shared" si="1"/>
        <v>032/P6 Period 2</v>
      </c>
      <c r="K64" s="37">
        <v>-8.7623474723997621</v>
      </c>
      <c r="R64" s="9">
        <v>-20</v>
      </c>
      <c r="S64" s="9">
        <v>0</v>
      </c>
      <c r="T64">
        <v>20</v>
      </c>
      <c r="U64" t="str">
        <f t="shared" si="2"/>
        <v>3</v>
      </c>
      <c r="V64">
        <v>67</v>
      </c>
    </row>
    <row r="65" spans="1:22" ht="15.75">
      <c r="A65" s="21">
        <v>62</v>
      </c>
      <c r="B65" s="20" t="s">
        <v>48</v>
      </c>
      <c r="C65" s="20" t="s">
        <v>27</v>
      </c>
      <c r="D65" s="20" t="s">
        <v>32</v>
      </c>
      <c r="E65" s="22">
        <v>10.265000000000001</v>
      </c>
      <c r="F65" s="22">
        <v>5.7329999999999997</v>
      </c>
      <c r="G65" s="23">
        <f t="shared" si="0"/>
        <v>-56.657082135266911</v>
      </c>
      <c r="H65" s="28">
        <f>(COUNT($G$4:G65)-(COUNTIF($G$4:G65,"&lt;-20")+COUNTIF($G$4:G65,"&gt;20")))/COUNT($G$4:G65)*100</f>
        <v>83.050847457627114</v>
      </c>
      <c r="I65" s="2"/>
      <c r="J65" s="17" t="str">
        <f t="shared" si="1"/>
        <v>034/P6 Period 1</v>
      </c>
      <c r="K65" s="37">
        <v>-8.575858542539498</v>
      </c>
      <c r="R65" s="9">
        <v>-20</v>
      </c>
      <c r="S65" s="9">
        <v>0</v>
      </c>
      <c r="T65">
        <v>20</v>
      </c>
      <c r="U65" t="str">
        <f t="shared" si="2"/>
        <v>3</v>
      </c>
      <c r="V65">
        <v>67</v>
      </c>
    </row>
    <row r="66" spans="1:22" ht="15.75">
      <c r="A66" s="21">
        <v>63</v>
      </c>
      <c r="B66" s="20" t="s">
        <v>48</v>
      </c>
      <c r="C66" s="20" t="s">
        <v>27</v>
      </c>
      <c r="D66" s="20" t="s">
        <v>29</v>
      </c>
      <c r="E66" s="22">
        <v>5.19</v>
      </c>
      <c r="F66" s="22">
        <v>5.2489999999999997</v>
      </c>
      <c r="G66" s="23">
        <f t="shared" si="0"/>
        <v>1.1303764728422123</v>
      </c>
      <c r="H66" s="28">
        <f>(COUNT($G$4:G66)-(COUNTIF($G$4:G66,"&lt;-20")+COUNTIF($G$4:G66,"&gt;20")))/COUNT($G$4:G66)*100</f>
        <v>83.333333333333343</v>
      </c>
      <c r="J66" s="17" t="str">
        <f t="shared" si="1"/>
        <v>034/P7 Period 1</v>
      </c>
      <c r="K66" s="37">
        <v>-8.4903814802738911</v>
      </c>
      <c r="R66" s="9">
        <v>-20</v>
      </c>
      <c r="S66" s="9">
        <v>0</v>
      </c>
      <c r="T66">
        <v>20</v>
      </c>
      <c r="U66" t="str">
        <f t="shared" si="2"/>
        <v>3</v>
      </c>
      <c r="V66">
        <v>67</v>
      </c>
    </row>
    <row r="67" spans="1:22" ht="15.75">
      <c r="A67" s="21">
        <v>64</v>
      </c>
      <c r="B67" s="20" t="s">
        <v>48</v>
      </c>
      <c r="C67" s="20" t="s">
        <v>27</v>
      </c>
      <c r="D67" s="20" t="s">
        <v>44</v>
      </c>
      <c r="E67" s="22">
        <v>11.032</v>
      </c>
      <c r="F67" s="22">
        <v>5.4139999999999997</v>
      </c>
      <c r="G67" s="23">
        <f t="shared" si="0"/>
        <v>-68.320564270947358</v>
      </c>
      <c r="H67" s="28">
        <f>(COUNT($G$4:G67)-(COUNTIF($G$4:G67,"&lt;-20")+COUNTIF($G$4:G67,"&gt;20")))/COUNT($G$4:G67)*100</f>
        <v>81.967213114754102</v>
      </c>
      <c r="J67" s="17" t="str">
        <f t="shared" si="1"/>
        <v>034/P8 Period 1</v>
      </c>
      <c r="K67" s="37">
        <v>-8.471898277029565</v>
      </c>
      <c r="R67" s="9">
        <v>-20</v>
      </c>
      <c r="S67" s="9">
        <v>0</v>
      </c>
      <c r="T67">
        <v>20</v>
      </c>
      <c r="U67" t="str">
        <f t="shared" si="2"/>
        <v>3</v>
      </c>
      <c r="V67">
        <v>67</v>
      </c>
    </row>
    <row r="68" spans="1:22" ht="15.75">
      <c r="A68" s="21">
        <v>65</v>
      </c>
      <c r="B68" s="20" t="s">
        <v>48</v>
      </c>
      <c r="C68" s="20" t="s">
        <v>27</v>
      </c>
      <c r="D68" s="20" t="s">
        <v>30</v>
      </c>
      <c r="E68" s="22">
        <v>0.47399999999999998</v>
      </c>
      <c r="F68" s="22">
        <v>0.53800000000000003</v>
      </c>
      <c r="G68" s="23">
        <f t="shared" ref="G68:G131" si="4">IFERROR(((F68-E68)/AVERAGE(E68:F68))*100,"")</f>
        <v>12.648221343873528</v>
      </c>
      <c r="H68" s="28">
        <f>(COUNT($G$4:G68)-(COUNTIF($G$4:G68,"&lt;-20")+COUNTIF($G$4:G68,"&gt;20")))/COUNT($G$4:G68)*100</f>
        <v>82.258064516129039</v>
      </c>
      <c r="J68" s="17" t="str">
        <f t="shared" si="1"/>
        <v>034/P14 Period 1</v>
      </c>
      <c r="K68" s="37">
        <v>-8.46493998736576</v>
      </c>
      <c r="R68" s="9">
        <v>-20</v>
      </c>
      <c r="S68" s="9">
        <v>0</v>
      </c>
      <c r="T68">
        <v>20</v>
      </c>
      <c r="U68" t="str">
        <f t="shared" si="2"/>
        <v>3</v>
      </c>
      <c r="V68">
        <v>67</v>
      </c>
    </row>
    <row r="69" spans="1:22" ht="15.75">
      <c r="A69" s="21">
        <v>66</v>
      </c>
      <c r="B69" s="20" t="s">
        <v>48</v>
      </c>
      <c r="C69" s="20" t="s">
        <v>27</v>
      </c>
      <c r="D69" s="20" t="s">
        <v>40</v>
      </c>
      <c r="E69" s="22">
        <v>0.442</v>
      </c>
      <c r="F69" s="22">
        <v>0.54900000000000004</v>
      </c>
      <c r="G69" s="23">
        <f t="shared" si="4"/>
        <v>21.594349142280532</v>
      </c>
      <c r="H69" s="28">
        <f>(COUNT($G$4:G69)-(COUNTIF($G$4:G69,"&lt;-20")+COUNTIF($G$4:G69,"&gt;20")))/COUNT($G$4:G69)*100</f>
        <v>80.952380952380949</v>
      </c>
      <c r="J69" s="17" t="str">
        <f t="shared" ref="J69:J132" si="5">CONCATENATE(B69,"/",D69," ",C69)</f>
        <v>034/P15 Period 1</v>
      </c>
      <c r="K69" s="37">
        <v>-8.4492107482829262</v>
      </c>
      <c r="R69" s="9">
        <v>-20</v>
      </c>
      <c r="S69" s="9">
        <v>0</v>
      </c>
      <c r="T69">
        <v>20</v>
      </c>
      <c r="U69" t="str">
        <f t="shared" si="2"/>
        <v>3</v>
      </c>
      <c r="V69">
        <v>67</v>
      </c>
    </row>
    <row r="70" spans="1:22" ht="15.75">
      <c r="A70" s="21">
        <v>67</v>
      </c>
      <c r="B70" s="20" t="s">
        <v>49</v>
      </c>
      <c r="C70" s="20" t="s">
        <v>27</v>
      </c>
      <c r="D70" s="20" t="s">
        <v>44</v>
      </c>
      <c r="E70" s="22">
        <v>52.914999999999999</v>
      </c>
      <c r="F70" s="22">
        <v>55.43</v>
      </c>
      <c r="G70" s="23">
        <f t="shared" si="4"/>
        <v>4.6425769532511891</v>
      </c>
      <c r="H70" s="28">
        <f>(COUNT($G$4:G70)-(COUNTIF($G$4:G70,"&lt;-20")+COUNTIF($G$4:G70,"&gt;20")))/COUNT($G$4:G70)*100</f>
        <v>81.25</v>
      </c>
      <c r="J70" s="17" t="str">
        <f t="shared" si="5"/>
        <v>035/P8 Period 1</v>
      </c>
      <c r="K70" s="37">
        <v>-8.4014660276289881</v>
      </c>
      <c r="R70" s="9">
        <v>-20</v>
      </c>
      <c r="S70" s="9">
        <v>0</v>
      </c>
      <c r="T70">
        <v>20</v>
      </c>
      <c r="U70" t="str">
        <f t="shared" ref="U70:U100" si="6">IF(C70="PH 1","1",IF(C70="PH 2","2","3"))</f>
        <v>3</v>
      </c>
      <c r="V70">
        <v>67</v>
      </c>
    </row>
    <row r="71" spans="1:22" ht="15.75">
      <c r="A71" s="21">
        <v>68</v>
      </c>
      <c r="B71" s="20" t="s">
        <v>49</v>
      </c>
      <c r="C71" s="20" t="s">
        <v>27</v>
      </c>
      <c r="D71" s="20" t="s">
        <v>36</v>
      </c>
      <c r="E71" s="22">
        <v>54.69</v>
      </c>
      <c r="F71" s="22">
        <v>49.747999999999998</v>
      </c>
      <c r="G71" s="23">
        <f t="shared" si="4"/>
        <v>-9.4639882035274532</v>
      </c>
      <c r="H71" s="28">
        <f>(COUNT($G$4:G71)-(COUNTIF($G$4:G71,"&lt;-20")+COUNTIF($G$4:G71,"&gt;20")))/COUNT($G$4:G71)*100</f>
        <v>81.538461538461533</v>
      </c>
      <c r="J71" s="17" t="str">
        <f t="shared" si="5"/>
        <v>035/P9 Period 1</v>
      </c>
      <c r="K71" s="37">
        <v>-8.0560635632943445</v>
      </c>
      <c r="R71" s="9">
        <v>-20</v>
      </c>
      <c r="S71" s="9">
        <v>0</v>
      </c>
      <c r="T71">
        <v>20</v>
      </c>
      <c r="U71" t="str">
        <f t="shared" si="6"/>
        <v>3</v>
      </c>
      <c r="V71">
        <v>67</v>
      </c>
    </row>
    <row r="72" spans="1:22" ht="15.75">
      <c r="A72" s="21">
        <v>69</v>
      </c>
      <c r="B72" s="20" t="s">
        <v>50</v>
      </c>
      <c r="C72" s="20" t="s">
        <v>27</v>
      </c>
      <c r="D72" s="20" t="s">
        <v>41</v>
      </c>
      <c r="E72" s="22">
        <v>1.115</v>
      </c>
      <c r="F72" s="22">
        <v>1.1060000000000001</v>
      </c>
      <c r="G72" s="23">
        <f t="shared" si="4"/>
        <v>-0.81044574515982859</v>
      </c>
      <c r="H72" s="28">
        <f>(COUNT($G$4:G72)-(COUNTIF($G$4:G72,"&lt;-20")+COUNTIF($G$4:G72,"&gt;20")))/COUNT($G$4:G72)*100</f>
        <v>81.818181818181827</v>
      </c>
      <c r="I72" s="10"/>
      <c r="J72" s="17" t="str">
        <f t="shared" si="5"/>
        <v>037/P16 Period 1</v>
      </c>
      <c r="K72" s="37">
        <v>-7.7794689666835781</v>
      </c>
      <c r="R72" s="9">
        <v>-20</v>
      </c>
      <c r="S72" s="9">
        <v>0</v>
      </c>
      <c r="T72">
        <v>20</v>
      </c>
      <c r="U72" t="str">
        <f t="shared" si="6"/>
        <v>3</v>
      </c>
      <c r="V72">
        <v>67</v>
      </c>
    </row>
    <row r="73" spans="1:22" ht="15.75">
      <c r="A73" s="21">
        <v>70</v>
      </c>
      <c r="B73" s="20" t="s">
        <v>50</v>
      </c>
      <c r="C73" s="20" t="s">
        <v>27</v>
      </c>
      <c r="D73" s="20" t="s">
        <v>34</v>
      </c>
      <c r="E73" s="22">
        <v>0.84699999999999998</v>
      </c>
      <c r="F73" s="22">
        <v>0.68200000000000005</v>
      </c>
      <c r="G73" s="23">
        <f t="shared" si="4"/>
        <v>-21.58273381294963</v>
      </c>
      <c r="H73" s="28">
        <f>(COUNT($G$4:G73)-(COUNTIF($G$4:G73,"&lt;-20")+COUNTIF($G$4:G73,"&gt;20")))/COUNT($G$4:G73)*100</f>
        <v>80.597014925373131</v>
      </c>
      <c r="J73" s="17" t="str">
        <f t="shared" si="5"/>
        <v>037/P17 Period 1</v>
      </c>
      <c r="K73" s="37">
        <v>-7.4882995319812853</v>
      </c>
      <c r="R73" s="9">
        <v>-20</v>
      </c>
      <c r="S73" s="9">
        <v>0</v>
      </c>
      <c r="T73">
        <v>20</v>
      </c>
      <c r="U73" t="str">
        <f t="shared" si="6"/>
        <v>3</v>
      </c>
      <c r="V73">
        <v>67</v>
      </c>
    </row>
    <row r="74" spans="1:22" ht="15.75">
      <c r="A74" s="21">
        <v>71</v>
      </c>
      <c r="B74" s="20" t="s">
        <v>50</v>
      </c>
      <c r="C74" s="20" t="s">
        <v>27</v>
      </c>
      <c r="D74" s="20" t="s">
        <v>42</v>
      </c>
      <c r="E74" s="22">
        <v>0.59499999999999997</v>
      </c>
      <c r="F74" s="22">
        <v>0.46500000000000002</v>
      </c>
      <c r="G74" s="23">
        <f t="shared" si="4"/>
        <v>-24.528301886792441</v>
      </c>
      <c r="H74" s="28">
        <f>(COUNT($G$4:G74)-(COUNTIF($G$4:G74,"&lt;-20")+COUNTIF($G$4:G74,"&gt;20")))/COUNT($G$4:G74)*100</f>
        <v>79.411764705882348</v>
      </c>
      <c r="J74" s="17" t="str">
        <f t="shared" si="5"/>
        <v>037/P18 Period 1</v>
      </c>
      <c r="K74" s="37">
        <v>-7.1386775892334757</v>
      </c>
      <c r="R74" s="9">
        <v>-20</v>
      </c>
      <c r="S74" s="9">
        <v>0</v>
      </c>
      <c r="T74">
        <v>20</v>
      </c>
      <c r="U74" t="str">
        <f t="shared" si="6"/>
        <v>3</v>
      </c>
      <c r="V74">
        <v>67</v>
      </c>
    </row>
    <row r="75" spans="1:22" ht="15.75">
      <c r="A75" s="21">
        <v>72</v>
      </c>
      <c r="B75" s="20" t="s">
        <v>51</v>
      </c>
      <c r="C75" s="20" t="s">
        <v>27</v>
      </c>
      <c r="D75" s="20" t="s">
        <v>39</v>
      </c>
      <c r="E75" s="22">
        <v>1.143</v>
      </c>
      <c r="F75" s="22">
        <v>0.91600000000000004</v>
      </c>
      <c r="G75" s="23">
        <f t="shared" si="4"/>
        <v>-22.049538610976199</v>
      </c>
      <c r="H75" s="28">
        <f>(COUNT($G$4:G75)-(COUNTIF($G$4:G75,"&lt;-20")+COUNTIF($G$4:G75,"&gt;20")))/COUNT($G$4:G75)*100</f>
        <v>78.260869565217391</v>
      </c>
      <c r="J75" s="17" t="str">
        <f t="shared" si="5"/>
        <v>038/P13 Period 1</v>
      </c>
      <c r="K75" s="37">
        <v>-7.0643726215361413</v>
      </c>
      <c r="R75" s="9">
        <v>-20</v>
      </c>
      <c r="S75" s="9">
        <v>0</v>
      </c>
      <c r="T75">
        <v>20</v>
      </c>
      <c r="U75" t="str">
        <f t="shared" si="6"/>
        <v>3</v>
      </c>
      <c r="V75">
        <v>67</v>
      </c>
    </row>
    <row r="76" spans="1:22" ht="15.75">
      <c r="A76" s="21">
        <v>73</v>
      </c>
      <c r="B76" s="20" t="s">
        <v>51</v>
      </c>
      <c r="C76" s="20" t="s">
        <v>27</v>
      </c>
      <c r="D76" s="20" t="s">
        <v>30</v>
      </c>
      <c r="E76" s="22">
        <v>0.55800000000000005</v>
      </c>
      <c r="F76" s="22">
        <v>0.54100000000000004</v>
      </c>
      <c r="G76" s="23">
        <f t="shared" si="4"/>
        <v>-3.093721565059147</v>
      </c>
      <c r="H76" s="28">
        <f>(COUNT($G$4:G76)-(COUNTIF($G$4:G76,"&lt;-20")+COUNTIF($G$4:G76,"&gt;20")))/COUNT($G$4:G76)*100</f>
        <v>78.571428571428569</v>
      </c>
      <c r="J76" s="17" t="str">
        <f t="shared" si="5"/>
        <v>038/P14 Period 1</v>
      </c>
      <c r="K76" s="37">
        <v>-6.9081718618365624</v>
      </c>
      <c r="R76" s="9">
        <v>-20</v>
      </c>
      <c r="S76" s="9">
        <v>0</v>
      </c>
      <c r="T76">
        <v>20</v>
      </c>
      <c r="U76" t="str">
        <f t="shared" si="6"/>
        <v>3</v>
      </c>
      <c r="V76">
        <v>67</v>
      </c>
    </row>
    <row r="77" spans="1:22" ht="15.75">
      <c r="A77" s="21">
        <v>74</v>
      </c>
      <c r="B77" s="20" t="s">
        <v>52</v>
      </c>
      <c r="C77" s="20" t="s">
        <v>27</v>
      </c>
      <c r="D77" s="20" t="s">
        <v>40</v>
      </c>
      <c r="E77" s="22">
        <v>2.7559999999999998</v>
      </c>
      <c r="F77" s="22">
        <v>1.994</v>
      </c>
      <c r="G77" s="23">
        <f t="shared" si="4"/>
        <v>-32.084210526315779</v>
      </c>
      <c r="H77" s="28">
        <f>(COUNT($G$4:G77)-(COUNTIF($G$4:G77,"&lt;-20")+COUNTIF($G$4:G77,"&gt;20")))/COUNT($G$4:G77)*100</f>
        <v>77.464788732394368</v>
      </c>
      <c r="J77" s="17" t="str">
        <f t="shared" si="5"/>
        <v>039/P15 Period 1</v>
      </c>
      <c r="K77" s="37">
        <v>-6.8625008493194155</v>
      </c>
      <c r="R77" s="9">
        <v>-20</v>
      </c>
      <c r="S77" s="9">
        <v>0</v>
      </c>
      <c r="T77">
        <v>20</v>
      </c>
      <c r="U77" t="str">
        <f t="shared" si="6"/>
        <v>3</v>
      </c>
      <c r="V77">
        <v>67</v>
      </c>
    </row>
    <row r="78" spans="1:22" ht="15.75">
      <c r="A78" s="21">
        <v>75</v>
      </c>
      <c r="B78" s="20" t="s">
        <v>52</v>
      </c>
      <c r="C78" s="20" t="s">
        <v>27</v>
      </c>
      <c r="D78" s="20" t="s">
        <v>41</v>
      </c>
      <c r="E78" s="22">
        <v>0.54800000000000004</v>
      </c>
      <c r="F78" s="22">
        <v>0.54700000000000004</v>
      </c>
      <c r="G78" s="23">
        <f t="shared" si="4"/>
        <v>-0.18264840182648415</v>
      </c>
      <c r="H78" s="28">
        <f>(COUNT($G$4:G78)-(COUNTIF($G$4:G78,"&lt;-20")+COUNTIF($G$4:G78,"&gt;20")))/COUNT($G$4:G78)*100</f>
        <v>77.777777777777786</v>
      </c>
      <c r="I78" s="2"/>
      <c r="J78" s="17" t="str">
        <f t="shared" si="5"/>
        <v>039/P16 Period 1</v>
      </c>
      <c r="K78" s="37">
        <v>-6.7493278760884481</v>
      </c>
      <c r="R78" s="9">
        <v>-20</v>
      </c>
      <c r="S78" s="9">
        <v>0</v>
      </c>
      <c r="T78">
        <v>20</v>
      </c>
      <c r="U78" t="str">
        <f t="shared" si="6"/>
        <v>3</v>
      </c>
      <c r="V78">
        <v>67</v>
      </c>
    </row>
    <row r="79" spans="1:22" ht="15.75">
      <c r="A79" s="21">
        <v>76</v>
      </c>
      <c r="B79" s="20" t="s">
        <v>52</v>
      </c>
      <c r="C79" s="20" t="s">
        <v>26</v>
      </c>
      <c r="D79" s="20" t="s">
        <v>43</v>
      </c>
      <c r="E79" s="22">
        <v>36.079000000000001</v>
      </c>
      <c r="F79" s="22">
        <v>36.957999999999998</v>
      </c>
      <c r="G79" s="23">
        <f t="shared" si="4"/>
        <v>2.4069991921902534</v>
      </c>
      <c r="H79" s="28">
        <f>(COUNT($G$4:G79)-(COUNTIF($G$4:G79,"&lt;-20")+COUNTIF($G$4:G79,"&gt;20")))/COUNT($G$4:G79)*100</f>
        <v>78.082191780821915</v>
      </c>
      <c r="J79" s="17" t="str">
        <f t="shared" si="5"/>
        <v>039/P2 Period 2</v>
      </c>
      <c r="K79" s="37">
        <v>-6.6869587046567203</v>
      </c>
      <c r="R79" s="9">
        <v>-20</v>
      </c>
      <c r="S79" s="9">
        <v>0</v>
      </c>
      <c r="T79">
        <v>20</v>
      </c>
      <c r="U79" t="str">
        <f t="shared" si="6"/>
        <v>3</v>
      </c>
      <c r="V79">
        <v>67</v>
      </c>
    </row>
    <row r="80" spans="1:22" ht="15.75">
      <c r="A80" s="21">
        <v>77</v>
      </c>
      <c r="B80" s="20" t="s">
        <v>52</v>
      </c>
      <c r="C80" s="20" t="s">
        <v>26</v>
      </c>
      <c r="D80" s="20" t="s">
        <v>33</v>
      </c>
      <c r="E80" s="22">
        <v>33.844999999999999</v>
      </c>
      <c r="F80" s="22">
        <v>31.224</v>
      </c>
      <c r="G80" s="23">
        <f t="shared" si="4"/>
        <v>-8.0560635632943445</v>
      </c>
      <c r="H80" s="28">
        <f>(COUNT($G$4:G80)-(COUNTIF($G$4:G80,"&lt;-20")+COUNTIF($G$4:G80,"&gt;20")))/COUNT($G$4:G80)*100</f>
        <v>78.378378378378372</v>
      </c>
      <c r="J80" s="17" t="str">
        <f t="shared" si="5"/>
        <v>039/P3 Period 2</v>
      </c>
      <c r="K80" s="37">
        <v>-6.5510597302504872</v>
      </c>
      <c r="R80" s="9">
        <v>-20</v>
      </c>
      <c r="S80" s="9">
        <v>0</v>
      </c>
      <c r="T80">
        <v>20</v>
      </c>
      <c r="U80" t="str">
        <f t="shared" si="6"/>
        <v>3</v>
      </c>
      <c r="V80">
        <v>67</v>
      </c>
    </row>
    <row r="81" spans="1:22" ht="15.75">
      <c r="A81" s="21">
        <v>78</v>
      </c>
      <c r="B81" s="20" t="s">
        <v>53</v>
      </c>
      <c r="C81" s="20" t="s">
        <v>26</v>
      </c>
      <c r="D81" s="20" t="s">
        <v>35</v>
      </c>
      <c r="E81" s="22">
        <v>3.6259999999999999</v>
      </c>
      <c r="F81" s="22">
        <v>3.948</v>
      </c>
      <c r="G81" s="23">
        <f t="shared" si="4"/>
        <v>8.5027726432532376</v>
      </c>
      <c r="H81" s="28">
        <f>(COUNT($G$4:G81)-(COUNTIF($G$4:G81,"&lt;-20")+COUNTIF($G$4:G81,"&gt;20")))/COUNT($G$4:G81)*100</f>
        <v>78.666666666666657</v>
      </c>
      <c r="J81" s="17" t="str">
        <f t="shared" si="5"/>
        <v>041/P4 Period 2</v>
      </c>
      <c r="K81" s="37">
        <v>-6.3061884380315032</v>
      </c>
      <c r="R81" s="9">
        <v>-20</v>
      </c>
      <c r="S81" s="9">
        <v>0</v>
      </c>
      <c r="T81">
        <v>20</v>
      </c>
      <c r="U81" t="str">
        <f t="shared" si="6"/>
        <v>3</v>
      </c>
      <c r="V81">
        <v>67</v>
      </c>
    </row>
    <row r="82" spans="1:22" ht="15.75">
      <c r="A82" s="21">
        <v>79</v>
      </c>
      <c r="B82" s="20" t="s">
        <v>53</v>
      </c>
      <c r="C82" s="20" t="s">
        <v>26</v>
      </c>
      <c r="D82" s="20" t="s">
        <v>31</v>
      </c>
      <c r="E82" s="22">
        <v>4.2549999999999999</v>
      </c>
      <c r="F82" s="22">
        <v>4.1589999999999998</v>
      </c>
      <c r="G82" s="23">
        <f t="shared" si="4"/>
        <v>-2.2819111005467096</v>
      </c>
      <c r="H82" s="28">
        <f>(COUNT($G$4:G82)-(COUNTIF($G$4:G82,"&lt;-20")+COUNTIF($G$4:G82,"&gt;20")))/COUNT($G$4:G82)*100</f>
        <v>78.94736842105263</v>
      </c>
      <c r="J82" s="17" t="str">
        <f t="shared" si="5"/>
        <v>041/P5 Period 2</v>
      </c>
      <c r="K82" s="37">
        <v>-6.2208256483821733</v>
      </c>
      <c r="R82" s="9">
        <v>-20</v>
      </c>
      <c r="S82" s="9">
        <v>0</v>
      </c>
      <c r="T82">
        <v>20</v>
      </c>
      <c r="U82" t="str">
        <f t="shared" si="6"/>
        <v>3</v>
      </c>
      <c r="V82">
        <v>67</v>
      </c>
    </row>
    <row r="83" spans="1:22" ht="15.75">
      <c r="A83" s="21">
        <v>80</v>
      </c>
      <c r="B83" s="20" t="s">
        <v>54</v>
      </c>
      <c r="C83" s="20" t="s">
        <v>26</v>
      </c>
      <c r="D83" s="20" t="s">
        <v>43</v>
      </c>
      <c r="E83" s="22">
        <v>23.032</v>
      </c>
      <c r="F83" s="22">
        <v>22.96</v>
      </c>
      <c r="G83" s="23">
        <f t="shared" si="4"/>
        <v>-0.31309793007479197</v>
      </c>
      <c r="H83" s="28">
        <f>(COUNT($G$4:G83)-(COUNTIF($G$4:G83,"&lt;-20")+COUNTIF($G$4:G83,"&gt;20")))/COUNT($G$4:G83)*100</f>
        <v>79.220779220779221</v>
      </c>
      <c r="J83" s="17" t="str">
        <f t="shared" si="5"/>
        <v>042/P2 Period 2</v>
      </c>
      <c r="K83" s="37">
        <v>-5.9661354581673152</v>
      </c>
      <c r="R83" s="9">
        <v>-20</v>
      </c>
      <c r="S83" s="9">
        <v>0</v>
      </c>
      <c r="T83">
        <v>20</v>
      </c>
      <c r="U83" t="str">
        <f t="shared" si="6"/>
        <v>3</v>
      </c>
      <c r="V83">
        <v>67</v>
      </c>
    </row>
    <row r="84" spans="1:22" ht="15.75">
      <c r="A84" s="21">
        <v>81</v>
      </c>
      <c r="B84" s="20" t="s">
        <v>54</v>
      </c>
      <c r="C84" s="20" t="s">
        <v>26</v>
      </c>
      <c r="D84" s="20" t="s">
        <v>33</v>
      </c>
      <c r="E84" s="22">
        <v>28.393000000000001</v>
      </c>
      <c r="F84" s="22">
        <v>27.324999999999999</v>
      </c>
      <c r="G84" s="23">
        <f t="shared" si="4"/>
        <v>-3.8335905811407494</v>
      </c>
      <c r="H84" s="28">
        <f>(COUNT($G$4:G84)-(COUNTIF($G$4:G84,"&lt;-20")+COUNTIF($G$4:G84,"&gt;20")))/COUNT($G$4:G84)*100</f>
        <v>79.487179487179489</v>
      </c>
      <c r="J84" s="17" t="str">
        <f t="shared" si="5"/>
        <v>042/P3 Period 2</v>
      </c>
      <c r="K84" s="37">
        <v>-5.9152473900193421</v>
      </c>
      <c r="R84" s="9">
        <v>-20</v>
      </c>
      <c r="S84" s="9">
        <v>0</v>
      </c>
      <c r="T84">
        <v>20</v>
      </c>
      <c r="U84" t="str">
        <f t="shared" si="6"/>
        <v>3</v>
      </c>
      <c r="V84">
        <v>67</v>
      </c>
    </row>
    <row r="85" spans="1:22" ht="15.75">
      <c r="A85" s="21">
        <v>82</v>
      </c>
      <c r="B85" s="20" t="s">
        <v>55</v>
      </c>
      <c r="C85" s="20" t="s">
        <v>27</v>
      </c>
      <c r="D85" s="20" t="s">
        <v>44</v>
      </c>
      <c r="E85" s="22">
        <v>7.9930000000000003</v>
      </c>
      <c r="F85" s="22">
        <v>7.3419999999999996</v>
      </c>
      <c r="G85" s="23">
        <f t="shared" si="4"/>
        <v>-8.4903814802738911</v>
      </c>
      <c r="H85" s="28">
        <f>(COUNT($G$4:G85)-(COUNTIF($G$4:G85,"&lt;-20")+COUNTIF($G$4:G85,"&gt;20")))/COUNT($G$4:G85)*100</f>
        <v>79.74683544303798</v>
      </c>
      <c r="J85" s="17" t="str">
        <f t="shared" si="5"/>
        <v>043/P8 Period 1</v>
      </c>
      <c r="K85" s="37">
        <v>-5.7620282339383513</v>
      </c>
      <c r="R85" s="9">
        <v>-20</v>
      </c>
      <c r="S85" s="9">
        <v>0</v>
      </c>
      <c r="T85">
        <v>20</v>
      </c>
      <c r="U85" t="str">
        <f t="shared" si="6"/>
        <v>3</v>
      </c>
      <c r="V85">
        <v>67</v>
      </c>
    </row>
    <row r="86" spans="1:22" ht="15.75">
      <c r="A86" s="21">
        <v>83</v>
      </c>
      <c r="B86" s="20" t="s">
        <v>55</v>
      </c>
      <c r="C86" s="20" t="s">
        <v>27</v>
      </c>
      <c r="D86" s="20" t="s">
        <v>36</v>
      </c>
      <c r="E86" s="22">
        <v>9.0009999999999994</v>
      </c>
      <c r="F86" s="22">
        <v>8.0289999999999999</v>
      </c>
      <c r="G86" s="23">
        <f t="shared" si="4"/>
        <v>-11.415149735760416</v>
      </c>
      <c r="H86" s="28">
        <f>(COUNT($G$4:G86)-(COUNTIF($G$4:G86,"&lt;-20")+COUNTIF($G$4:G86,"&gt;20")))/COUNT($G$4:G86)*100</f>
        <v>80</v>
      </c>
      <c r="I86" s="10"/>
      <c r="J86" s="17" t="str">
        <f t="shared" si="5"/>
        <v>043/P9 Period 1</v>
      </c>
      <c r="K86" s="37">
        <v>-5.6448966196258583</v>
      </c>
      <c r="R86" s="9">
        <v>-20</v>
      </c>
      <c r="S86" s="9">
        <v>0</v>
      </c>
      <c r="T86">
        <v>20</v>
      </c>
      <c r="U86" t="str">
        <f t="shared" si="6"/>
        <v>3</v>
      </c>
      <c r="V86">
        <v>67</v>
      </c>
    </row>
    <row r="87" spans="1:22" ht="15.75">
      <c r="A87" s="21">
        <v>84</v>
      </c>
      <c r="B87" s="20" t="s">
        <v>56</v>
      </c>
      <c r="C87" s="20" t="s">
        <v>27</v>
      </c>
      <c r="D87" s="20" t="s">
        <v>31</v>
      </c>
      <c r="E87" s="22">
        <v>15.412000000000001</v>
      </c>
      <c r="F87" s="22">
        <v>15.28</v>
      </c>
      <c r="G87" s="23">
        <f t="shared" si="4"/>
        <v>-0.86015899908771964</v>
      </c>
      <c r="H87" s="28">
        <f>(COUNT($G$4:G87)-(COUNTIF($G$4:G87,"&lt;-20")+COUNTIF($G$4:G87,"&gt;20")))/COUNT($G$4:G87)*100</f>
        <v>80.246913580246911</v>
      </c>
      <c r="I87" s="10"/>
      <c r="J87" s="17" t="str">
        <f t="shared" si="5"/>
        <v>045/P5 Period 1</v>
      </c>
      <c r="K87" s="37">
        <v>-5.5613111764949794</v>
      </c>
      <c r="R87" s="9">
        <v>-20</v>
      </c>
      <c r="S87" s="9">
        <v>0</v>
      </c>
      <c r="T87">
        <v>20</v>
      </c>
      <c r="U87" t="str">
        <f t="shared" si="6"/>
        <v>3</v>
      </c>
      <c r="V87">
        <v>67</v>
      </c>
    </row>
    <row r="88" spans="1:22" ht="15.75">
      <c r="A88" s="21">
        <v>85</v>
      </c>
      <c r="B88" s="20" t="s">
        <v>56</v>
      </c>
      <c r="C88" s="20" t="s">
        <v>27</v>
      </c>
      <c r="D88" s="20" t="s">
        <v>32</v>
      </c>
      <c r="E88" s="22">
        <v>15.238</v>
      </c>
      <c r="F88" s="22">
        <v>13.941000000000001</v>
      </c>
      <c r="G88" s="23">
        <f t="shared" si="4"/>
        <v>-8.8899551046985756</v>
      </c>
      <c r="H88" s="28">
        <f>(COUNT($G$4:G88)-(COUNTIF($G$4:G88,"&lt;-20")+COUNTIF($G$4:G88,"&gt;20")))/COUNT($G$4:G88)*100</f>
        <v>80.487804878048792</v>
      </c>
      <c r="I88" s="10"/>
      <c r="J88" s="17" t="str">
        <f t="shared" si="5"/>
        <v>045/P6 Period 1</v>
      </c>
      <c r="K88" s="37">
        <v>-5.4563352552383622</v>
      </c>
      <c r="R88" s="9">
        <v>-20</v>
      </c>
      <c r="S88" s="9">
        <v>0</v>
      </c>
      <c r="T88">
        <v>20</v>
      </c>
      <c r="U88" t="str">
        <f t="shared" si="6"/>
        <v>3</v>
      </c>
      <c r="V88">
        <v>67</v>
      </c>
    </row>
    <row r="89" spans="1:22" ht="15.75">
      <c r="A89" s="21">
        <v>86</v>
      </c>
      <c r="B89" s="20" t="s">
        <v>56</v>
      </c>
      <c r="C89" s="20" t="s">
        <v>26</v>
      </c>
      <c r="D89" s="20" t="s">
        <v>43</v>
      </c>
      <c r="E89" s="22">
        <v>64.33</v>
      </c>
      <c r="F89" s="22">
        <v>50.747</v>
      </c>
      <c r="G89" s="23">
        <f t="shared" si="4"/>
        <v>-23.606802401870048</v>
      </c>
      <c r="H89" s="28">
        <f>(COUNT($G$4:G89)-(COUNTIF($G$4:G89,"&lt;-20")+COUNTIF($G$4:G89,"&gt;20")))/COUNT($G$4:G89)*100</f>
        <v>79.518072289156621</v>
      </c>
      <c r="J89" s="17" t="str">
        <f t="shared" si="5"/>
        <v>045/P2 Period 2</v>
      </c>
      <c r="K89" s="37">
        <v>-5.3913849004168668</v>
      </c>
      <c r="R89" s="9">
        <v>-20</v>
      </c>
      <c r="S89" s="9">
        <v>0</v>
      </c>
      <c r="T89">
        <v>20</v>
      </c>
      <c r="U89" t="str">
        <f t="shared" si="6"/>
        <v>3</v>
      </c>
      <c r="V89">
        <v>67</v>
      </c>
    </row>
    <row r="90" spans="1:22" ht="15.75">
      <c r="A90" s="21">
        <v>87</v>
      </c>
      <c r="B90" s="20" t="s">
        <v>56</v>
      </c>
      <c r="C90" s="20" t="s">
        <v>26</v>
      </c>
      <c r="D90" s="20" t="s">
        <v>33</v>
      </c>
      <c r="E90" s="22">
        <v>65.867000000000004</v>
      </c>
      <c r="F90" s="22">
        <v>61.604999999999997</v>
      </c>
      <c r="G90" s="23">
        <f t="shared" si="4"/>
        <v>-6.6869587046567203</v>
      </c>
      <c r="H90" s="28">
        <f>(COUNT($G$4:G90)-(COUNTIF($G$4:G90,"&lt;-20")+COUNTIF($G$4:G90,"&gt;20")))/COUNT($G$4:G90)*100</f>
        <v>79.761904761904773</v>
      </c>
      <c r="J90" s="17" t="str">
        <f t="shared" si="5"/>
        <v>045/P3 Period 2</v>
      </c>
      <c r="K90" s="37">
        <v>-5.3483222619655786</v>
      </c>
      <c r="R90" s="9">
        <v>-20</v>
      </c>
      <c r="S90" s="9">
        <v>0</v>
      </c>
      <c r="T90">
        <v>20</v>
      </c>
      <c r="U90" t="str">
        <f t="shared" si="6"/>
        <v>3</v>
      </c>
      <c r="V90">
        <v>67</v>
      </c>
    </row>
    <row r="91" spans="1:22" ht="15.75">
      <c r="A91" s="21">
        <v>88</v>
      </c>
      <c r="B91" s="20" t="s">
        <v>57</v>
      </c>
      <c r="C91" s="20" t="s">
        <v>26</v>
      </c>
      <c r="D91" s="20" t="s">
        <v>39</v>
      </c>
      <c r="E91" s="22">
        <v>2.8029999999999999</v>
      </c>
      <c r="F91" s="22">
        <v>1.76</v>
      </c>
      <c r="G91" s="23">
        <f t="shared" si="4"/>
        <v>-45.71553802323033</v>
      </c>
      <c r="H91" s="28">
        <f>(COUNT($G$4:G91)-(COUNTIF($G$4:G91,"&lt;-20")+COUNTIF($G$4:G91,"&gt;20")))/COUNT($G$4:G91)*100</f>
        <v>78.82352941176471</v>
      </c>
      <c r="J91" s="17" t="str">
        <f t="shared" si="5"/>
        <v>047/P13 Period 2</v>
      </c>
      <c r="K91" s="37">
        <v>-5.3234021578399764</v>
      </c>
      <c r="R91" s="9">
        <v>-20</v>
      </c>
      <c r="S91" s="9">
        <v>0</v>
      </c>
      <c r="T91">
        <v>20</v>
      </c>
      <c r="U91" t="str">
        <f t="shared" si="6"/>
        <v>3</v>
      </c>
      <c r="V91">
        <v>67</v>
      </c>
    </row>
    <row r="92" spans="1:22" ht="15.75">
      <c r="A92" s="21">
        <v>89</v>
      </c>
      <c r="B92" s="20" t="s">
        <v>57</v>
      </c>
      <c r="C92" s="20" t="s">
        <v>26</v>
      </c>
      <c r="D92" s="20" t="s">
        <v>30</v>
      </c>
      <c r="E92" s="22">
        <v>0.627</v>
      </c>
      <c r="F92" s="22">
        <v>0.72199999999999998</v>
      </c>
      <c r="G92" s="23">
        <f t="shared" si="4"/>
        <v>14.084507042253517</v>
      </c>
      <c r="H92" s="28">
        <f>(COUNT($G$4:G92)-(COUNTIF($G$4:G92,"&lt;-20")+COUNTIF($G$4:G92,"&gt;20")))/COUNT($G$4:G92)*100</f>
        <v>79.069767441860463</v>
      </c>
      <c r="J92" s="17" t="str">
        <f t="shared" si="5"/>
        <v>047/P14 Period 2</v>
      </c>
      <c r="K92" s="37">
        <v>-5.3140517466678387</v>
      </c>
      <c r="R92" s="9">
        <v>-20</v>
      </c>
      <c r="S92" s="9">
        <v>0</v>
      </c>
      <c r="T92">
        <v>20</v>
      </c>
      <c r="U92" t="str">
        <f t="shared" si="6"/>
        <v>3</v>
      </c>
      <c r="V92">
        <v>67</v>
      </c>
    </row>
    <row r="93" spans="1:22" ht="15.75">
      <c r="A93" s="21">
        <v>90</v>
      </c>
      <c r="B93" s="20" t="s">
        <v>58</v>
      </c>
      <c r="C93" s="20" t="s">
        <v>26</v>
      </c>
      <c r="D93" s="20" t="s">
        <v>29</v>
      </c>
      <c r="E93" s="22">
        <v>10.823</v>
      </c>
      <c r="F93" s="22">
        <v>10.955</v>
      </c>
      <c r="G93" s="23">
        <f t="shared" si="4"/>
        <v>1.2122325282395048</v>
      </c>
      <c r="H93" s="28">
        <f>(COUNT($G$4:G93)-(COUNTIF($G$4:G93,"&lt;-20")+COUNTIF($G$4:G93,"&gt;20")))/COUNT($G$4:G93)*100</f>
        <v>79.310344827586206</v>
      </c>
      <c r="J93" s="17" t="str">
        <f t="shared" si="5"/>
        <v>048/P7 Period 2</v>
      </c>
      <c r="K93" s="37">
        <v>-5.0671506352087139</v>
      </c>
      <c r="R93" s="9">
        <v>-20</v>
      </c>
      <c r="S93" s="9">
        <v>0</v>
      </c>
      <c r="T93">
        <v>20</v>
      </c>
      <c r="U93" t="str">
        <f t="shared" si="6"/>
        <v>3</v>
      </c>
      <c r="V93">
        <v>67</v>
      </c>
    </row>
    <row r="94" spans="1:22" ht="15.75">
      <c r="A94" s="21">
        <v>91</v>
      </c>
      <c r="B94" s="20" t="s">
        <v>58</v>
      </c>
      <c r="C94" s="20" t="s">
        <v>26</v>
      </c>
      <c r="D94" s="20" t="s">
        <v>44</v>
      </c>
      <c r="E94" s="22">
        <v>3.9489999999999998</v>
      </c>
      <c r="F94" s="22">
        <v>4.4729999999999999</v>
      </c>
      <c r="G94" s="23">
        <f t="shared" si="4"/>
        <v>12.443600094989312</v>
      </c>
      <c r="H94" s="28">
        <f>(COUNT($G$4:G94)-(COUNTIF($G$4:G94,"&lt;-20")+COUNTIF($G$4:G94,"&gt;20")))/COUNT($G$4:G94)*100</f>
        <v>79.545454545454547</v>
      </c>
      <c r="I94" s="2"/>
      <c r="J94" s="17" t="str">
        <f t="shared" si="5"/>
        <v>048/P8 Period 2</v>
      </c>
      <c r="K94" s="37">
        <v>-4.940752022640611</v>
      </c>
      <c r="R94" s="9">
        <v>-20</v>
      </c>
      <c r="S94" s="9">
        <v>0</v>
      </c>
      <c r="T94">
        <v>20</v>
      </c>
      <c r="U94" t="str">
        <f t="shared" si="6"/>
        <v>3</v>
      </c>
      <c r="V94">
        <v>67</v>
      </c>
    </row>
    <row r="95" spans="1:22" ht="15.75">
      <c r="A95" s="21">
        <v>92</v>
      </c>
      <c r="B95" s="20" t="s">
        <v>59</v>
      </c>
      <c r="C95" s="20" t="s">
        <v>27</v>
      </c>
      <c r="D95" s="20" t="s">
        <v>29</v>
      </c>
      <c r="E95" s="22">
        <v>12.558</v>
      </c>
      <c r="F95" s="22">
        <v>11.465999999999999</v>
      </c>
      <c r="G95" s="23">
        <f t="shared" si="4"/>
        <v>-9.0909090909090953</v>
      </c>
      <c r="H95" s="28">
        <f>(COUNT($G$4:G95)-(COUNTIF($G$4:G95,"&lt;-20")+COUNTIF($G$4:G95,"&gt;20")))/COUNT($G$4:G95)*100</f>
        <v>79.775280898876403</v>
      </c>
      <c r="J95" s="17" t="str">
        <f t="shared" si="5"/>
        <v>050/P7 Period 1</v>
      </c>
      <c r="K95" s="37">
        <v>-4.879098942176908</v>
      </c>
      <c r="R95" s="9">
        <v>-20</v>
      </c>
      <c r="S95" s="9">
        <v>0</v>
      </c>
      <c r="T95">
        <v>20</v>
      </c>
      <c r="U95" t="str">
        <f t="shared" si="6"/>
        <v>3</v>
      </c>
      <c r="V95">
        <v>67</v>
      </c>
    </row>
    <row r="96" spans="1:22" ht="15.75">
      <c r="A96" s="21">
        <v>93</v>
      </c>
      <c r="B96" s="20" t="s">
        <v>135</v>
      </c>
      <c r="C96" s="20" t="s">
        <v>27</v>
      </c>
      <c r="D96" s="24" t="s">
        <v>31</v>
      </c>
      <c r="E96" s="25">
        <v>3.198</v>
      </c>
      <c r="F96" s="25">
        <v>9.2780000000000005</v>
      </c>
      <c r="G96" s="23">
        <f t="shared" si="4"/>
        <v>97.467136902853468</v>
      </c>
      <c r="H96" s="28">
        <f>(COUNT($G$4:G96)-(COUNTIF($G$4:G96,"&lt;-20")+COUNTIF($G$4:G96,"&gt;20")))/COUNT($G$4:G96)*100</f>
        <v>78.888888888888886</v>
      </c>
      <c r="J96" s="17" t="str">
        <f t="shared" si="5"/>
        <v>051/P5 Period 1</v>
      </c>
      <c r="K96" s="37">
        <v>-4.694102516994314</v>
      </c>
      <c r="R96" s="9">
        <v>-20</v>
      </c>
      <c r="S96" s="9">
        <v>0</v>
      </c>
      <c r="T96">
        <v>20</v>
      </c>
      <c r="V96">
        <v>67</v>
      </c>
    </row>
    <row r="97" spans="1:22" ht="15.75">
      <c r="A97" s="21">
        <v>94</v>
      </c>
      <c r="B97" s="20" t="s">
        <v>60</v>
      </c>
      <c r="C97" s="20" t="s">
        <v>26</v>
      </c>
      <c r="D97" s="20" t="s">
        <v>33</v>
      </c>
      <c r="E97" s="22">
        <v>4.2789999999999999</v>
      </c>
      <c r="F97" s="22">
        <v>4.78</v>
      </c>
      <c r="G97" s="23">
        <f t="shared" si="4"/>
        <v>11.06082349045149</v>
      </c>
      <c r="H97" s="28">
        <f>(COUNT($G$4:G97)-(COUNTIF($G$4:G97,"&lt;-20")+COUNTIF($G$4:G97,"&gt;20")))/COUNT($G$4:G97)*100</f>
        <v>79.120879120879124</v>
      </c>
      <c r="J97" s="17" t="str">
        <f t="shared" si="5"/>
        <v>055/P3 Period 2</v>
      </c>
      <c r="K97" s="37">
        <v>-4.6226787830896869</v>
      </c>
      <c r="R97" s="9">
        <v>-20</v>
      </c>
      <c r="S97" s="9">
        <v>0</v>
      </c>
      <c r="T97">
        <v>20</v>
      </c>
      <c r="U97" t="str">
        <f t="shared" si="6"/>
        <v>3</v>
      </c>
      <c r="V97">
        <v>67</v>
      </c>
    </row>
    <row r="98" spans="1:22" ht="15.75">
      <c r="A98" s="21">
        <v>95</v>
      </c>
      <c r="B98" s="20" t="s">
        <v>60</v>
      </c>
      <c r="C98" s="20" t="s">
        <v>26</v>
      </c>
      <c r="D98" s="20" t="s">
        <v>35</v>
      </c>
      <c r="E98" s="22">
        <v>7.2480000000000002</v>
      </c>
      <c r="F98" s="22">
        <v>9.0169999999999995</v>
      </c>
      <c r="G98" s="23">
        <f t="shared" si="4"/>
        <v>21.752228711958182</v>
      </c>
      <c r="H98" s="28">
        <f>(COUNT($G$4:G98)-(COUNTIF($G$4:G98,"&lt;-20")+COUNTIF($G$4:G98,"&gt;20")))/COUNT($G$4:G98)*100</f>
        <v>78.260869565217391</v>
      </c>
      <c r="J98" s="17" t="str">
        <f t="shared" si="5"/>
        <v>055/P4 Period 2</v>
      </c>
      <c r="K98" s="37">
        <v>-4.2518793953601151</v>
      </c>
      <c r="R98" s="9">
        <v>-20</v>
      </c>
      <c r="S98" s="9">
        <v>0</v>
      </c>
      <c r="T98">
        <v>20</v>
      </c>
      <c r="U98" t="str">
        <f t="shared" si="6"/>
        <v>3</v>
      </c>
      <c r="V98">
        <v>67</v>
      </c>
    </row>
    <row r="99" spans="1:22" ht="15.75">
      <c r="A99" s="21">
        <v>96</v>
      </c>
      <c r="B99" s="20" t="s">
        <v>61</v>
      </c>
      <c r="C99" s="20" t="s">
        <v>27</v>
      </c>
      <c r="D99" s="20" t="s">
        <v>32</v>
      </c>
      <c r="E99" s="22">
        <v>5.3689999999999998</v>
      </c>
      <c r="F99" s="22">
        <v>4.8259999999999996</v>
      </c>
      <c r="G99" s="23">
        <f t="shared" si="4"/>
        <v>-10.65228052967141</v>
      </c>
      <c r="H99" s="28">
        <f>(COUNT($G$4:G99)-(COUNTIF($G$4:G99,"&lt;-20")+COUNTIF($G$4:G99,"&gt;20")))/COUNT($G$4:G99)*100</f>
        <v>78.494623655913969</v>
      </c>
      <c r="J99" s="17" t="str">
        <f t="shared" si="5"/>
        <v>056/P6 Period 1</v>
      </c>
      <c r="K99" s="37">
        <v>-4.0810829012054679</v>
      </c>
      <c r="R99" s="9">
        <v>-20</v>
      </c>
      <c r="S99" s="9">
        <v>0</v>
      </c>
      <c r="T99">
        <v>20</v>
      </c>
      <c r="U99" t="str">
        <f t="shared" si="6"/>
        <v>3</v>
      </c>
      <c r="V99">
        <v>67</v>
      </c>
    </row>
    <row r="100" spans="1:22" ht="15.75">
      <c r="A100" s="21">
        <v>97</v>
      </c>
      <c r="B100" s="20" t="s">
        <v>61</v>
      </c>
      <c r="C100" s="20" t="s">
        <v>27</v>
      </c>
      <c r="D100" s="20" t="s">
        <v>29</v>
      </c>
      <c r="E100" s="22">
        <v>5.9610000000000003</v>
      </c>
      <c r="F100" s="22">
        <v>5.7549999999999999</v>
      </c>
      <c r="G100" s="23">
        <f t="shared" si="4"/>
        <v>-3.5165585524069716</v>
      </c>
      <c r="H100" s="28">
        <f>(COUNT($G$4:G100)-(COUNTIF($G$4:G100,"&lt;-20")+COUNTIF($G$4:G100,"&gt;20")))/COUNT($G$4:G100)*100</f>
        <v>78.723404255319153</v>
      </c>
      <c r="J100" s="17" t="str">
        <f t="shared" si="5"/>
        <v>056/P7 Period 1</v>
      </c>
      <c r="K100" s="37">
        <v>-3.873993861833346</v>
      </c>
      <c r="R100" s="9">
        <v>-20</v>
      </c>
      <c r="S100" s="9">
        <v>0</v>
      </c>
      <c r="T100">
        <v>20</v>
      </c>
      <c r="U100" t="str">
        <f t="shared" si="6"/>
        <v>3</v>
      </c>
      <c r="V100">
        <v>67</v>
      </c>
    </row>
    <row r="101" spans="1:22" ht="15.75">
      <c r="A101" s="21">
        <v>98</v>
      </c>
      <c r="B101" s="20" t="s">
        <v>61</v>
      </c>
      <c r="C101" s="20" t="s">
        <v>26</v>
      </c>
      <c r="D101" s="20" t="s">
        <v>44</v>
      </c>
      <c r="E101" s="22">
        <v>26.047999999999998</v>
      </c>
      <c r="F101" s="22">
        <v>25.648</v>
      </c>
      <c r="G101" s="23">
        <f t="shared" si="4"/>
        <v>-1.5475085112968068</v>
      </c>
      <c r="H101" s="28">
        <f>(COUNT($G$4:G101)-(COUNTIF($G$4:G101,"&lt;-20")+COUNTIF($G$4:G101,"&gt;20")))/COUNT($G$4:G101)*100</f>
        <v>78.94736842105263</v>
      </c>
      <c r="J101" s="17" t="str">
        <f t="shared" si="5"/>
        <v>056/P8 Period 2</v>
      </c>
      <c r="K101" s="37">
        <v>-3.8335905811407494</v>
      </c>
      <c r="R101" s="9">
        <v>-20</v>
      </c>
      <c r="S101" s="9">
        <v>0</v>
      </c>
      <c r="T101">
        <v>20</v>
      </c>
      <c r="U101" t="str">
        <f t="shared" ref="U101:U134" si="7">IF(C101="PH 1","1",IF(C101="PH 2","2","3"))</f>
        <v>3</v>
      </c>
      <c r="V101">
        <v>67</v>
      </c>
    </row>
    <row r="102" spans="1:22" ht="15.75">
      <c r="A102" s="21">
        <v>99</v>
      </c>
      <c r="B102" s="20" t="s">
        <v>61</v>
      </c>
      <c r="C102" s="20" t="s">
        <v>26</v>
      </c>
      <c r="D102" s="20" t="s">
        <v>36</v>
      </c>
      <c r="E102" s="22">
        <v>24.210999999999999</v>
      </c>
      <c r="F102" s="22">
        <v>22.82</v>
      </c>
      <c r="G102" s="23">
        <f t="shared" si="4"/>
        <v>-5.9152473900193421</v>
      </c>
      <c r="H102" s="28">
        <f>(COUNT($G$4:G102)-(COUNTIF($G$4:G102,"&lt;-20")+COUNTIF($G$4:G102,"&gt;20")))/COUNT($G$4:G102)*100</f>
        <v>79.166666666666657</v>
      </c>
      <c r="J102" s="17" t="str">
        <f t="shared" si="5"/>
        <v>056/P9 Period 2</v>
      </c>
      <c r="K102" s="37">
        <v>-3.7171029297013485</v>
      </c>
      <c r="R102" s="9">
        <v>-20</v>
      </c>
      <c r="S102" s="9">
        <v>0</v>
      </c>
      <c r="T102">
        <v>20</v>
      </c>
      <c r="U102" t="str">
        <f t="shared" si="7"/>
        <v>3</v>
      </c>
      <c r="V102">
        <v>67</v>
      </c>
    </row>
    <row r="103" spans="1:22" ht="15.75">
      <c r="A103" s="21">
        <v>100</v>
      </c>
      <c r="B103" s="20" t="s">
        <v>63</v>
      </c>
      <c r="C103" s="20" t="s">
        <v>26</v>
      </c>
      <c r="D103" s="20" t="s">
        <v>32</v>
      </c>
      <c r="E103" s="22">
        <v>18.416</v>
      </c>
      <c r="F103" s="22">
        <v>19.79</v>
      </c>
      <c r="G103" s="23">
        <f t="shared" si="4"/>
        <v>7.1925875516934443</v>
      </c>
      <c r="H103" s="28">
        <f>(COUNT($G$4:G103)-(COUNTIF($G$4:G103,"&lt;-20")+COUNTIF($G$4:G103,"&gt;20")))/COUNT($G$4:G103)*100</f>
        <v>79.381443298969074</v>
      </c>
      <c r="J103" s="17" t="str">
        <f t="shared" si="5"/>
        <v>057/P6 Period 2</v>
      </c>
      <c r="K103" s="37">
        <v>-3.6645777379886639</v>
      </c>
      <c r="R103" s="9">
        <v>-20</v>
      </c>
      <c r="S103" s="9">
        <v>0</v>
      </c>
      <c r="T103">
        <v>20</v>
      </c>
      <c r="U103" t="str">
        <f t="shared" si="7"/>
        <v>3</v>
      </c>
      <c r="V103">
        <v>67</v>
      </c>
    </row>
    <row r="104" spans="1:22" ht="15.75">
      <c r="A104" s="21">
        <v>101</v>
      </c>
      <c r="B104" s="20" t="s">
        <v>63</v>
      </c>
      <c r="C104" s="20" t="s">
        <v>26</v>
      </c>
      <c r="D104" s="20" t="s">
        <v>29</v>
      </c>
      <c r="E104" s="22">
        <v>17.062000000000001</v>
      </c>
      <c r="F104" s="22">
        <v>16.448</v>
      </c>
      <c r="G104" s="23">
        <f t="shared" si="4"/>
        <v>-3.6645777379886639</v>
      </c>
      <c r="H104" s="28">
        <f>(COUNT($G$4:G104)-(COUNTIF($G$4:G104,"&lt;-20")+COUNTIF($G$4:G104,"&gt;20")))/COUNT($G$4:G104)*100</f>
        <v>79.591836734693871</v>
      </c>
      <c r="J104" s="17" t="str">
        <f t="shared" si="5"/>
        <v>057/P7 Period 2</v>
      </c>
      <c r="K104" s="37">
        <v>-3.6140470508012381</v>
      </c>
      <c r="R104" s="9">
        <v>-20</v>
      </c>
      <c r="S104" s="9">
        <v>0</v>
      </c>
      <c r="T104">
        <v>20</v>
      </c>
      <c r="U104" t="str">
        <f t="shared" si="7"/>
        <v>3</v>
      </c>
      <c r="V104">
        <v>67</v>
      </c>
    </row>
    <row r="105" spans="1:22" ht="15.75">
      <c r="A105" s="21">
        <v>102</v>
      </c>
      <c r="B105" s="20" t="s">
        <v>64</v>
      </c>
      <c r="C105" s="20" t="s">
        <v>26</v>
      </c>
      <c r="D105" s="20" t="s">
        <v>33</v>
      </c>
      <c r="E105" s="22">
        <v>6.5960000000000001</v>
      </c>
      <c r="F105" s="22">
        <v>8.0640000000000001</v>
      </c>
      <c r="G105" s="23">
        <f t="shared" si="4"/>
        <v>20.027285129604365</v>
      </c>
      <c r="H105" s="28">
        <f>(COUNT($G$4:G105)-(COUNTIF($G$4:G105,"&lt;-20")+COUNTIF($G$4:G105,"&gt;20")))/COUNT($G$4:G105)*100</f>
        <v>78.787878787878782</v>
      </c>
      <c r="J105" s="17" t="str">
        <f t="shared" si="5"/>
        <v>058/P3 Period 2</v>
      </c>
      <c r="K105" s="37">
        <v>-3.5165585524069716</v>
      </c>
      <c r="R105" s="9">
        <v>-20</v>
      </c>
      <c r="S105" s="9">
        <v>0</v>
      </c>
      <c r="T105">
        <v>20</v>
      </c>
      <c r="U105" t="str">
        <f t="shared" si="7"/>
        <v>3</v>
      </c>
      <c r="V105">
        <v>67</v>
      </c>
    </row>
    <row r="106" spans="1:22" ht="15.75">
      <c r="A106" s="21">
        <v>103</v>
      </c>
      <c r="B106" s="20" t="s">
        <v>64</v>
      </c>
      <c r="C106" s="20" t="s">
        <v>26</v>
      </c>
      <c r="D106" s="20" t="s">
        <v>35</v>
      </c>
      <c r="E106" s="22">
        <v>8.0909999999999993</v>
      </c>
      <c r="F106" s="22">
        <v>6.6189999999999998</v>
      </c>
      <c r="G106" s="23">
        <f t="shared" si="4"/>
        <v>-20.013596193065936</v>
      </c>
      <c r="H106" s="28">
        <f>(COUNT($G$4:G106)-(COUNTIF($G$4:G106,"&lt;-20")+COUNTIF($G$4:G106,"&gt;20")))/COUNT($G$4:G106)*100</f>
        <v>78</v>
      </c>
      <c r="J106" s="17" t="str">
        <f t="shared" si="5"/>
        <v>058/P4 Period 2</v>
      </c>
      <c r="K106" s="37">
        <v>-3.4392166228803465</v>
      </c>
      <c r="R106" s="9">
        <v>-20</v>
      </c>
      <c r="S106" s="9">
        <v>0</v>
      </c>
      <c r="T106">
        <v>20</v>
      </c>
      <c r="U106" t="str">
        <f t="shared" si="7"/>
        <v>3</v>
      </c>
      <c r="V106">
        <v>67</v>
      </c>
    </row>
    <row r="107" spans="1:22" ht="15.75">
      <c r="A107" s="21">
        <v>104</v>
      </c>
      <c r="B107" s="20" t="s">
        <v>65</v>
      </c>
      <c r="C107" s="20" t="s">
        <v>27</v>
      </c>
      <c r="D107" s="20" t="s">
        <v>33</v>
      </c>
      <c r="E107" s="22">
        <v>8.4749999999999996</v>
      </c>
      <c r="F107" s="22">
        <v>8.3209999999999997</v>
      </c>
      <c r="G107" s="23">
        <f t="shared" si="4"/>
        <v>-1.8337699452250527</v>
      </c>
      <c r="H107" s="28">
        <f>(COUNT($G$4:G107)-(COUNTIF($G$4:G107,"&lt;-20")+COUNTIF($G$4:G107,"&gt;20")))/COUNT($G$4:G107)*100</f>
        <v>78.21782178217822</v>
      </c>
      <c r="J107" s="17" t="str">
        <f t="shared" si="5"/>
        <v>059/P3 Period 1</v>
      </c>
      <c r="K107" s="37">
        <v>-3.4314465408805139</v>
      </c>
      <c r="R107" s="9">
        <v>-20</v>
      </c>
      <c r="S107" s="9">
        <v>0</v>
      </c>
      <c r="T107">
        <v>20</v>
      </c>
      <c r="U107" t="str">
        <f t="shared" si="7"/>
        <v>3</v>
      </c>
      <c r="V107">
        <v>67</v>
      </c>
    </row>
    <row r="108" spans="1:22" ht="15.75">
      <c r="A108" s="21">
        <v>105</v>
      </c>
      <c r="B108" s="20" t="s">
        <v>65</v>
      </c>
      <c r="C108" s="20" t="s">
        <v>26</v>
      </c>
      <c r="D108" s="20" t="s">
        <v>32</v>
      </c>
      <c r="E108" s="22">
        <v>8.3119999999999994</v>
      </c>
      <c r="F108" s="22">
        <v>8.1329999999999991</v>
      </c>
      <c r="G108" s="23">
        <f t="shared" si="4"/>
        <v>-2.1769534813013105</v>
      </c>
      <c r="H108" s="28">
        <f>(COUNT($G$4:G108)-(COUNTIF($G$4:G108,"&lt;-20")+COUNTIF($G$4:G108,"&gt;20")))/COUNT($G$4:G108)*100</f>
        <v>78.431372549019613</v>
      </c>
      <c r="J108" s="17" t="str">
        <f t="shared" si="5"/>
        <v>059/P6 Period 2</v>
      </c>
      <c r="K108" s="37">
        <v>-3.407991666046569</v>
      </c>
      <c r="R108" s="9">
        <v>-20</v>
      </c>
      <c r="S108" s="9">
        <v>0</v>
      </c>
      <c r="T108">
        <v>20</v>
      </c>
      <c r="U108" t="str">
        <f t="shared" si="7"/>
        <v>3</v>
      </c>
      <c r="V108">
        <v>67</v>
      </c>
    </row>
    <row r="109" spans="1:22" ht="15.75">
      <c r="A109" s="21">
        <v>106</v>
      </c>
      <c r="B109" s="20" t="s">
        <v>65</v>
      </c>
      <c r="C109" s="20" t="s">
        <v>26</v>
      </c>
      <c r="D109" s="20" t="s">
        <v>29</v>
      </c>
      <c r="E109" s="22">
        <v>8.4960000000000004</v>
      </c>
      <c r="F109" s="22">
        <v>7.5519999999999996</v>
      </c>
      <c r="G109" s="23">
        <f t="shared" si="4"/>
        <v>-11.764705882352951</v>
      </c>
      <c r="H109" s="28">
        <f>(COUNT($G$4:G109)-(COUNTIF($G$4:G109,"&lt;-20")+COUNTIF($G$4:G109,"&gt;20")))/COUNT($G$4:G109)*100</f>
        <v>78.640776699029118</v>
      </c>
      <c r="J109" s="17" t="str">
        <f t="shared" si="5"/>
        <v>059/P7 Period 2</v>
      </c>
      <c r="K109" s="37">
        <v>-3.2639076728879282</v>
      </c>
      <c r="R109" s="9">
        <v>-20</v>
      </c>
      <c r="S109" s="9">
        <v>0</v>
      </c>
      <c r="T109">
        <v>20</v>
      </c>
      <c r="U109" t="str">
        <f t="shared" si="7"/>
        <v>3</v>
      </c>
      <c r="V109">
        <v>67</v>
      </c>
    </row>
    <row r="110" spans="1:22" ht="15.75">
      <c r="A110" s="21">
        <v>107</v>
      </c>
      <c r="B110" s="20" t="s">
        <v>66</v>
      </c>
      <c r="C110" s="20" t="s">
        <v>27</v>
      </c>
      <c r="D110" s="20" t="s">
        <v>31</v>
      </c>
      <c r="E110" s="22">
        <v>9.8409999999999993</v>
      </c>
      <c r="F110" s="22">
        <v>5.851</v>
      </c>
      <c r="G110" s="23">
        <f t="shared" si="4"/>
        <v>-50.853938312515922</v>
      </c>
      <c r="H110" s="28">
        <f>(COUNT($G$4:G110)-(COUNTIF($G$4:G110,"&lt;-20")+COUNTIF($G$4:G110,"&gt;20")))/COUNT($G$4:G110)*100</f>
        <v>77.884615384615387</v>
      </c>
      <c r="J110" s="17" t="str">
        <f t="shared" si="5"/>
        <v>060/P5 Period 1</v>
      </c>
      <c r="K110" s="37">
        <v>-3.2598871817246833</v>
      </c>
      <c r="R110" s="9">
        <v>-20</v>
      </c>
      <c r="S110" s="9">
        <v>0</v>
      </c>
      <c r="T110">
        <v>20</v>
      </c>
      <c r="U110" t="str">
        <f t="shared" si="7"/>
        <v>3</v>
      </c>
      <c r="V110">
        <v>67</v>
      </c>
    </row>
    <row r="111" spans="1:22" ht="15.75">
      <c r="A111" s="21">
        <v>108</v>
      </c>
      <c r="B111" s="20" t="s">
        <v>66</v>
      </c>
      <c r="C111" s="20" t="s">
        <v>27</v>
      </c>
      <c r="D111" s="20" t="s">
        <v>32</v>
      </c>
      <c r="E111" s="22">
        <v>15.382</v>
      </c>
      <c r="F111" s="22">
        <v>5.3920000000000003</v>
      </c>
      <c r="G111" s="23">
        <f t="shared" si="4"/>
        <v>-96.17791470106863</v>
      </c>
      <c r="H111" s="28">
        <f>(COUNT($G$4:G111)-(COUNTIF($G$4:G111,"&lt;-20")+COUNTIF($G$4:G111,"&gt;20")))/COUNT($G$4:G111)*100</f>
        <v>77.142857142857153</v>
      </c>
      <c r="I111" s="2"/>
      <c r="J111" s="17" t="str">
        <f t="shared" si="5"/>
        <v>060/P6 Period 1</v>
      </c>
      <c r="K111" s="37">
        <v>-3.2245379473063251</v>
      </c>
      <c r="R111" s="9">
        <v>-20</v>
      </c>
      <c r="S111" s="9">
        <v>0</v>
      </c>
      <c r="T111">
        <v>20</v>
      </c>
      <c r="U111" t="str">
        <f t="shared" si="7"/>
        <v>3</v>
      </c>
      <c r="V111">
        <v>67</v>
      </c>
    </row>
    <row r="112" spans="1:22" ht="15.75">
      <c r="A112" s="21">
        <v>109</v>
      </c>
      <c r="B112" s="20" t="s">
        <v>67</v>
      </c>
      <c r="C112" s="20" t="s">
        <v>26</v>
      </c>
      <c r="D112" s="20" t="s">
        <v>33</v>
      </c>
      <c r="E112" s="22">
        <v>5.492</v>
      </c>
      <c r="F112" s="22">
        <v>5.6859999999999999</v>
      </c>
      <c r="G112" s="23">
        <f t="shared" si="4"/>
        <v>3.47110395419574</v>
      </c>
      <c r="H112" s="28">
        <f>(COUNT($G$4:G112)-(COUNTIF($G$4:G112,"&lt;-20")+COUNTIF($G$4:G112,"&gt;20")))/COUNT($G$4:G112)*100</f>
        <v>77.358490566037744</v>
      </c>
      <c r="J112" s="17" t="str">
        <f t="shared" si="5"/>
        <v>061/P3 Period 2</v>
      </c>
      <c r="K112" s="37">
        <v>-3.093721565059147</v>
      </c>
      <c r="R112" s="9">
        <v>-20</v>
      </c>
      <c r="S112" s="9">
        <v>0</v>
      </c>
      <c r="T112">
        <v>20</v>
      </c>
      <c r="U112" t="str">
        <f t="shared" si="7"/>
        <v>3</v>
      </c>
      <c r="V112">
        <v>67</v>
      </c>
    </row>
    <row r="113" spans="1:22" ht="15.75">
      <c r="A113" s="21">
        <v>110</v>
      </c>
      <c r="B113" s="20" t="s">
        <v>67</v>
      </c>
      <c r="C113" s="20" t="s">
        <v>26</v>
      </c>
      <c r="D113" s="20" t="s">
        <v>35</v>
      </c>
      <c r="E113" s="22">
        <v>7.3049999999999997</v>
      </c>
      <c r="F113" s="22">
        <v>6.9169999999999998</v>
      </c>
      <c r="G113" s="23">
        <f t="shared" si="4"/>
        <v>-5.4563352552383622</v>
      </c>
      <c r="H113" s="28">
        <f>(COUNT($G$4:G113)-(COUNTIF($G$4:G113,"&lt;-20")+COUNTIF($G$4:G113,"&gt;20")))/COUNT($G$4:G113)*100</f>
        <v>77.570093457943926</v>
      </c>
      <c r="J113" s="17" t="str">
        <f t="shared" si="5"/>
        <v>061/P4 Period 2</v>
      </c>
      <c r="K113" s="37">
        <v>-2.8842771720014015</v>
      </c>
      <c r="R113" s="9">
        <v>-20</v>
      </c>
      <c r="S113" s="9">
        <v>0</v>
      </c>
      <c r="T113">
        <v>20</v>
      </c>
      <c r="U113" t="str">
        <f t="shared" si="7"/>
        <v>3</v>
      </c>
      <c r="V113">
        <v>67</v>
      </c>
    </row>
    <row r="114" spans="1:22" ht="15.75">
      <c r="A114" s="21">
        <v>111</v>
      </c>
      <c r="B114" s="20" t="s">
        <v>68</v>
      </c>
      <c r="C114" s="20" t="s">
        <v>27</v>
      </c>
      <c r="D114" s="20" t="s">
        <v>33</v>
      </c>
      <c r="E114" s="22">
        <v>22.018000000000001</v>
      </c>
      <c r="F114" s="22">
        <v>17.635999999999999</v>
      </c>
      <c r="G114" s="23">
        <f t="shared" si="4"/>
        <v>-22.101175165178805</v>
      </c>
      <c r="H114" s="28">
        <f>(COUNT($G$4:G114)-(COUNTIF($G$4:G114,"&lt;-20")+COUNTIF($G$4:G114,"&gt;20")))/COUNT($G$4:G114)*100</f>
        <v>76.851851851851848</v>
      </c>
      <c r="J114" s="17" t="str">
        <f t="shared" si="5"/>
        <v>063/P3 Period 1</v>
      </c>
      <c r="K114" s="37">
        <v>-2.8737372347160584</v>
      </c>
      <c r="R114" s="9">
        <v>-20</v>
      </c>
      <c r="S114" s="9">
        <v>0</v>
      </c>
      <c r="T114">
        <v>20</v>
      </c>
      <c r="U114" t="str">
        <f t="shared" si="7"/>
        <v>3</v>
      </c>
      <c r="V114">
        <v>67</v>
      </c>
    </row>
    <row r="115" spans="1:22" ht="15.75">
      <c r="A115" s="21">
        <v>112</v>
      </c>
      <c r="B115" s="20" t="s">
        <v>68</v>
      </c>
      <c r="C115" s="20" t="s">
        <v>27</v>
      </c>
      <c r="D115" s="20" t="s">
        <v>35</v>
      </c>
      <c r="E115" s="22">
        <v>14.359</v>
      </c>
      <c r="F115" s="22">
        <v>13.835000000000001</v>
      </c>
      <c r="G115" s="23">
        <f t="shared" si="4"/>
        <v>-3.7171029297013485</v>
      </c>
      <c r="H115" s="28">
        <f>(COUNT($G$4:G115)-(COUNTIF($G$4:G115,"&lt;-20")+COUNTIF($G$4:G115,"&gt;20")))/COUNT($G$4:G115)*100</f>
        <v>77.064220183486242</v>
      </c>
      <c r="J115" s="17" t="str">
        <f t="shared" si="5"/>
        <v>063/P4 Period 1</v>
      </c>
      <c r="K115" s="37">
        <v>-2.7434842249656968</v>
      </c>
      <c r="R115" s="9">
        <v>-20</v>
      </c>
      <c r="S115" s="9">
        <v>0</v>
      </c>
      <c r="T115">
        <v>20</v>
      </c>
      <c r="U115" t="str">
        <f t="shared" si="7"/>
        <v>3</v>
      </c>
      <c r="V115">
        <v>67</v>
      </c>
    </row>
    <row r="116" spans="1:22" ht="15.75">
      <c r="A116" s="21">
        <v>113</v>
      </c>
      <c r="B116" s="20" t="s">
        <v>68</v>
      </c>
      <c r="C116" s="20" t="s">
        <v>26</v>
      </c>
      <c r="D116" s="20" t="s">
        <v>31</v>
      </c>
      <c r="E116" s="22">
        <v>7.9950000000000001</v>
      </c>
      <c r="F116" s="22">
        <v>9.1479999999999997</v>
      </c>
      <c r="G116" s="23">
        <f t="shared" si="4"/>
        <v>13.451554570378574</v>
      </c>
      <c r="H116" s="28">
        <f>(COUNT($G$4:G116)-(COUNTIF($G$4:G116,"&lt;-20")+COUNTIF($G$4:G116,"&gt;20")))/COUNT($G$4:G116)*100</f>
        <v>77.272727272727266</v>
      </c>
      <c r="J116" s="17" t="str">
        <f t="shared" si="5"/>
        <v>063/P5 Period 2</v>
      </c>
      <c r="K116" s="37">
        <v>-2.6914394860218858</v>
      </c>
      <c r="R116" s="9">
        <v>-20</v>
      </c>
      <c r="S116" s="9">
        <v>0</v>
      </c>
      <c r="T116">
        <v>20</v>
      </c>
      <c r="U116" t="str">
        <f t="shared" si="7"/>
        <v>3</v>
      </c>
      <c r="V116">
        <v>67</v>
      </c>
    </row>
    <row r="117" spans="1:22" ht="15.75">
      <c r="A117" s="21">
        <v>114</v>
      </c>
      <c r="B117" s="20" t="s">
        <v>68</v>
      </c>
      <c r="C117" s="20" t="s">
        <v>26</v>
      </c>
      <c r="D117" s="20" t="s">
        <v>32</v>
      </c>
      <c r="E117" s="22">
        <v>9.8780000000000001</v>
      </c>
      <c r="F117" s="22">
        <v>8.77</v>
      </c>
      <c r="G117" s="23">
        <f t="shared" si="4"/>
        <v>-11.88331188331189</v>
      </c>
      <c r="H117" s="28">
        <f>(COUNT($G$4:G117)-(COUNTIF($G$4:G117,"&lt;-20")+COUNTIF($G$4:G117,"&gt;20")))/COUNT($G$4:G117)*100</f>
        <v>77.477477477477478</v>
      </c>
      <c r="J117" s="17" t="str">
        <f t="shared" si="5"/>
        <v>063/P6 Period 2</v>
      </c>
      <c r="K117" s="37">
        <v>-2.6039729186816429</v>
      </c>
      <c r="R117" s="9">
        <v>-20</v>
      </c>
      <c r="S117" s="9">
        <v>0</v>
      </c>
      <c r="T117">
        <v>20</v>
      </c>
      <c r="U117" t="str">
        <f t="shared" si="7"/>
        <v>3</v>
      </c>
      <c r="V117">
        <v>67</v>
      </c>
    </row>
    <row r="118" spans="1:22" ht="15.75">
      <c r="A118" s="21">
        <v>115</v>
      </c>
      <c r="B118" s="20" t="s">
        <v>69</v>
      </c>
      <c r="C118" s="20" t="s">
        <v>27</v>
      </c>
      <c r="D118" s="20" t="s">
        <v>33</v>
      </c>
      <c r="E118" s="22">
        <v>13.113</v>
      </c>
      <c r="F118" s="22">
        <v>15.442</v>
      </c>
      <c r="G118" s="23">
        <f t="shared" si="4"/>
        <v>16.312379618280517</v>
      </c>
      <c r="H118" s="28">
        <f>(COUNT($G$4:G118)-(COUNTIF($G$4:G118,"&lt;-20")+COUNTIF($G$4:G118,"&gt;20")))/COUNT($G$4:G118)*100</f>
        <v>77.678571428571431</v>
      </c>
      <c r="J118" s="17" t="str">
        <f t="shared" si="5"/>
        <v>064/P3 Period 1</v>
      </c>
      <c r="K118" s="37">
        <v>-2.2819111005467096</v>
      </c>
      <c r="R118" s="9">
        <v>-20</v>
      </c>
      <c r="S118" s="9">
        <v>0</v>
      </c>
      <c r="T118">
        <v>20</v>
      </c>
      <c r="U118" t="str">
        <f t="shared" si="7"/>
        <v>3</v>
      </c>
      <c r="V118">
        <v>67</v>
      </c>
    </row>
    <row r="119" spans="1:22" ht="15.75">
      <c r="A119" s="21">
        <v>116</v>
      </c>
      <c r="B119" s="20" t="s">
        <v>69</v>
      </c>
      <c r="C119" s="20" t="s">
        <v>27</v>
      </c>
      <c r="D119" s="20" t="s">
        <v>35</v>
      </c>
      <c r="E119" s="22">
        <v>16.523</v>
      </c>
      <c r="F119" s="22">
        <v>22.658999999999999</v>
      </c>
      <c r="G119" s="23">
        <f t="shared" si="4"/>
        <v>31.320504313205038</v>
      </c>
      <c r="H119" s="28">
        <f>(COUNT($G$4:G119)-(COUNTIF($G$4:G119,"&lt;-20")+COUNTIF($G$4:G119,"&gt;20")))/COUNT($G$4:G119)*100</f>
        <v>76.991150442477874</v>
      </c>
      <c r="J119" s="17" t="str">
        <f t="shared" si="5"/>
        <v>064/P4 Period 1</v>
      </c>
      <c r="K119" s="37">
        <v>-2.2741368616911379</v>
      </c>
      <c r="R119" s="9">
        <v>-20</v>
      </c>
      <c r="S119" s="9">
        <v>0</v>
      </c>
      <c r="T119">
        <v>20</v>
      </c>
      <c r="U119" t="str">
        <f t="shared" si="7"/>
        <v>3</v>
      </c>
      <c r="V119">
        <v>67</v>
      </c>
    </row>
    <row r="120" spans="1:22" ht="15.75">
      <c r="A120" s="21">
        <v>117</v>
      </c>
      <c r="B120" s="20" t="s">
        <v>69</v>
      </c>
      <c r="C120" s="20" t="s">
        <v>27</v>
      </c>
      <c r="D120" s="20" t="s">
        <v>31</v>
      </c>
      <c r="E120" s="22">
        <v>19.260000000000002</v>
      </c>
      <c r="F120" s="22">
        <v>23.45</v>
      </c>
      <c r="G120" s="23">
        <f t="shared" si="4"/>
        <v>19.620697728869107</v>
      </c>
      <c r="H120" s="28">
        <f>(COUNT($G$4:G120)-(COUNTIF($G$4:G120,"&lt;-20")+COUNTIF($G$4:G120,"&gt;20")))/COUNT($G$4:G120)*100</f>
        <v>77.192982456140342</v>
      </c>
      <c r="J120" s="17" t="str">
        <f t="shared" si="5"/>
        <v>064/P5 Period 1</v>
      </c>
      <c r="K120" s="37">
        <v>-2.2411070166202904</v>
      </c>
      <c r="R120" s="9">
        <v>-20</v>
      </c>
      <c r="S120" s="9">
        <v>0</v>
      </c>
      <c r="T120">
        <v>20</v>
      </c>
      <c r="U120" t="str">
        <f t="shared" si="7"/>
        <v>3</v>
      </c>
      <c r="V120">
        <v>67</v>
      </c>
    </row>
    <row r="121" spans="1:22" ht="15.75">
      <c r="A121" s="21">
        <v>118</v>
      </c>
      <c r="B121" s="20" t="s">
        <v>70</v>
      </c>
      <c r="C121" s="20" t="s">
        <v>26</v>
      </c>
      <c r="D121" s="20" t="s">
        <v>44</v>
      </c>
      <c r="E121" s="22">
        <v>6.2759999999999998</v>
      </c>
      <c r="F121" s="22">
        <v>5.0709999999999997</v>
      </c>
      <c r="G121" s="23">
        <f t="shared" si="4"/>
        <v>-21.239094033665289</v>
      </c>
      <c r="H121" s="28">
        <f>(COUNT($G$4:G121)-(COUNTIF($G$4:G121,"&lt;-20")+COUNTIF($G$4:G121,"&gt;20")))/COUNT($G$4:G121)*100</f>
        <v>76.521739130434781</v>
      </c>
      <c r="J121" s="17" t="str">
        <f t="shared" si="5"/>
        <v>066/P8 Period 2</v>
      </c>
      <c r="K121" s="37">
        <v>-2.1769534813013105</v>
      </c>
      <c r="R121" s="9">
        <v>-20</v>
      </c>
      <c r="S121" s="9">
        <v>0</v>
      </c>
      <c r="T121">
        <v>20</v>
      </c>
      <c r="U121" t="str">
        <f t="shared" si="7"/>
        <v>3</v>
      </c>
      <c r="V121">
        <v>67</v>
      </c>
    </row>
    <row r="122" spans="1:22" ht="15.75">
      <c r="A122" s="21">
        <v>119</v>
      </c>
      <c r="B122" s="20" t="s">
        <v>70</v>
      </c>
      <c r="C122" s="20" t="s">
        <v>26</v>
      </c>
      <c r="D122" s="20" t="s">
        <v>36</v>
      </c>
      <c r="E122" s="22">
        <v>5.5979999999999999</v>
      </c>
      <c r="F122" s="22">
        <v>4.907</v>
      </c>
      <c r="G122" s="23">
        <f t="shared" si="4"/>
        <v>-13.155640171346974</v>
      </c>
      <c r="H122" s="28">
        <f>(COUNT($G$4:G122)-(COUNTIF($G$4:G122,"&lt;-20")+COUNTIF($G$4:G122,"&gt;20")))/COUNT($G$4:G122)*100</f>
        <v>76.724137931034491</v>
      </c>
      <c r="J122" s="17" t="str">
        <f t="shared" si="5"/>
        <v>066/P9 Period 2</v>
      </c>
      <c r="K122" s="37">
        <v>-2.0794824399260592</v>
      </c>
      <c r="R122" s="9">
        <v>-20</v>
      </c>
      <c r="S122" s="9">
        <v>0</v>
      </c>
      <c r="T122">
        <v>20</v>
      </c>
      <c r="U122" t="str">
        <f t="shared" si="7"/>
        <v>3</v>
      </c>
      <c r="V122">
        <v>67</v>
      </c>
    </row>
    <row r="123" spans="1:22" ht="15.75">
      <c r="A123" s="21">
        <v>120</v>
      </c>
      <c r="B123" s="20" t="s">
        <v>70</v>
      </c>
      <c r="C123" s="20" t="s">
        <v>26</v>
      </c>
      <c r="D123" s="24" t="s">
        <v>39</v>
      </c>
      <c r="E123" s="25">
        <v>6.0190000000000001</v>
      </c>
      <c r="F123" s="25">
        <v>1.5820000000000001</v>
      </c>
      <c r="G123" s="23">
        <f t="shared" si="4"/>
        <v>-116.74779634258653</v>
      </c>
      <c r="H123" s="28">
        <f>(COUNT($G$4:G123)-(COUNTIF($G$4:G123,"&lt;-20")+COUNTIF($G$4:G123,"&gt;20")))/COUNT($G$4:G123)*100</f>
        <v>76.068376068376068</v>
      </c>
      <c r="J123" s="17" t="str">
        <f t="shared" si="5"/>
        <v>066/P13 Period 2</v>
      </c>
      <c r="K123" s="37">
        <v>-1.8337699452250527</v>
      </c>
      <c r="R123" s="9">
        <v>-20</v>
      </c>
      <c r="S123" s="9">
        <v>0</v>
      </c>
      <c r="T123">
        <v>20</v>
      </c>
      <c r="V123">
        <v>67</v>
      </c>
    </row>
    <row r="124" spans="1:22" ht="15.75">
      <c r="A124" s="21">
        <v>121</v>
      </c>
      <c r="B124" s="20" t="s">
        <v>71</v>
      </c>
      <c r="C124" s="20" t="s">
        <v>27</v>
      </c>
      <c r="D124" s="20" t="s">
        <v>36</v>
      </c>
      <c r="E124" s="22">
        <v>4.335</v>
      </c>
      <c r="F124" s="22">
        <v>3.4319999999999999</v>
      </c>
      <c r="G124" s="23">
        <f t="shared" si="4"/>
        <v>-23.252220934723834</v>
      </c>
      <c r="H124" s="28">
        <f>(COUNT($G$4:G124)-(COUNTIF($G$4:G124,"&lt;-20")+COUNTIF($G$4:G124,"&gt;20")))/COUNT($G$4:G124)*100</f>
        <v>75.423728813559322</v>
      </c>
      <c r="J124" s="17" t="str">
        <f t="shared" si="5"/>
        <v>067/P9 Period 1</v>
      </c>
      <c r="K124" s="37">
        <v>-1.7960230917254623</v>
      </c>
      <c r="R124" s="9">
        <v>-20</v>
      </c>
      <c r="S124" s="9">
        <v>0</v>
      </c>
      <c r="T124">
        <v>20</v>
      </c>
      <c r="U124" t="str">
        <f t="shared" si="7"/>
        <v>3</v>
      </c>
      <c r="V124">
        <v>67</v>
      </c>
    </row>
    <row r="125" spans="1:22" ht="15.75">
      <c r="A125" s="21">
        <v>122</v>
      </c>
      <c r="B125" s="20" t="s">
        <v>71</v>
      </c>
      <c r="C125" s="20" t="s">
        <v>26</v>
      </c>
      <c r="D125" s="20" t="s">
        <v>29</v>
      </c>
      <c r="E125" s="22">
        <v>6.1429999999999998</v>
      </c>
      <c r="F125" s="22">
        <v>5.6829999999999998</v>
      </c>
      <c r="G125" s="23">
        <f t="shared" si="4"/>
        <v>-7.7794689666835781</v>
      </c>
      <c r="H125" s="28">
        <f>(COUNT($G$4:G125)-(COUNTIF($G$4:G125,"&lt;-20")+COUNTIF($G$4:G125,"&gt;20")))/COUNT($G$4:G125)*100</f>
        <v>75.630252100840337</v>
      </c>
      <c r="J125" s="17" t="str">
        <f t="shared" si="5"/>
        <v>067/P7 Period 2</v>
      </c>
      <c r="K125" s="37">
        <v>-1.6096579476861181</v>
      </c>
      <c r="R125" s="9">
        <v>-20</v>
      </c>
      <c r="S125" s="9">
        <v>0</v>
      </c>
      <c r="T125">
        <v>20</v>
      </c>
      <c r="U125" t="str">
        <f t="shared" si="7"/>
        <v>3</v>
      </c>
      <c r="V125">
        <v>67</v>
      </c>
    </row>
    <row r="126" spans="1:22" ht="15.75">
      <c r="A126" s="21">
        <v>123</v>
      </c>
      <c r="B126" s="20" t="s">
        <v>72</v>
      </c>
      <c r="C126" s="20" t="s">
        <v>27</v>
      </c>
      <c r="D126" s="20" t="s">
        <v>32</v>
      </c>
      <c r="E126" s="22">
        <v>4.0220000000000002</v>
      </c>
      <c r="F126" s="22">
        <v>4.8</v>
      </c>
      <c r="G126" s="23">
        <f t="shared" si="4"/>
        <v>17.63772387213783</v>
      </c>
      <c r="H126" s="28">
        <f>(COUNT($G$4:G126)-(COUNTIF($G$4:G126,"&lt;-20")+COUNTIF($G$4:G126,"&gt;20")))/COUNT($G$4:G126)*100</f>
        <v>75.833333333333329</v>
      </c>
      <c r="J126" s="17" t="str">
        <f t="shared" si="5"/>
        <v>068/P6 Period 1</v>
      </c>
      <c r="K126" s="37">
        <v>-1.594298039951227</v>
      </c>
      <c r="R126" s="9">
        <v>-20</v>
      </c>
      <c r="S126" s="9">
        <v>0</v>
      </c>
      <c r="T126">
        <v>20</v>
      </c>
      <c r="U126" t="str">
        <f t="shared" si="7"/>
        <v>3</v>
      </c>
      <c r="V126">
        <v>67</v>
      </c>
    </row>
    <row r="127" spans="1:22" ht="15.75">
      <c r="A127" s="21">
        <v>124</v>
      </c>
      <c r="B127" s="20" t="s">
        <v>72</v>
      </c>
      <c r="C127" s="20" t="s">
        <v>27</v>
      </c>
      <c r="D127" s="20" t="s">
        <v>29</v>
      </c>
      <c r="E127" s="22">
        <v>4.3550000000000004</v>
      </c>
      <c r="F127" s="22">
        <v>4.508</v>
      </c>
      <c r="G127" s="23">
        <f t="shared" si="4"/>
        <v>3.452555568092059</v>
      </c>
      <c r="H127" s="28">
        <f>(COUNT($G$4:G127)-(COUNTIF($G$4:G127,"&lt;-20")+COUNTIF($G$4:G127,"&gt;20")))/COUNT($G$4:G127)*100</f>
        <v>76.033057851239676</v>
      </c>
      <c r="J127" s="17" t="str">
        <f t="shared" si="5"/>
        <v>068/P7 Period 1</v>
      </c>
      <c r="K127" s="37">
        <v>-1.5475085112968068</v>
      </c>
      <c r="R127" s="9">
        <v>-20</v>
      </c>
      <c r="S127" s="9">
        <v>0</v>
      </c>
      <c r="T127">
        <v>20</v>
      </c>
      <c r="U127" t="str">
        <f t="shared" si="7"/>
        <v>3</v>
      </c>
      <c r="V127">
        <v>67</v>
      </c>
    </row>
    <row r="128" spans="1:22" ht="15.75">
      <c r="A128" s="21">
        <v>125</v>
      </c>
      <c r="B128" s="20" t="s">
        <v>72</v>
      </c>
      <c r="C128" s="20" t="s">
        <v>26</v>
      </c>
      <c r="D128" s="20" t="s">
        <v>43</v>
      </c>
      <c r="E128" s="22">
        <v>21.553000000000001</v>
      </c>
      <c r="F128" s="22">
        <v>19.734999999999999</v>
      </c>
      <c r="G128" s="23">
        <f t="shared" si="4"/>
        <v>-8.8064328618484851</v>
      </c>
      <c r="H128" s="28">
        <f>(COUNT($G$4:G128)-(COUNTIF($G$4:G128,"&lt;-20")+COUNTIF($G$4:G128,"&gt;20")))/COUNT($G$4:G128)*100</f>
        <v>76.229508196721312</v>
      </c>
      <c r="J128" s="17" t="str">
        <f t="shared" si="5"/>
        <v>068/P2 Period 2</v>
      </c>
      <c r="K128" s="37">
        <v>-1.2898686679174416</v>
      </c>
      <c r="R128" s="9">
        <v>-20</v>
      </c>
      <c r="S128" s="9">
        <v>0</v>
      </c>
      <c r="T128">
        <v>20</v>
      </c>
      <c r="U128" t="str">
        <f t="shared" si="7"/>
        <v>3</v>
      </c>
      <c r="V128">
        <v>67</v>
      </c>
    </row>
    <row r="129" spans="1:22" ht="15.75">
      <c r="A129" s="21">
        <v>126</v>
      </c>
      <c r="B129" s="20" t="s">
        <v>72</v>
      </c>
      <c r="C129" s="20" t="s">
        <v>26</v>
      </c>
      <c r="D129" s="20" t="s">
        <v>33</v>
      </c>
      <c r="E129" s="22">
        <v>19.364000000000001</v>
      </c>
      <c r="F129" s="22">
        <v>20.800999999999998</v>
      </c>
      <c r="G129" s="23">
        <f t="shared" si="4"/>
        <v>7.1554836300261302</v>
      </c>
      <c r="H129" s="28">
        <f>(COUNT($G$4:G129)-(COUNTIF($G$4:G129,"&lt;-20")+COUNTIF($G$4:G129,"&gt;20")))/COUNT($G$4:G129)*100</f>
        <v>76.422764227642276</v>
      </c>
      <c r="J129" s="17" t="str">
        <f t="shared" si="5"/>
        <v>068/P3 Period 2</v>
      </c>
      <c r="K129" s="37">
        <v>-1.2459306297978467</v>
      </c>
      <c r="R129" s="9">
        <v>-20</v>
      </c>
      <c r="S129" s="9">
        <v>0</v>
      </c>
      <c r="T129">
        <v>20</v>
      </c>
      <c r="U129" t="str">
        <f t="shared" si="7"/>
        <v>3</v>
      </c>
      <c r="V129">
        <v>67</v>
      </c>
    </row>
    <row r="130" spans="1:22" ht="15.75">
      <c r="A130" s="21">
        <v>127</v>
      </c>
      <c r="B130" s="20" t="s">
        <v>72</v>
      </c>
      <c r="C130" s="20" t="s">
        <v>26</v>
      </c>
      <c r="D130" s="20" t="s">
        <v>35</v>
      </c>
      <c r="E130" s="22">
        <v>22.283000000000001</v>
      </c>
      <c r="F130" s="22">
        <v>21.260999999999999</v>
      </c>
      <c r="G130" s="23">
        <f t="shared" si="4"/>
        <v>-4.694102516994314</v>
      </c>
      <c r="H130" s="28">
        <f>(COUNT($G$4:G130)-(COUNTIF($G$4:G130,"&lt;-20")+COUNTIF($G$4:G130,"&gt;20")))/COUNT($G$4:G130)*100</f>
        <v>76.612903225806448</v>
      </c>
      <c r="J130" s="17" t="str">
        <f t="shared" si="5"/>
        <v>068/P4 Period 2</v>
      </c>
      <c r="K130" s="37">
        <v>-1.230617770120596</v>
      </c>
      <c r="R130" s="9">
        <v>-20</v>
      </c>
      <c r="S130" s="9">
        <v>0</v>
      </c>
      <c r="T130">
        <v>20</v>
      </c>
      <c r="U130" t="str">
        <f t="shared" si="7"/>
        <v>3</v>
      </c>
      <c r="V130">
        <v>67</v>
      </c>
    </row>
    <row r="131" spans="1:22" ht="15.75">
      <c r="A131" s="21">
        <v>128</v>
      </c>
      <c r="B131" s="20" t="s">
        <v>73</v>
      </c>
      <c r="C131" s="20" t="s">
        <v>27</v>
      </c>
      <c r="D131" s="20" t="s">
        <v>36</v>
      </c>
      <c r="E131" s="22">
        <v>4.0149999999999997</v>
      </c>
      <c r="F131" s="22">
        <v>3.6709999999999998</v>
      </c>
      <c r="G131" s="23">
        <f t="shared" si="4"/>
        <v>-8.9513400988810794</v>
      </c>
      <c r="H131" s="28">
        <f>(COUNT($G$4:G131)-(COUNTIF($G$4:G131,"&lt;-20")+COUNTIF($G$4:G131,"&gt;20")))/COUNT($G$4:G131)*100</f>
        <v>76.8</v>
      </c>
      <c r="J131" s="17" t="str">
        <f t="shared" si="5"/>
        <v>070/P9 Period 1</v>
      </c>
      <c r="K131" s="37">
        <v>-1.1133740665308873</v>
      </c>
      <c r="R131" s="9">
        <v>-20</v>
      </c>
      <c r="S131" s="9">
        <v>0</v>
      </c>
      <c r="T131">
        <v>20</v>
      </c>
      <c r="U131" t="str">
        <f t="shared" si="7"/>
        <v>3</v>
      </c>
      <c r="V131">
        <v>67</v>
      </c>
    </row>
    <row r="132" spans="1:22" ht="15.75">
      <c r="A132" s="21">
        <v>129</v>
      </c>
      <c r="B132" s="20" t="s">
        <v>73</v>
      </c>
      <c r="C132" s="20" t="s">
        <v>27</v>
      </c>
      <c r="D132" s="20" t="s">
        <v>62</v>
      </c>
      <c r="E132" s="22">
        <v>3.3359999999999999</v>
      </c>
      <c r="F132" s="22">
        <v>3.4649999999999999</v>
      </c>
      <c r="G132" s="23">
        <f t="shared" ref="G132:G195" si="8">IFERROR(((F132-E132)/AVERAGE(E132:F132))*100,"")</f>
        <v>3.7935597706219673</v>
      </c>
      <c r="H132" s="28">
        <f>(COUNT($G$4:G132)-(COUNTIF($G$4:G132,"&lt;-20")+COUNTIF($G$4:G132,"&gt;20")))/COUNT($G$4:G132)*100</f>
        <v>76.984126984126988</v>
      </c>
      <c r="J132" s="17" t="str">
        <f t="shared" si="5"/>
        <v>070/P10 Period 1</v>
      </c>
      <c r="K132" s="37">
        <v>-0.94472731734249371</v>
      </c>
      <c r="R132" s="9">
        <v>-20</v>
      </c>
      <c r="S132" s="9">
        <v>0</v>
      </c>
      <c r="T132">
        <v>20</v>
      </c>
      <c r="U132" t="str">
        <f t="shared" si="7"/>
        <v>3</v>
      </c>
      <c r="V132">
        <v>67</v>
      </c>
    </row>
    <row r="133" spans="1:22" ht="15.75">
      <c r="A133" s="21">
        <v>130</v>
      </c>
      <c r="B133" s="20" t="s">
        <v>74</v>
      </c>
      <c r="C133" s="20" t="s">
        <v>26</v>
      </c>
      <c r="D133" s="20" t="s">
        <v>35</v>
      </c>
      <c r="E133" s="22">
        <v>6.1520000000000001</v>
      </c>
      <c r="F133" s="22">
        <v>7.1559999999999997</v>
      </c>
      <c r="G133" s="23">
        <f t="shared" si="8"/>
        <v>15.08866847009317</v>
      </c>
      <c r="H133" s="28">
        <f>(COUNT($G$4:G133)-(COUNTIF($G$4:G133,"&lt;-20")+COUNTIF($G$4:G133,"&gt;20")))/COUNT($G$4:G133)*100</f>
        <v>77.165354330708652</v>
      </c>
      <c r="J133" s="17" t="str">
        <f t="shared" ref="J133:J196" si="9">CONCATENATE(B133,"/",D133," ",C133)</f>
        <v>072/P4 Period 2</v>
      </c>
      <c r="K133" s="37">
        <v>-0.9405426887156999</v>
      </c>
      <c r="R133" s="9">
        <v>-20</v>
      </c>
      <c r="S133" s="9">
        <v>0</v>
      </c>
      <c r="T133">
        <v>20</v>
      </c>
      <c r="U133" t="str">
        <f t="shared" si="7"/>
        <v>3</v>
      </c>
      <c r="V133">
        <v>67</v>
      </c>
    </row>
    <row r="134" spans="1:22" ht="15.75">
      <c r="A134" s="21">
        <v>131</v>
      </c>
      <c r="B134" s="20" t="s">
        <v>74</v>
      </c>
      <c r="C134" s="20" t="s">
        <v>26</v>
      </c>
      <c r="D134" s="20" t="s">
        <v>39</v>
      </c>
      <c r="E134" s="22">
        <v>1.77</v>
      </c>
      <c r="F134" s="22">
        <v>1.6479999999999999</v>
      </c>
      <c r="G134" s="23">
        <f t="shared" si="8"/>
        <v>-7.1386775892334757</v>
      </c>
      <c r="H134" s="28">
        <f>(COUNT($G$4:G134)-(COUNTIF($G$4:G134,"&lt;-20")+COUNTIF($G$4:G134,"&gt;20")))/COUNT($G$4:G134)*100</f>
        <v>77.34375</v>
      </c>
      <c r="J134" s="17" t="str">
        <f t="shared" si="9"/>
        <v>072/P13 Period 2</v>
      </c>
      <c r="K134" s="37">
        <v>-0.89117136167963396</v>
      </c>
      <c r="R134" s="9">
        <v>-20</v>
      </c>
      <c r="S134" s="9">
        <v>0</v>
      </c>
      <c r="T134">
        <v>20</v>
      </c>
      <c r="U134" t="str">
        <f t="shared" si="7"/>
        <v>3</v>
      </c>
      <c r="V134">
        <v>67</v>
      </c>
    </row>
    <row r="135" spans="1:22" ht="15.75">
      <c r="A135" s="21">
        <v>132</v>
      </c>
      <c r="B135" s="20" t="s">
        <v>74</v>
      </c>
      <c r="C135" s="20" t="s">
        <v>26</v>
      </c>
      <c r="D135" s="20" t="s">
        <v>30</v>
      </c>
      <c r="E135" s="22">
        <v>0.58499999999999996</v>
      </c>
      <c r="F135" s="22">
        <v>0.61699999999999999</v>
      </c>
      <c r="G135" s="23">
        <f t="shared" si="8"/>
        <v>5.3244592346089901</v>
      </c>
      <c r="H135" s="28">
        <f>(COUNT($G$4:G135)-(COUNTIF($G$4:G135,"&lt;-20")+COUNTIF($G$4:G135,"&gt;20")))/COUNT($G$4:G135)*100</f>
        <v>77.51937984496125</v>
      </c>
      <c r="J135" s="17" t="str">
        <f t="shared" si="9"/>
        <v>072/P14 Period 2</v>
      </c>
      <c r="K135" s="37">
        <v>-0.86015899908771964</v>
      </c>
      <c r="R135" s="9">
        <v>-20</v>
      </c>
      <c r="S135" s="9">
        <v>0</v>
      </c>
      <c r="T135">
        <v>20</v>
      </c>
      <c r="U135" t="str">
        <f t="shared" ref="U135:U158" si="10">IF(C135="PH 1","1",IF(C135="PH 2","2","3"))</f>
        <v>3</v>
      </c>
      <c r="V135">
        <v>67</v>
      </c>
    </row>
    <row r="136" spans="1:22" ht="15.75">
      <c r="A136" s="21">
        <v>133</v>
      </c>
      <c r="B136" s="20" t="s">
        <v>75</v>
      </c>
      <c r="C136" s="20" t="s">
        <v>27</v>
      </c>
      <c r="D136" s="20" t="s">
        <v>37</v>
      </c>
      <c r="E136" s="22">
        <v>2.4860000000000002</v>
      </c>
      <c r="F136" s="22">
        <v>2.0499999999999998</v>
      </c>
      <c r="G136" s="23">
        <f t="shared" si="8"/>
        <v>-19.223985890652575</v>
      </c>
      <c r="H136" s="28">
        <f>(COUNT($G$4:G136)-(COUNTIF($G$4:G136,"&lt;-20")+COUNTIF($G$4:G136,"&gt;20")))/COUNT($G$4:G136)*100</f>
        <v>77.692307692307693</v>
      </c>
      <c r="J136" s="17" t="str">
        <f t="shared" si="9"/>
        <v>076/P12 Period 1</v>
      </c>
      <c r="K136" s="37">
        <v>-0.81044574515982859</v>
      </c>
      <c r="R136" s="9">
        <v>-20</v>
      </c>
      <c r="S136" s="9">
        <v>0</v>
      </c>
      <c r="T136">
        <v>20</v>
      </c>
      <c r="U136" t="str">
        <f t="shared" si="10"/>
        <v>3</v>
      </c>
      <c r="V136">
        <v>67</v>
      </c>
    </row>
    <row r="137" spans="1:22" ht="15.75">
      <c r="A137" s="21">
        <v>134</v>
      </c>
      <c r="B137" s="20" t="s">
        <v>75</v>
      </c>
      <c r="C137" s="20" t="s">
        <v>27</v>
      </c>
      <c r="D137" s="20" t="s">
        <v>39</v>
      </c>
      <c r="E137" s="22">
        <v>0.77500000000000002</v>
      </c>
      <c r="F137" s="22">
        <v>0.89200000000000002</v>
      </c>
      <c r="G137" s="23">
        <f t="shared" si="8"/>
        <v>14.037192561487702</v>
      </c>
      <c r="H137" s="28">
        <f>(COUNT($G$4:G137)-(COUNTIF($G$4:G137,"&lt;-20")+COUNTIF($G$4:G137,"&gt;20")))/COUNT($G$4:G137)*100</f>
        <v>77.862595419847324</v>
      </c>
      <c r="J137" s="17" t="str">
        <f t="shared" si="9"/>
        <v>076/P13 Period 1</v>
      </c>
      <c r="K137" s="37">
        <v>-0.78717481040607407</v>
      </c>
      <c r="R137" s="9">
        <v>-20</v>
      </c>
      <c r="S137" s="9">
        <v>0</v>
      </c>
      <c r="T137">
        <v>20</v>
      </c>
      <c r="U137" t="str">
        <f t="shared" si="10"/>
        <v>3</v>
      </c>
      <c r="V137">
        <v>67</v>
      </c>
    </row>
    <row r="138" spans="1:22" ht="15.75">
      <c r="A138" s="21">
        <v>135</v>
      </c>
      <c r="B138" s="20" t="s">
        <v>76</v>
      </c>
      <c r="C138" s="20" t="s">
        <v>27</v>
      </c>
      <c r="D138" s="20" t="s">
        <v>35</v>
      </c>
      <c r="E138" s="22">
        <v>5.8920000000000003</v>
      </c>
      <c r="F138" s="22">
        <v>5.5869999999999997</v>
      </c>
      <c r="G138" s="23">
        <f t="shared" si="8"/>
        <v>-5.3140517466678387</v>
      </c>
      <c r="H138" s="28">
        <f>(COUNT($G$4:G138)-(COUNTIF($G$4:G138,"&lt;-20")+COUNTIF($G$4:G138,"&gt;20")))/COUNT($G$4:G138)*100</f>
        <v>78.030303030303031</v>
      </c>
      <c r="J138" s="17" t="str">
        <f t="shared" si="9"/>
        <v>077/P4 Period 1</v>
      </c>
      <c r="K138" s="37">
        <v>-0.71912013536378616</v>
      </c>
      <c r="R138" s="9">
        <v>-20</v>
      </c>
      <c r="S138" s="9">
        <v>0</v>
      </c>
      <c r="T138">
        <v>20</v>
      </c>
      <c r="U138" t="str">
        <f t="shared" si="10"/>
        <v>3</v>
      </c>
      <c r="V138">
        <v>67</v>
      </c>
    </row>
    <row r="139" spans="1:22" ht="15.75">
      <c r="A139" s="21">
        <v>136</v>
      </c>
      <c r="B139" s="20" t="s">
        <v>76</v>
      </c>
      <c r="C139" s="20" t="s">
        <v>26</v>
      </c>
      <c r="D139" s="20" t="s">
        <v>35</v>
      </c>
      <c r="E139" s="22">
        <v>25.036000000000001</v>
      </c>
      <c r="F139" s="22">
        <v>24.725999999999999</v>
      </c>
      <c r="G139" s="23">
        <f t="shared" si="8"/>
        <v>-1.2459306297978467</v>
      </c>
      <c r="H139" s="28">
        <f>(COUNT($G$4:G139)-(COUNTIF($G$4:G139,"&lt;-20")+COUNTIF($G$4:G139,"&gt;20")))/COUNT($G$4:G139)*100</f>
        <v>78.195488721804509</v>
      </c>
      <c r="J139" s="17" t="str">
        <f t="shared" si="9"/>
        <v>077/P4 Period 2</v>
      </c>
      <c r="K139" s="37">
        <v>-0.58530875036582275</v>
      </c>
      <c r="R139" s="9">
        <v>-20</v>
      </c>
      <c r="S139" s="9">
        <v>0</v>
      </c>
      <c r="T139">
        <v>20</v>
      </c>
      <c r="U139" t="str">
        <f t="shared" si="10"/>
        <v>3</v>
      </c>
      <c r="V139">
        <v>67</v>
      </c>
    </row>
    <row r="140" spans="1:22" ht="15.75">
      <c r="A140" s="21">
        <v>137</v>
      </c>
      <c r="B140" s="20" t="s">
        <v>77</v>
      </c>
      <c r="C140" s="20" t="s">
        <v>27</v>
      </c>
      <c r="D140" s="20" t="s">
        <v>39</v>
      </c>
      <c r="E140" s="22">
        <v>1.0580000000000001</v>
      </c>
      <c r="F140" s="22">
        <v>1.155</v>
      </c>
      <c r="G140" s="23">
        <f t="shared" si="8"/>
        <v>8.7663804789877968</v>
      </c>
      <c r="H140" s="28">
        <f>(COUNT($G$4:G140)-(COUNTIF($G$4:G140,"&lt;-20")+COUNTIF($G$4:G140,"&gt;20")))/COUNT($G$4:G140)*100</f>
        <v>78.358208955223887</v>
      </c>
      <c r="J140" s="17" t="str">
        <f t="shared" si="9"/>
        <v>078/P13 Period 1</v>
      </c>
      <c r="K140" s="37">
        <v>-0.31309793007479197</v>
      </c>
      <c r="R140" s="9">
        <v>-20</v>
      </c>
      <c r="S140" s="9">
        <v>0</v>
      </c>
      <c r="T140">
        <v>20</v>
      </c>
      <c r="U140" t="str">
        <f t="shared" si="10"/>
        <v>3</v>
      </c>
      <c r="V140">
        <v>67</v>
      </c>
    </row>
    <row r="141" spans="1:22" ht="15.75">
      <c r="A141" s="21">
        <v>138</v>
      </c>
      <c r="B141" s="20" t="s">
        <v>77</v>
      </c>
      <c r="C141" s="20" t="s">
        <v>27</v>
      </c>
      <c r="D141" s="20" t="s">
        <v>30</v>
      </c>
      <c r="E141" s="22">
        <v>0.63</v>
      </c>
      <c r="F141" s="22">
        <v>0.52400000000000002</v>
      </c>
      <c r="G141" s="23">
        <f t="shared" si="8"/>
        <v>-18.370883882149045</v>
      </c>
      <c r="H141" s="28">
        <f>(COUNT($G$4:G141)-(COUNTIF($G$4:G141,"&lt;-20")+COUNTIF($G$4:G141,"&gt;20")))/COUNT($G$4:G141)*100</f>
        <v>78.518518518518519</v>
      </c>
      <c r="J141" s="17" t="str">
        <f t="shared" si="9"/>
        <v>078/P14 Period 1</v>
      </c>
      <c r="K141" s="37">
        <v>-0.30546386165443745</v>
      </c>
      <c r="R141" s="9">
        <v>-20</v>
      </c>
      <c r="S141" s="9">
        <v>0</v>
      </c>
      <c r="T141">
        <v>20</v>
      </c>
      <c r="U141" t="str">
        <f t="shared" si="10"/>
        <v>3</v>
      </c>
      <c r="V141">
        <v>67</v>
      </c>
    </row>
    <row r="142" spans="1:22" ht="15.75">
      <c r="A142" s="21">
        <v>139</v>
      </c>
      <c r="B142" s="20" t="s">
        <v>77</v>
      </c>
      <c r="C142" s="20" t="s">
        <v>26</v>
      </c>
      <c r="D142" s="20" t="s">
        <v>37</v>
      </c>
      <c r="E142" s="22">
        <v>3.3660000000000001</v>
      </c>
      <c r="F142" s="22">
        <v>3.431</v>
      </c>
      <c r="G142" s="23">
        <f t="shared" si="8"/>
        <v>1.9126085037516534</v>
      </c>
      <c r="H142" s="28">
        <f>(COUNT($G$4:G142)-(COUNTIF($G$4:G142,"&lt;-20")+COUNTIF($G$4:G142,"&gt;20")))/COUNT($G$4:G142)*100</f>
        <v>78.67647058823529</v>
      </c>
      <c r="J142" s="17" t="str">
        <f t="shared" si="9"/>
        <v>078/P12 Period 2</v>
      </c>
      <c r="K142" s="37">
        <v>-0.1996007984031864</v>
      </c>
      <c r="R142" s="9">
        <v>-20</v>
      </c>
      <c r="S142" s="9">
        <v>0</v>
      </c>
      <c r="T142">
        <v>20</v>
      </c>
      <c r="U142" t="str">
        <f t="shared" si="10"/>
        <v>3</v>
      </c>
      <c r="V142">
        <v>67</v>
      </c>
    </row>
    <row r="143" spans="1:22" ht="15.75">
      <c r="A143" s="21">
        <v>140</v>
      </c>
      <c r="B143" s="20" t="s">
        <v>77</v>
      </c>
      <c r="C143" s="20" t="s">
        <v>26</v>
      </c>
      <c r="D143" s="20" t="s">
        <v>39</v>
      </c>
      <c r="E143" s="22">
        <v>0.88200000000000001</v>
      </c>
      <c r="F143" s="22">
        <v>1.1319999999999999</v>
      </c>
      <c r="G143" s="23">
        <f t="shared" si="8"/>
        <v>24.826216484607738</v>
      </c>
      <c r="H143" s="28">
        <f>(COUNT($G$4:G143)-(COUNTIF($G$4:G143,"&lt;-20")+COUNTIF($G$4:G143,"&gt;20")))/COUNT($G$4:G143)*100</f>
        <v>78.102189781021906</v>
      </c>
      <c r="I143" s="10"/>
      <c r="J143" s="17" t="str">
        <f t="shared" si="9"/>
        <v>078/P13 Period 2</v>
      </c>
      <c r="K143" s="37">
        <v>-0.18264840182648415</v>
      </c>
      <c r="R143" s="9">
        <v>-20</v>
      </c>
      <c r="S143" s="9">
        <v>0</v>
      </c>
      <c r="T143">
        <v>20</v>
      </c>
      <c r="U143" t="str">
        <f t="shared" si="10"/>
        <v>3</v>
      </c>
      <c r="V143">
        <v>67</v>
      </c>
    </row>
    <row r="144" spans="1:22" ht="15.75">
      <c r="A144" s="21">
        <v>141</v>
      </c>
      <c r="B144" s="20" t="s">
        <v>78</v>
      </c>
      <c r="C144" s="20" t="s">
        <v>26</v>
      </c>
      <c r="D144" s="20" t="s">
        <v>33</v>
      </c>
      <c r="E144" s="22">
        <v>3.5510000000000002</v>
      </c>
      <c r="F144" s="22">
        <v>4.1459999999999999</v>
      </c>
      <c r="G144" s="23">
        <f t="shared" si="8"/>
        <v>15.460569052877737</v>
      </c>
      <c r="H144" s="28">
        <f>(COUNT($G$4:G144)-(COUNTIF($G$4:G144,"&lt;-20")+COUNTIF($G$4:G144,"&gt;20")))/COUNT($G$4:G144)*100</f>
        <v>78.260869565217391</v>
      </c>
      <c r="I144" s="10"/>
      <c r="J144" s="17" t="str">
        <f t="shared" si="9"/>
        <v>079/P3 Period 2</v>
      </c>
      <c r="K144" s="37">
        <v>-0.17609509134932883</v>
      </c>
      <c r="R144" s="9">
        <v>-20</v>
      </c>
      <c r="S144" s="9">
        <v>0</v>
      </c>
      <c r="T144">
        <v>20</v>
      </c>
      <c r="U144" t="str">
        <f t="shared" si="10"/>
        <v>3</v>
      </c>
      <c r="V144">
        <v>67</v>
      </c>
    </row>
    <row r="145" spans="1:22" ht="15.75">
      <c r="A145" s="21">
        <v>142</v>
      </c>
      <c r="B145" s="20" t="s">
        <v>78</v>
      </c>
      <c r="C145" s="20" t="s">
        <v>26</v>
      </c>
      <c r="D145" s="20" t="s">
        <v>35</v>
      </c>
      <c r="E145" s="22">
        <v>5.6539999999999999</v>
      </c>
      <c r="F145" s="22">
        <v>4.75</v>
      </c>
      <c r="G145" s="23">
        <f t="shared" si="8"/>
        <v>-17.377931564782774</v>
      </c>
      <c r="H145" s="28">
        <f>(COUNT($G$4:G145)-(COUNTIF($G$4:G145,"&lt;-20")+COUNTIF($G$4:G145,"&gt;20")))/COUNT($G$4:G145)*100</f>
        <v>78.417266187050359</v>
      </c>
      <c r="I145" s="10"/>
      <c r="J145" s="17" t="str">
        <f t="shared" si="9"/>
        <v>079/P4 Period 2</v>
      </c>
      <c r="K145" s="37">
        <v>0.43286573146292795</v>
      </c>
      <c r="R145" s="9">
        <v>-20</v>
      </c>
      <c r="S145" s="9">
        <v>0</v>
      </c>
      <c r="T145">
        <v>20</v>
      </c>
      <c r="U145" t="str">
        <f t="shared" si="10"/>
        <v>3</v>
      </c>
      <c r="V145">
        <v>67</v>
      </c>
    </row>
    <row r="146" spans="1:22" ht="15.75">
      <c r="A146" s="21">
        <v>143</v>
      </c>
      <c r="B146" s="20" t="s">
        <v>78</v>
      </c>
      <c r="C146" s="20" t="s">
        <v>26</v>
      </c>
      <c r="D146" s="24" t="s">
        <v>29</v>
      </c>
      <c r="E146" s="25">
        <v>10.657999999999999</v>
      </c>
      <c r="F146" s="25">
        <v>9.1329999999999991</v>
      </c>
      <c r="G146" s="23">
        <f t="shared" si="8"/>
        <v>-15.411045424687996</v>
      </c>
      <c r="H146" s="28">
        <f>(COUNT($G$4:G146)-(COUNTIF($G$4:G146,"&lt;-20")+COUNTIF($G$4:G146,"&gt;20")))/COUNT($G$4:G146)*100</f>
        <v>78.571428571428569</v>
      </c>
      <c r="I146" s="10"/>
      <c r="J146" s="17" t="str">
        <f t="shared" si="9"/>
        <v>079/P7 Period 2</v>
      </c>
      <c r="K146" s="37">
        <v>0.57826052981167331</v>
      </c>
      <c r="R146" s="9">
        <v>-20</v>
      </c>
      <c r="S146" s="9">
        <v>0</v>
      </c>
      <c r="T146">
        <v>20</v>
      </c>
      <c r="V146">
        <v>67</v>
      </c>
    </row>
    <row r="147" spans="1:22" ht="15.75">
      <c r="A147" s="21">
        <v>144</v>
      </c>
      <c r="B147" s="20" t="s">
        <v>79</v>
      </c>
      <c r="C147" s="20" t="s">
        <v>26</v>
      </c>
      <c r="D147" s="20" t="s">
        <v>37</v>
      </c>
      <c r="E147" s="22">
        <v>2.0310000000000001</v>
      </c>
      <c r="F147" s="22">
        <v>2.5379999999999998</v>
      </c>
      <c r="G147" s="23">
        <f t="shared" si="8"/>
        <v>22.193040052527891</v>
      </c>
      <c r="H147" s="28">
        <f>(COUNT($G$4:G147)-(COUNTIF($G$4:G147,"&lt;-20")+COUNTIF($G$4:G147,"&gt;20")))/COUNT($G$4:G147)*100</f>
        <v>78.01418439716312</v>
      </c>
      <c r="I147" s="10"/>
      <c r="J147" s="17" t="str">
        <f t="shared" si="9"/>
        <v>081/P12 Period 2</v>
      </c>
      <c r="K147" s="37">
        <v>0.6955715279387954</v>
      </c>
      <c r="R147" s="9">
        <v>-20</v>
      </c>
      <c r="S147" s="9">
        <v>0</v>
      </c>
      <c r="T147">
        <v>20</v>
      </c>
      <c r="U147" t="str">
        <f t="shared" si="10"/>
        <v>3</v>
      </c>
      <c r="V147">
        <v>67</v>
      </c>
    </row>
    <row r="148" spans="1:22" ht="15.75">
      <c r="A148" s="21">
        <v>145</v>
      </c>
      <c r="B148" s="20" t="s">
        <v>79</v>
      </c>
      <c r="C148" s="20" t="s">
        <v>26</v>
      </c>
      <c r="D148" s="20" t="s">
        <v>39</v>
      </c>
      <c r="E148" s="22">
        <v>0.78700000000000003</v>
      </c>
      <c r="F148" s="22">
        <v>0.82399999999999995</v>
      </c>
      <c r="G148" s="23">
        <f t="shared" si="8"/>
        <v>4.5934202358783267</v>
      </c>
      <c r="H148" s="28">
        <f>(COUNT($G$4:G148)-(COUNTIF($G$4:G148,"&lt;-20")+COUNTIF($G$4:G148,"&gt;20")))/COUNT($G$4:G148)*100</f>
        <v>78.16901408450704</v>
      </c>
      <c r="I148" s="10"/>
      <c r="J148" s="17" t="str">
        <f t="shared" si="9"/>
        <v>081/P13 Period 2</v>
      </c>
      <c r="K148" s="37">
        <v>0.75550345186922918</v>
      </c>
      <c r="R148" s="9">
        <v>-20</v>
      </c>
      <c r="S148" s="9">
        <v>0</v>
      </c>
      <c r="T148">
        <v>20</v>
      </c>
      <c r="U148" t="str">
        <f t="shared" si="10"/>
        <v>3</v>
      </c>
      <c r="V148">
        <v>67</v>
      </c>
    </row>
    <row r="149" spans="1:22" ht="15.75">
      <c r="A149" s="21">
        <v>146</v>
      </c>
      <c r="B149" s="20" t="s">
        <v>80</v>
      </c>
      <c r="C149" s="20" t="s">
        <v>27</v>
      </c>
      <c r="D149" s="20" t="s">
        <v>62</v>
      </c>
      <c r="E149" s="22">
        <v>6.9269999999999996</v>
      </c>
      <c r="F149" s="22">
        <v>6.3639999999999999</v>
      </c>
      <c r="G149" s="23">
        <f t="shared" si="8"/>
        <v>-8.471898277029565</v>
      </c>
      <c r="H149" s="28">
        <f>(COUNT($G$4:G149)-(COUNTIF($G$4:G149,"&lt;-20")+COUNTIF($G$4:G149,"&gt;20")))/COUNT($G$4:G149)*100</f>
        <v>78.32167832167832</v>
      </c>
      <c r="I149" s="10"/>
      <c r="J149" s="17" t="str">
        <f t="shared" si="9"/>
        <v>083/P10 Period 1</v>
      </c>
      <c r="K149" s="37">
        <v>0.94339622641509513</v>
      </c>
      <c r="R149" s="9">
        <v>-20</v>
      </c>
      <c r="S149" s="9">
        <v>0</v>
      </c>
      <c r="T149">
        <v>20</v>
      </c>
      <c r="U149" t="str">
        <f t="shared" si="10"/>
        <v>3</v>
      </c>
      <c r="V149">
        <v>67</v>
      </c>
    </row>
    <row r="150" spans="1:22" ht="15.75">
      <c r="A150" s="21">
        <v>147</v>
      </c>
      <c r="B150" s="20" t="s">
        <v>80</v>
      </c>
      <c r="C150" s="20" t="s">
        <v>26</v>
      </c>
      <c r="D150" s="20" t="s">
        <v>39</v>
      </c>
      <c r="E150" s="22">
        <v>1.0029999999999999</v>
      </c>
      <c r="F150" s="22">
        <v>1.129</v>
      </c>
      <c r="G150" s="23">
        <f t="shared" si="8"/>
        <v>11.81988742964354</v>
      </c>
      <c r="H150" s="28">
        <f>(COUNT($G$4:G150)-(COUNTIF($G$4:G150,"&lt;-20")+COUNTIF($G$4:G150,"&gt;20")))/COUNT($G$4:G150)*100</f>
        <v>78.472222222222214</v>
      </c>
      <c r="I150" s="10"/>
      <c r="J150" s="17" t="str">
        <f t="shared" si="9"/>
        <v>083/P13 Period 2</v>
      </c>
      <c r="K150" s="37">
        <v>1.1303764728422123</v>
      </c>
      <c r="R150" s="9">
        <v>-20</v>
      </c>
      <c r="S150" s="9">
        <v>0</v>
      </c>
      <c r="T150">
        <v>20</v>
      </c>
      <c r="U150" t="str">
        <f t="shared" si="10"/>
        <v>3</v>
      </c>
      <c r="V150">
        <v>67</v>
      </c>
    </row>
    <row r="151" spans="1:22" ht="15.75">
      <c r="A151" s="21">
        <v>148</v>
      </c>
      <c r="B151" s="20" t="s">
        <v>80</v>
      </c>
      <c r="C151" s="20" t="s">
        <v>26</v>
      </c>
      <c r="D151" s="20" t="s">
        <v>30</v>
      </c>
      <c r="E151" s="22">
        <v>1.4830000000000001</v>
      </c>
      <c r="F151" s="22">
        <v>2.69</v>
      </c>
      <c r="G151" s="23">
        <f t="shared" si="8"/>
        <v>57.84807093218307</v>
      </c>
      <c r="H151" s="28">
        <f>(COUNT($G$4:G151)-(COUNTIF($G$4:G151,"&lt;-20")+COUNTIF($G$4:G151,"&gt;20")))/COUNT($G$4:G151)*100</f>
        <v>77.931034482758619</v>
      </c>
      <c r="I151" s="10"/>
      <c r="J151" s="17" t="str">
        <f t="shared" si="9"/>
        <v>083/P14 Period 2</v>
      </c>
      <c r="K151" s="37">
        <v>1.2122325282395048</v>
      </c>
      <c r="R151" s="9">
        <v>-20</v>
      </c>
      <c r="S151" s="9">
        <v>0</v>
      </c>
      <c r="T151">
        <v>20</v>
      </c>
      <c r="U151" t="str">
        <f t="shared" si="10"/>
        <v>3</v>
      </c>
      <c r="V151">
        <v>67</v>
      </c>
    </row>
    <row r="152" spans="1:22" ht="15.75">
      <c r="A152" s="21">
        <v>149</v>
      </c>
      <c r="B152" s="20" t="s">
        <v>80</v>
      </c>
      <c r="C152" s="20" t="s">
        <v>26</v>
      </c>
      <c r="D152" s="20" t="s">
        <v>40</v>
      </c>
      <c r="E152" s="22">
        <v>3.198</v>
      </c>
      <c r="F152" s="22">
        <v>2.7810000000000001</v>
      </c>
      <c r="G152" s="23">
        <f t="shared" si="8"/>
        <v>-13.94882087305569</v>
      </c>
      <c r="H152" s="28">
        <f>(COUNT($G$4:G152)-(COUNTIF($G$4:G152,"&lt;-20")+COUNTIF($G$4:G152,"&gt;20")))/COUNT($G$4:G152)*100</f>
        <v>78.082191780821915</v>
      </c>
      <c r="I152" s="10"/>
      <c r="J152" s="17" t="str">
        <f t="shared" si="9"/>
        <v>083/P15 Period 2</v>
      </c>
      <c r="K152" s="37">
        <v>1.2220670391061501</v>
      </c>
      <c r="R152" s="9">
        <v>-20</v>
      </c>
      <c r="S152" s="9">
        <v>0</v>
      </c>
      <c r="T152">
        <v>20</v>
      </c>
      <c r="U152" t="str">
        <f t="shared" si="10"/>
        <v>3</v>
      </c>
      <c r="V152">
        <v>67</v>
      </c>
    </row>
    <row r="153" spans="1:22" ht="15.75">
      <c r="A153" s="21">
        <v>150</v>
      </c>
      <c r="B153" s="20" t="s">
        <v>81</v>
      </c>
      <c r="C153" s="20" t="s">
        <v>27</v>
      </c>
      <c r="D153" s="20" t="s">
        <v>43</v>
      </c>
      <c r="E153" s="22">
        <v>27.669</v>
      </c>
      <c r="F153" s="22">
        <v>25.23</v>
      </c>
      <c r="G153" s="23">
        <f t="shared" si="8"/>
        <v>-9.2213463392502693</v>
      </c>
      <c r="H153" s="28">
        <f>(COUNT($G$4:G153)-(COUNTIF($G$4:G153,"&lt;-20")+COUNTIF($G$4:G153,"&gt;20")))/COUNT($G$4:G153)*100</f>
        <v>78.231292517006807</v>
      </c>
      <c r="J153" s="17" t="str">
        <f t="shared" si="9"/>
        <v>085/P2 Period 1</v>
      </c>
      <c r="K153" s="37">
        <v>1.4704218979753509</v>
      </c>
      <c r="R153" s="9">
        <v>-20</v>
      </c>
      <c r="S153" s="9">
        <v>0</v>
      </c>
      <c r="T153">
        <v>20</v>
      </c>
      <c r="U153" t="str">
        <f t="shared" si="10"/>
        <v>3</v>
      </c>
      <c r="V153">
        <v>67</v>
      </c>
    </row>
    <row r="154" spans="1:22" ht="15.75">
      <c r="A154" s="21">
        <v>151</v>
      </c>
      <c r="B154" s="20" t="s">
        <v>81</v>
      </c>
      <c r="C154" s="20" t="s">
        <v>27</v>
      </c>
      <c r="D154" s="20" t="s">
        <v>33</v>
      </c>
      <c r="E154" s="22">
        <v>23.762</v>
      </c>
      <c r="F154" s="22">
        <v>25.588000000000001</v>
      </c>
      <c r="G154" s="23">
        <f t="shared" si="8"/>
        <v>7.4002026342451899</v>
      </c>
      <c r="H154" s="28">
        <f>(COUNT($G$4:G154)-(COUNTIF($G$4:G154,"&lt;-20")+COUNTIF($G$4:G154,"&gt;20")))/COUNT($G$4:G154)*100</f>
        <v>78.378378378378372</v>
      </c>
      <c r="J154" s="17" t="str">
        <f t="shared" si="9"/>
        <v>085/P3 Period 1</v>
      </c>
      <c r="K154" s="37">
        <v>1.6443575475008743</v>
      </c>
      <c r="R154" s="9">
        <v>-20</v>
      </c>
      <c r="S154" s="9">
        <v>0</v>
      </c>
      <c r="T154">
        <v>20</v>
      </c>
      <c r="U154" t="str">
        <f t="shared" si="10"/>
        <v>3</v>
      </c>
      <c r="V154">
        <v>67</v>
      </c>
    </row>
    <row r="155" spans="1:22" ht="15.75">
      <c r="A155" s="21">
        <v>152</v>
      </c>
      <c r="B155" s="20" t="s">
        <v>82</v>
      </c>
      <c r="C155" s="20" t="s">
        <v>26</v>
      </c>
      <c r="D155" s="20" t="s">
        <v>39</v>
      </c>
      <c r="E155" s="22">
        <v>0.91300000000000003</v>
      </c>
      <c r="F155" s="22">
        <v>1.8080000000000001</v>
      </c>
      <c r="G155" s="23">
        <f t="shared" si="8"/>
        <v>65.784638000735015</v>
      </c>
      <c r="H155" s="28">
        <f>(COUNT($G$4:G155)-(COUNTIF($G$4:G155,"&lt;-20")+COUNTIF($G$4:G155,"&gt;20")))/COUNT($G$4:G155)*100</f>
        <v>77.852348993288587</v>
      </c>
      <c r="J155" s="17" t="str">
        <f t="shared" si="9"/>
        <v>086/P13 Period 2</v>
      </c>
      <c r="K155" s="37">
        <v>1.9002117378793715</v>
      </c>
      <c r="R155" s="9">
        <v>-20</v>
      </c>
      <c r="S155" s="9">
        <v>0</v>
      </c>
      <c r="T155">
        <v>20</v>
      </c>
      <c r="U155" t="str">
        <f t="shared" si="10"/>
        <v>3</v>
      </c>
      <c r="V155">
        <v>67</v>
      </c>
    </row>
    <row r="156" spans="1:22" ht="15.75">
      <c r="A156" s="21">
        <v>153</v>
      </c>
      <c r="B156" s="20" t="s">
        <v>82</v>
      </c>
      <c r="C156" s="20" t="s">
        <v>26</v>
      </c>
      <c r="D156" s="20" t="s">
        <v>30</v>
      </c>
      <c r="E156" s="22">
        <v>1.984</v>
      </c>
      <c r="F156" s="22">
        <v>0.78300000000000003</v>
      </c>
      <c r="G156" s="23">
        <f t="shared" si="8"/>
        <v>-86.808818214672939</v>
      </c>
      <c r="H156" s="28">
        <f>(COUNT($G$4:G156)-(COUNTIF($G$4:G156,"&lt;-20")+COUNTIF($G$4:G156,"&gt;20")))/COUNT($G$4:G156)*100</f>
        <v>77.333333333333329</v>
      </c>
      <c r="J156" s="17" t="str">
        <f t="shared" si="9"/>
        <v>086/P14 Period 2</v>
      </c>
      <c r="K156" s="37">
        <v>1.9126085037516534</v>
      </c>
      <c r="R156" s="9">
        <v>-20</v>
      </c>
      <c r="S156" s="9">
        <v>0</v>
      </c>
      <c r="T156">
        <v>20</v>
      </c>
      <c r="U156" t="str">
        <f t="shared" si="10"/>
        <v>3</v>
      </c>
      <c r="V156">
        <v>67</v>
      </c>
    </row>
    <row r="157" spans="1:22" ht="15.75">
      <c r="A157" s="21">
        <v>154</v>
      </c>
      <c r="B157" s="20" t="s">
        <v>82</v>
      </c>
      <c r="C157" s="20" t="s">
        <v>26</v>
      </c>
      <c r="D157" s="20" t="s">
        <v>40</v>
      </c>
      <c r="E157" s="22">
        <v>0.66800000000000004</v>
      </c>
      <c r="F157" s="22">
        <v>0.53200000000000003</v>
      </c>
      <c r="G157" s="23">
        <f t="shared" si="8"/>
        <v>-22.666666666666664</v>
      </c>
      <c r="H157" s="28">
        <f>(COUNT($G$4:G157)-(COUNTIF($G$4:G157,"&lt;-20")+COUNTIF($G$4:G157,"&gt;20")))/COUNT($G$4:G157)*100</f>
        <v>76.821192052980138</v>
      </c>
      <c r="J157" s="17" t="str">
        <f t="shared" si="9"/>
        <v>086/P15 Period 2</v>
      </c>
      <c r="K157" s="37">
        <v>2.0086738187628415</v>
      </c>
      <c r="R157" s="9">
        <v>-20</v>
      </c>
      <c r="S157" s="9">
        <v>0</v>
      </c>
      <c r="T157">
        <v>20</v>
      </c>
      <c r="U157" t="str">
        <f t="shared" si="10"/>
        <v>3</v>
      </c>
      <c r="V157">
        <v>67</v>
      </c>
    </row>
    <row r="158" spans="1:22" ht="15.75">
      <c r="A158" s="21">
        <v>155</v>
      </c>
      <c r="B158" s="20" t="s">
        <v>83</v>
      </c>
      <c r="C158" s="20" t="s">
        <v>27</v>
      </c>
      <c r="D158" s="20" t="s">
        <v>43</v>
      </c>
      <c r="E158" s="22">
        <v>45.283000000000001</v>
      </c>
      <c r="F158" s="22">
        <v>42.551000000000002</v>
      </c>
      <c r="G158" s="23">
        <f t="shared" si="8"/>
        <v>-6.2208256483821733</v>
      </c>
      <c r="H158" s="28">
        <f>(COUNT($G$4:G158)-(COUNTIF($G$4:G158,"&lt;-20")+COUNTIF($G$4:G158,"&gt;20")))/COUNT($G$4:G158)*100</f>
        <v>76.973684210526315</v>
      </c>
      <c r="J158" s="17" t="str">
        <f t="shared" si="9"/>
        <v>087/P2 Period 1</v>
      </c>
      <c r="K158" s="37">
        <v>2.0974172300225358</v>
      </c>
      <c r="R158" s="9">
        <v>-20</v>
      </c>
      <c r="S158" s="9">
        <v>0</v>
      </c>
      <c r="T158">
        <v>20</v>
      </c>
      <c r="U158" t="str">
        <f t="shared" si="10"/>
        <v>3</v>
      </c>
      <c r="V158">
        <v>67</v>
      </c>
    </row>
    <row r="159" spans="1:22" ht="15.75">
      <c r="A159" s="21">
        <v>156</v>
      </c>
      <c r="B159" s="20" t="s">
        <v>83</v>
      </c>
      <c r="C159" s="20" t="s">
        <v>26</v>
      </c>
      <c r="D159" s="24" t="s">
        <v>92</v>
      </c>
      <c r="E159" s="22">
        <v>10.173999999999999</v>
      </c>
      <c r="F159" s="22">
        <v>11.186999999999999</v>
      </c>
      <c r="G159" s="23">
        <f t="shared" si="8"/>
        <v>9.484574692196059</v>
      </c>
      <c r="H159" s="28">
        <f>(COUNT($G$4:G159)-(COUNTIF($G$4:G159,"&lt;-20")+COUNTIF($G$4:G159,"&gt;20")))/COUNT($G$4:G159)*100</f>
        <v>77.124183006535958</v>
      </c>
      <c r="J159" s="17" t="str">
        <f t="shared" si="9"/>
        <v>087/P1 Period 2</v>
      </c>
      <c r="K159" s="37">
        <v>2.1043944708066729</v>
      </c>
      <c r="R159" s="9">
        <v>-20</v>
      </c>
      <c r="S159" s="9">
        <v>0</v>
      </c>
      <c r="T159">
        <v>20</v>
      </c>
      <c r="V159">
        <v>67</v>
      </c>
    </row>
    <row r="160" spans="1:22" ht="15.75">
      <c r="A160" s="21">
        <v>157</v>
      </c>
      <c r="B160" s="20" t="s">
        <v>84</v>
      </c>
      <c r="C160" s="20" t="s">
        <v>27</v>
      </c>
      <c r="D160" s="24" t="s">
        <v>29</v>
      </c>
      <c r="E160" s="22">
        <v>7.8840000000000003</v>
      </c>
      <c r="F160" s="22">
        <v>8.1150000000000002</v>
      </c>
      <c r="G160" s="23">
        <f t="shared" si="8"/>
        <v>2.8876804800300002</v>
      </c>
      <c r="H160" s="28">
        <f>(COUNT($G$4:G160)-(COUNTIF($G$4:G160,"&lt;-20")+COUNTIF($G$4:G160,"&gt;20")))/COUNT($G$4:G160)*100</f>
        <v>77.272727272727266</v>
      </c>
      <c r="J160" s="17" t="str">
        <f t="shared" si="9"/>
        <v>088/P7 Period 1</v>
      </c>
      <c r="K160" s="37">
        <v>2.190225106469287</v>
      </c>
      <c r="R160" s="9">
        <v>-20</v>
      </c>
      <c r="S160" s="9">
        <v>0</v>
      </c>
      <c r="T160">
        <v>20</v>
      </c>
      <c r="V160">
        <v>67</v>
      </c>
    </row>
    <row r="161" spans="1:22" ht="15.75">
      <c r="A161" s="21">
        <v>158</v>
      </c>
      <c r="B161" s="20" t="s">
        <v>84</v>
      </c>
      <c r="C161" s="20" t="s">
        <v>27</v>
      </c>
      <c r="D161" s="24" t="s">
        <v>44</v>
      </c>
      <c r="E161" s="22">
        <v>7.5439999999999996</v>
      </c>
      <c r="F161" s="22">
        <v>7.8609999999999998</v>
      </c>
      <c r="G161" s="23">
        <f t="shared" si="8"/>
        <v>4.1155469003570291</v>
      </c>
      <c r="H161" s="28">
        <f>(COUNT($G$4:G161)-(COUNTIF($G$4:G161,"&lt;-20")+COUNTIF($G$4:G161,"&gt;20")))/COUNT($G$4:G161)*100</f>
        <v>77.41935483870968</v>
      </c>
      <c r="J161" s="17" t="str">
        <f t="shared" si="9"/>
        <v>088/P8 Period 1</v>
      </c>
      <c r="K161" s="37">
        <v>2.4069991921902534</v>
      </c>
      <c r="R161" s="9">
        <v>-20</v>
      </c>
      <c r="S161" s="9">
        <v>0</v>
      </c>
      <c r="T161">
        <v>20</v>
      </c>
      <c r="V161">
        <v>67</v>
      </c>
    </row>
    <row r="162" spans="1:22" ht="15.75">
      <c r="A162" s="21">
        <v>159</v>
      </c>
      <c r="B162" s="20" t="s">
        <v>85</v>
      </c>
      <c r="C162" s="20" t="s">
        <v>27</v>
      </c>
      <c r="D162" s="24" t="s">
        <v>38</v>
      </c>
      <c r="E162" s="22">
        <v>1.8420000000000001</v>
      </c>
      <c r="F162" s="22">
        <v>1.7190000000000001</v>
      </c>
      <c r="G162" s="23">
        <f t="shared" si="8"/>
        <v>-6.9081718618365624</v>
      </c>
      <c r="H162" s="28">
        <f>(COUNT($G$4:G162)-(COUNTIF($G$4:G162,"&lt;-20")+COUNTIF($G$4:G162,"&gt;20")))/COUNT($G$4:G162)*100</f>
        <v>77.564102564102569</v>
      </c>
      <c r="J162" s="17" t="str">
        <f t="shared" si="9"/>
        <v>090/P11 Period 1</v>
      </c>
      <c r="K162" s="37">
        <v>2.4697517774728639</v>
      </c>
      <c r="R162" s="9">
        <v>-20</v>
      </c>
      <c r="S162" s="9">
        <v>0</v>
      </c>
      <c r="T162">
        <v>20</v>
      </c>
      <c r="V162">
        <v>67</v>
      </c>
    </row>
    <row r="163" spans="1:22" ht="15.75">
      <c r="A163" s="21">
        <v>160</v>
      </c>
      <c r="B163" s="20" t="s">
        <v>85</v>
      </c>
      <c r="C163" s="20" t="s">
        <v>27</v>
      </c>
      <c r="D163" s="24" t="s">
        <v>37</v>
      </c>
      <c r="E163" s="22">
        <v>0.96899999999999997</v>
      </c>
      <c r="F163" s="22">
        <v>1.272</v>
      </c>
      <c r="G163" s="23">
        <f t="shared" si="8"/>
        <v>27.041499330655959</v>
      </c>
      <c r="H163" s="28">
        <f>(COUNT($G$4:G163)-(COUNTIF($G$4:G163,"&lt;-20")+COUNTIF($G$4:G163,"&gt;20")))/COUNT($G$4:G163)*100</f>
        <v>77.070063694267517</v>
      </c>
      <c r="J163" s="17" t="str">
        <f t="shared" si="9"/>
        <v>090/P12 Period 1</v>
      </c>
      <c r="K163" s="37">
        <v>2.4966011617847057</v>
      </c>
      <c r="R163" s="9">
        <v>-20</v>
      </c>
      <c r="S163" s="9">
        <v>0</v>
      </c>
      <c r="T163">
        <v>20</v>
      </c>
      <c r="V163">
        <v>67</v>
      </c>
    </row>
    <row r="164" spans="1:22" ht="15.75">
      <c r="A164" s="21">
        <v>161</v>
      </c>
      <c r="B164" s="20" t="s">
        <v>85</v>
      </c>
      <c r="C164" s="20" t="s">
        <v>27</v>
      </c>
      <c r="D164" s="24" t="s">
        <v>35</v>
      </c>
      <c r="E164" s="22">
        <v>9.5549999999999997</v>
      </c>
      <c r="F164" s="22">
        <v>7.4889999999999999</v>
      </c>
      <c r="G164" s="23">
        <f t="shared" si="8"/>
        <v>-24.24313541422201</v>
      </c>
      <c r="H164" s="28">
        <f>(COUNT($G$4:G164)-(COUNTIF($G$4:G164,"&lt;-20")+COUNTIF($G$4:G164,"&gt;20")))/COUNT($G$4:G164)*100</f>
        <v>76.582278481012651</v>
      </c>
      <c r="J164" s="17" t="str">
        <f t="shared" si="9"/>
        <v>090/P4 Period 1</v>
      </c>
      <c r="K164" s="37">
        <v>2.5242718446601895</v>
      </c>
      <c r="R164" s="9">
        <v>-20</v>
      </c>
      <c r="S164" s="9">
        <v>0</v>
      </c>
      <c r="T164">
        <v>20</v>
      </c>
      <c r="V164">
        <v>67</v>
      </c>
    </row>
    <row r="165" spans="1:22" ht="15.75">
      <c r="A165" s="21">
        <v>162</v>
      </c>
      <c r="B165" s="20" t="s">
        <v>85</v>
      </c>
      <c r="C165" s="20" t="s">
        <v>26</v>
      </c>
      <c r="D165" s="24" t="s">
        <v>35</v>
      </c>
      <c r="E165" s="22">
        <v>30.545999999999999</v>
      </c>
      <c r="F165" s="22">
        <v>32.188000000000002</v>
      </c>
      <c r="G165" s="23">
        <f t="shared" si="8"/>
        <v>5.2348009054101539</v>
      </c>
      <c r="H165" s="28">
        <f>(COUNT($G$4:G165)-(COUNTIF($G$4:G165,"&lt;-20")+COUNTIF($G$4:G165,"&gt;20")))/COUNT($G$4:G165)*100</f>
        <v>76.729559748427675</v>
      </c>
      <c r="J165" s="17" t="str">
        <f t="shared" si="9"/>
        <v>090/P4 Period 2</v>
      </c>
      <c r="K165" s="37">
        <v>2.6361833663828191</v>
      </c>
      <c r="R165" s="9">
        <v>-20</v>
      </c>
      <c r="S165" s="9">
        <v>0</v>
      </c>
      <c r="T165">
        <v>20</v>
      </c>
      <c r="V165">
        <v>67</v>
      </c>
    </row>
    <row r="166" spans="1:22" ht="15.75">
      <c r="A166" s="21">
        <v>163</v>
      </c>
      <c r="B166" s="20" t="s">
        <v>85</v>
      </c>
      <c r="C166" s="20" t="s">
        <v>26</v>
      </c>
      <c r="D166" s="24" t="s">
        <v>31</v>
      </c>
      <c r="E166" s="22">
        <v>39.667000000000002</v>
      </c>
      <c r="F166" s="22">
        <v>35.347999999999999</v>
      </c>
      <c r="G166" s="23">
        <f t="shared" si="8"/>
        <v>-11.515030327267887</v>
      </c>
      <c r="H166" s="28">
        <f>(COUNT($G$4:G166)-(COUNTIF($G$4:G166,"&lt;-20")+COUNTIF($G$4:G166,"&gt;20")))/COUNT($G$4:G166)*100</f>
        <v>76.875</v>
      </c>
      <c r="J166" s="17" t="str">
        <f t="shared" si="9"/>
        <v>090/P5 Period 2</v>
      </c>
      <c r="K166" s="37">
        <v>2.6549597574997525</v>
      </c>
      <c r="R166" s="9">
        <v>-20</v>
      </c>
      <c r="S166" s="9">
        <v>0</v>
      </c>
      <c r="T166">
        <v>20</v>
      </c>
      <c r="V166">
        <v>67</v>
      </c>
    </row>
    <row r="167" spans="1:22" ht="15.75">
      <c r="A167" s="21">
        <v>164</v>
      </c>
      <c r="B167" s="20" t="s">
        <v>86</v>
      </c>
      <c r="C167" s="20" t="s">
        <v>27</v>
      </c>
      <c r="D167" s="24" t="s">
        <v>43</v>
      </c>
      <c r="E167" s="22">
        <v>2.7730000000000001</v>
      </c>
      <c r="F167" s="22">
        <v>3.617</v>
      </c>
      <c r="G167" s="23">
        <f t="shared" si="8"/>
        <v>26.416275430359931</v>
      </c>
      <c r="H167" s="28">
        <f>(COUNT($G$4:G167)-(COUNTIF($G$4:G167,"&lt;-20")+COUNTIF($G$4:G167,"&gt;20")))/COUNT($G$4:G167)*100</f>
        <v>76.397515527950304</v>
      </c>
      <c r="J167" s="17" t="str">
        <f t="shared" si="9"/>
        <v>091/P2 Period 1</v>
      </c>
      <c r="K167" s="37">
        <v>2.8876804800300002</v>
      </c>
      <c r="R167" s="9">
        <v>-20</v>
      </c>
      <c r="S167" s="9">
        <v>0</v>
      </c>
      <c r="T167">
        <v>20</v>
      </c>
      <c r="V167">
        <v>67</v>
      </c>
    </row>
    <row r="168" spans="1:22" ht="15.75">
      <c r="A168" s="21">
        <v>165</v>
      </c>
      <c r="B168" s="20" t="s">
        <v>86</v>
      </c>
      <c r="C168" s="20" t="s">
        <v>27</v>
      </c>
      <c r="D168" s="24" t="s">
        <v>33</v>
      </c>
      <c r="E168" s="22">
        <v>3.38</v>
      </c>
      <c r="F168" s="22">
        <v>4.6070000000000002</v>
      </c>
      <c r="G168" s="23">
        <f t="shared" si="8"/>
        <v>30.72492800801303</v>
      </c>
      <c r="H168" s="28">
        <f>(COUNT($G$4:G168)-(COUNTIF($G$4:G168,"&lt;-20")+COUNTIF($G$4:G168,"&gt;20")))/COUNT($G$4:G168)*100</f>
        <v>75.925925925925924</v>
      </c>
      <c r="J168" s="17" t="str">
        <f t="shared" si="9"/>
        <v>091/P3 Period 1</v>
      </c>
      <c r="K168" s="37">
        <v>3.1629152372186433</v>
      </c>
      <c r="R168" s="9">
        <v>-20</v>
      </c>
      <c r="S168" s="9">
        <v>0</v>
      </c>
      <c r="T168">
        <v>20</v>
      </c>
      <c r="V168">
        <v>67</v>
      </c>
    </row>
    <row r="169" spans="1:22" ht="15.75">
      <c r="A169" s="21">
        <v>166</v>
      </c>
      <c r="B169" s="20" t="s">
        <v>86</v>
      </c>
      <c r="C169" s="20" t="s">
        <v>27</v>
      </c>
      <c r="D169" s="24" t="s">
        <v>35</v>
      </c>
      <c r="E169" s="22">
        <v>3.41</v>
      </c>
      <c r="F169" s="22">
        <v>4.5759999999999996</v>
      </c>
      <c r="G169" s="23">
        <f t="shared" si="8"/>
        <v>29.201101928374644</v>
      </c>
      <c r="H169" s="28">
        <f>(COUNT($G$4:G169)-(COUNTIF($G$4:G169,"&lt;-20")+COUNTIF($G$4:G169,"&gt;20")))/COUNT($G$4:G169)*100</f>
        <v>75.460122699386503</v>
      </c>
      <c r="J169" s="17" t="str">
        <f t="shared" si="9"/>
        <v>091/P4 Period 1</v>
      </c>
      <c r="K169" s="37">
        <v>3.2339089481946548</v>
      </c>
      <c r="R169" s="9">
        <v>-20</v>
      </c>
      <c r="S169" s="9">
        <v>0</v>
      </c>
      <c r="T169">
        <v>20</v>
      </c>
      <c r="V169">
        <v>67</v>
      </c>
    </row>
    <row r="170" spans="1:22" ht="15.75">
      <c r="A170" s="21">
        <v>167</v>
      </c>
      <c r="B170" s="20" t="s">
        <v>86</v>
      </c>
      <c r="C170" s="20" t="s">
        <v>27</v>
      </c>
      <c r="D170" s="24" t="s">
        <v>31</v>
      </c>
      <c r="E170" s="22">
        <v>2.88</v>
      </c>
      <c r="F170" s="22">
        <v>3.7160000000000002</v>
      </c>
      <c r="G170" s="23">
        <f t="shared" si="8"/>
        <v>25.348696179502738</v>
      </c>
      <c r="H170" s="28">
        <f>(COUNT($G$4:G170)-(COUNTIF($G$4:G170,"&lt;-20")+COUNTIF($G$4:G170,"&gt;20")))/COUNT($G$4:G170)*100</f>
        <v>75</v>
      </c>
      <c r="J170" s="17" t="str">
        <f t="shared" si="9"/>
        <v>091/P5 Period 1</v>
      </c>
      <c r="K170" s="37">
        <v>3.3846640498066098</v>
      </c>
      <c r="R170" s="9">
        <v>-20</v>
      </c>
      <c r="S170" s="9">
        <v>0</v>
      </c>
      <c r="T170">
        <v>20</v>
      </c>
      <c r="V170">
        <v>67</v>
      </c>
    </row>
    <row r="171" spans="1:22" ht="15.75">
      <c r="A171" s="21">
        <v>168</v>
      </c>
      <c r="B171" s="20" t="s">
        <v>86</v>
      </c>
      <c r="C171" s="20" t="s">
        <v>27</v>
      </c>
      <c r="D171" s="24" t="s">
        <v>32</v>
      </c>
      <c r="E171" s="22">
        <v>2.6909999999999998</v>
      </c>
      <c r="F171" s="22">
        <v>3.5019999999999998</v>
      </c>
      <c r="G171" s="23">
        <f t="shared" si="8"/>
        <v>26.190860649119973</v>
      </c>
      <c r="H171" s="28">
        <f>(COUNT($G$4:G171)-(COUNTIF($G$4:G171,"&lt;-20")+COUNTIF($G$4:G171,"&gt;20")))/COUNT($G$4:G171)*100</f>
        <v>74.545454545454547</v>
      </c>
      <c r="J171" s="17" t="str">
        <f t="shared" si="9"/>
        <v>091/P6 Period 1</v>
      </c>
      <c r="K171" s="37">
        <v>3.4090909090908941</v>
      </c>
      <c r="R171" s="9">
        <v>-20</v>
      </c>
      <c r="S171" s="9">
        <v>0</v>
      </c>
      <c r="T171">
        <v>20</v>
      </c>
      <c r="V171">
        <v>67</v>
      </c>
    </row>
    <row r="172" spans="1:22" ht="15.75">
      <c r="A172" s="21">
        <v>169</v>
      </c>
      <c r="B172" s="20" t="s">
        <v>86</v>
      </c>
      <c r="C172" s="20" t="s">
        <v>26</v>
      </c>
      <c r="D172" s="24" t="s">
        <v>43</v>
      </c>
      <c r="E172" s="22">
        <v>12.58</v>
      </c>
      <c r="F172" s="22">
        <v>13.579000000000001</v>
      </c>
      <c r="G172" s="23">
        <f t="shared" si="8"/>
        <v>7.6379066478076423</v>
      </c>
      <c r="H172" s="28">
        <f>(COUNT($G$4:G172)-(COUNTIF($G$4:G172,"&lt;-20")+COUNTIF($G$4:G172,"&gt;20")))/COUNT($G$4:G172)*100</f>
        <v>74.698795180722882</v>
      </c>
      <c r="J172" s="17" t="str">
        <f t="shared" si="9"/>
        <v>091/P2 Period 2</v>
      </c>
      <c r="K172" s="37">
        <v>3.452555568092059</v>
      </c>
      <c r="R172" s="9">
        <v>-20</v>
      </c>
      <c r="S172" s="9">
        <v>0</v>
      </c>
      <c r="T172">
        <v>20</v>
      </c>
      <c r="V172">
        <v>67</v>
      </c>
    </row>
    <row r="173" spans="1:22" ht="15.75">
      <c r="A173" s="21">
        <v>170</v>
      </c>
      <c r="B173" s="20" t="s">
        <v>86</v>
      </c>
      <c r="C173" s="20" t="s">
        <v>26</v>
      </c>
      <c r="D173" s="24" t="s">
        <v>33</v>
      </c>
      <c r="E173" s="22">
        <v>12.881</v>
      </c>
      <c r="F173" s="22">
        <v>12.04</v>
      </c>
      <c r="G173" s="23">
        <f t="shared" si="8"/>
        <v>-6.7493278760884481</v>
      </c>
      <c r="H173" s="28">
        <f>(COUNT($G$4:G173)-(COUNTIF($G$4:G173,"&lt;-20")+COUNTIF($G$4:G173,"&gt;20")))/COUNT($G$4:G173)*100</f>
        <v>74.850299401197603</v>
      </c>
      <c r="J173" s="17" t="str">
        <f t="shared" si="9"/>
        <v>091/P3 Period 2</v>
      </c>
      <c r="K173" s="37">
        <v>3.47110395419574</v>
      </c>
      <c r="R173" s="9">
        <v>-20</v>
      </c>
      <c r="S173" s="9">
        <v>0</v>
      </c>
      <c r="T173">
        <v>20</v>
      </c>
      <c r="V173">
        <v>67</v>
      </c>
    </row>
    <row r="174" spans="1:22" ht="15.75">
      <c r="A174" s="21">
        <v>171</v>
      </c>
      <c r="B174" s="20" t="s">
        <v>87</v>
      </c>
      <c r="C174" s="20" t="s">
        <v>27</v>
      </c>
      <c r="D174" s="24" t="s">
        <v>32</v>
      </c>
      <c r="E174" s="22">
        <v>7.2309999999999999</v>
      </c>
      <c r="F174" s="22">
        <v>7.4980000000000002</v>
      </c>
      <c r="G174" s="23">
        <f t="shared" si="8"/>
        <v>3.6255007128793584</v>
      </c>
      <c r="H174" s="28">
        <f>(COUNT($G$4:G174)-(COUNTIF($G$4:G174,"&lt;-20")+COUNTIF($G$4:G174,"&gt;20")))/COUNT($G$4:G174)*100</f>
        <v>75</v>
      </c>
      <c r="J174" s="17" t="str">
        <f t="shared" si="9"/>
        <v>092/P6 Period 1</v>
      </c>
      <c r="K174" s="37">
        <v>3.6255007128793584</v>
      </c>
      <c r="R174" s="9">
        <v>-20</v>
      </c>
      <c r="S174" s="9">
        <v>0</v>
      </c>
      <c r="T174">
        <v>20</v>
      </c>
      <c r="V174">
        <v>67</v>
      </c>
    </row>
    <row r="175" spans="1:22" ht="15.75">
      <c r="A175" s="21">
        <v>172</v>
      </c>
      <c r="B175" s="20" t="s">
        <v>87</v>
      </c>
      <c r="C175" s="20" t="s">
        <v>27</v>
      </c>
      <c r="D175" s="24" t="s">
        <v>37</v>
      </c>
      <c r="E175" s="22">
        <v>1.786</v>
      </c>
      <c r="F175" s="22">
        <v>2.0019999999999998</v>
      </c>
      <c r="G175" s="23">
        <f t="shared" si="8"/>
        <v>11.404435058078128</v>
      </c>
      <c r="H175" s="28">
        <f>(COUNT($G$4:G175)-(COUNTIF($G$4:G175,"&lt;-20")+COUNTIF($G$4:G175,"&gt;20")))/COUNT($G$4:G175)*100</f>
        <v>75.147928994082832</v>
      </c>
      <c r="J175" s="17" t="str">
        <f t="shared" si="9"/>
        <v>092/P12 Period 1</v>
      </c>
      <c r="K175" s="37">
        <v>3.6311514572383978</v>
      </c>
      <c r="R175" s="9">
        <v>-20</v>
      </c>
      <c r="S175" s="9">
        <v>0</v>
      </c>
      <c r="T175">
        <v>20</v>
      </c>
      <c r="V175">
        <v>67</v>
      </c>
    </row>
    <row r="176" spans="1:22" ht="15.75">
      <c r="A176" s="21">
        <v>173</v>
      </c>
      <c r="B176" s="20" t="s">
        <v>87</v>
      </c>
      <c r="C176" s="20" t="s">
        <v>27</v>
      </c>
      <c r="D176" s="24" t="s">
        <v>39</v>
      </c>
      <c r="E176" s="22">
        <v>0.65500000000000003</v>
      </c>
      <c r="F176" s="22">
        <v>0.68600000000000005</v>
      </c>
      <c r="G176" s="23">
        <f t="shared" si="8"/>
        <v>4.623415361670399</v>
      </c>
      <c r="H176" s="28">
        <f>(COUNT($G$4:G176)-(COUNTIF($G$4:G176,"&lt;-20")+COUNTIF($G$4:G176,"&gt;20")))/COUNT($G$4:G176)*100</f>
        <v>75.294117647058826</v>
      </c>
      <c r="J176" s="17" t="str">
        <f t="shared" si="9"/>
        <v>092/P13 Period 1</v>
      </c>
      <c r="K176" s="37">
        <v>3.7777147257914234</v>
      </c>
      <c r="R176" s="9">
        <v>-20</v>
      </c>
      <c r="S176" s="9">
        <v>0</v>
      </c>
      <c r="T176">
        <v>20</v>
      </c>
      <c r="V176">
        <v>67</v>
      </c>
    </row>
    <row r="177" spans="1:22" ht="15.75">
      <c r="A177" s="21">
        <v>174</v>
      </c>
      <c r="B177" s="20" t="s">
        <v>87</v>
      </c>
      <c r="C177" s="20" t="s">
        <v>26</v>
      </c>
      <c r="D177" s="24" t="s">
        <v>31</v>
      </c>
      <c r="E177" s="22">
        <v>9.49</v>
      </c>
      <c r="F177" s="22">
        <v>9.4220000000000006</v>
      </c>
      <c r="G177" s="23">
        <f t="shared" si="8"/>
        <v>-0.71912013536378616</v>
      </c>
      <c r="H177" s="28">
        <f>(COUNT($G$4:G177)-(COUNTIF($G$4:G177,"&lt;-20")+COUNTIF($G$4:G177,"&gt;20")))/COUNT($G$4:G177)*100</f>
        <v>75.438596491228068</v>
      </c>
      <c r="J177" s="17" t="str">
        <f t="shared" si="9"/>
        <v>092/P5 Period 2</v>
      </c>
      <c r="K177" s="37">
        <v>3.7935597706219673</v>
      </c>
      <c r="R177" s="9">
        <v>-20</v>
      </c>
      <c r="S177" s="9">
        <v>0</v>
      </c>
      <c r="T177">
        <v>20</v>
      </c>
      <c r="V177">
        <v>67</v>
      </c>
    </row>
    <row r="178" spans="1:22" ht="15.75">
      <c r="A178" s="21">
        <v>175</v>
      </c>
      <c r="B178" s="20" t="s">
        <v>87</v>
      </c>
      <c r="C178" s="20" t="s">
        <v>26</v>
      </c>
      <c r="D178" s="24" t="s">
        <v>32</v>
      </c>
      <c r="E178" s="22">
        <v>8.8230000000000004</v>
      </c>
      <c r="F178" s="22">
        <v>9.3260000000000005</v>
      </c>
      <c r="G178" s="23">
        <f t="shared" si="8"/>
        <v>5.5430051242492704</v>
      </c>
      <c r="H178" s="28">
        <f>(COUNT($G$4:G178)-(COUNTIF($G$4:G178,"&lt;-20")+COUNTIF($G$4:G178,"&gt;20")))/COUNT($G$4:G178)*100</f>
        <v>75.581395348837205</v>
      </c>
      <c r="J178" s="17" t="str">
        <f t="shared" si="9"/>
        <v>092/P6 Period 2</v>
      </c>
      <c r="K178" s="37">
        <v>3.8515210717276003</v>
      </c>
      <c r="R178" s="9">
        <v>-20</v>
      </c>
      <c r="S178" s="9">
        <v>0</v>
      </c>
      <c r="T178">
        <v>20</v>
      </c>
      <c r="V178">
        <v>67</v>
      </c>
    </row>
    <row r="179" spans="1:22" ht="15.75">
      <c r="A179" s="21">
        <v>176</v>
      </c>
      <c r="B179" s="20" t="s">
        <v>88</v>
      </c>
      <c r="C179" s="20" t="s">
        <v>27</v>
      </c>
      <c r="D179" s="24" t="s">
        <v>43</v>
      </c>
      <c r="E179" s="22">
        <v>7.7519999999999998</v>
      </c>
      <c r="F179" s="22">
        <v>7.5060000000000002</v>
      </c>
      <c r="G179" s="23">
        <f t="shared" si="8"/>
        <v>-3.2245379473063251</v>
      </c>
      <c r="H179" s="28">
        <f>(COUNT($G$4:G179)-(COUNTIF($G$4:G179,"&lt;-20")+COUNTIF($G$4:G179,"&gt;20")))/COUNT($G$4:G179)*100</f>
        <v>75.72254335260115</v>
      </c>
      <c r="J179" s="17" t="str">
        <f t="shared" si="9"/>
        <v>095/P2 Period 1</v>
      </c>
      <c r="K179" s="37">
        <v>4.0054869684499295</v>
      </c>
      <c r="R179" s="9">
        <v>-20</v>
      </c>
      <c r="S179" s="9">
        <v>0</v>
      </c>
      <c r="T179">
        <v>20</v>
      </c>
      <c r="V179">
        <v>67</v>
      </c>
    </row>
    <row r="180" spans="1:22" ht="15.75">
      <c r="A180" s="21">
        <v>177</v>
      </c>
      <c r="B180" s="20" t="s">
        <v>88</v>
      </c>
      <c r="C180" s="20" t="s">
        <v>27</v>
      </c>
      <c r="D180" s="24" t="s">
        <v>33</v>
      </c>
      <c r="E180" s="22">
        <v>41.588000000000001</v>
      </c>
      <c r="F180" s="22">
        <v>55.953000000000003</v>
      </c>
      <c r="G180" s="23">
        <f t="shared" si="8"/>
        <v>29.454280763986429</v>
      </c>
      <c r="H180" s="28">
        <f>(COUNT($G$4:G180)-(COUNTIF($G$4:G180,"&lt;-20")+COUNTIF($G$4:G180,"&gt;20")))/COUNT($G$4:G180)*100</f>
        <v>75.287356321839084</v>
      </c>
      <c r="J180" s="17" t="str">
        <f t="shared" si="9"/>
        <v>095/P3 Period 1</v>
      </c>
      <c r="K180" s="37">
        <v>4.0227065666830191</v>
      </c>
      <c r="R180" s="9">
        <v>-20</v>
      </c>
      <c r="S180" s="9">
        <v>0</v>
      </c>
      <c r="T180">
        <v>20</v>
      </c>
      <c r="V180">
        <v>67</v>
      </c>
    </row>
    <row r="181" spans="1:22" ht="15.75">
      <c r="A181" s="21">
        <v>178</v>
      </c>
      <c r="B181" s="20" t="s">
        <v>88</v>
      </c>
      <c r="C181" s="20" t="s">
        <v>26</v>
      </c>
      <c r="D181" s="24" t="s">
        <v>31</v>
      </c>
      <c r="E181" s="22">
        <v>6.2960000000000003</v>
      </c>
      <c r="F181" s="22">
        <v>7.2770000000000001</v>
      </c>
      <c r="G181" s="23">
        <f t="shared" si="8"/>
        <v>14.455168348928016</v>
      </c>
      <c r="H181" s="28">
        <f>(COUNT($G$4:G181)-(COUNTIF($G$4:G181,"&lt;-20")+COUNTIF($G$4:G181,"&gt;20")))/COUNT($G$4:G181)*100</f>
        <v>75.428571428571431</v>
      </c>
      <c r="J181" s="17" t="str">
        <f t="shared" si="9"/>
        <v>095/P5 Period 2</v>
      </c>
      <c r="K181" s="37">
        <v>4.1155469003570291</v>
      </c>
      <c r="R181" s="9">
        <v>-20</v>
      </c>
      <c r="S181" s="9">
        <v>0</v>
      </c>
      <c r="T181">
        <v>20</v>
      </c>
      <c r="V181">
        <v>67</v>
      </c>
    </row>
    <row r="182" spans="1:22" ht="15.75">
      <c r="A182" s="21">
        <v>179</v>
      </c>
      <c r="B182" s="20" t="s">
        <v>88</v>
      </c>
      <c r="C182" s="20" t="s">
        <v>26</v>
      </c>
      <c r="D182" s="24" t="s">
        <v>32</v>
      </c>
      <c r="E182" s="22">
        <v>5.5389999999999997</v>
      </c>
      <c r="F182" s="22">
        <v>7.5529999999999999</v>
      </c>
      <c r="G182" s="23">
        <f t="shared" si="8"/>
        <v>30.76688053773297</v>
      </c>
      <c r="H182" s="28">
        <f>(COUNT($G$4:G182)-(COUNTIF($G$4:G182,"&lt;-20")+COUNTIF($G$4:G182,"&gt;20")))/COUNT($G$4:G182)*100</f>
        <v>75</v>
      </c>
      <c r="J182" s="17" t="str">
        <f t="shared" si="9"/>
        <v>095/P6 Period 2</v>
      </c>
      <c r="K182" s="37">
        <v>4.1589286181371223</v>
      </c>
      <c r="R182" s="9">
        <v>-20</v>
      </c>
      <c r="S182" s="9">
        <v>0</v>
      </c>
      <c r="T182">
        <v>20</v>
      </c>
      <c r="V182">
        <v>67</v>
      </c>
    </row>
    <row r="183" spans="1:22" ht="15.75">
      <c r="A183" s="21">
        <v>180</v>
      </c>
      <c r="B183" s="20" t="s">
        <v>88</v>
      </c>
      <c r="C183" s="20" t="s">
        <v>26</v>
      </c>
      <c r="D183" s="24" t="s">
        <v>29</v>
      </c>
      <c r="E183" s="22">
        <v>6.8079999999999998</v>
      </c>
      <c r="F183" s="22">
        <v>6.633</v>
      </c>
      <c r="G183" s="23">
        <f t="shared" si="8"/>
        <v>-2.6039729186816429</v>
      </c>
      <c r="H183" s="28">
        <f>(COUNT($G$4:G183)-(COUNTIF($G$4:G183,"&lt;-20")+COUNTIF($G$4:G183,"&gt;20")))/COUNT($G$4:G183)*100</f>
        <v>75.141242937853107</v>
      </c>
      <c r="J183" s="17" t="str">
        <f t="shared" si="9"/>
        <v>095/P7 Period 2</v>
      </c>
      <c r="K183" s="37">
        <v>4.2061713497672768</v>
      </c>
      <c r="R183" s="9">
        <v>-20</v>
      </c>
      <c r="S183" s="9">
        <v>0</v>
      </c>
      <c r="T183">
        <v>20</v>
      </c>
      <c r="V183">
        <v>67</v>
      </c>
    </row>
    <row r="184" spans="1:22" ht="15.75">
      <c r="A184" s="21">
        <v>181</v>
      </c>
      <c r="B184" s="20" t="s">
        <v>88</v>
      </c>
      <c r="C184" s="20" t="s">
        <v>26</v>
      </c>
      <c r="D184" s="24" t="s">
        <v>37</v>
      </c>
      <c r="E184" s="22">
        <v>2.4220000000000002</v>
      </c>
      <c r="F184" s="22">
        <v>2.5059999999999998</v>
      </c>
      <c r="G184" s="23">
        <f t="shared" si="8"/>
        <v>3.4090909090908941</v>
      </c>
      <c r="H184" s="28">
        <f>(COUNT($G$4:G184)-(COUNTIF($G$4:G184,"&lt;-20")+COUNTIF($G$4:G184,"&gt;20")))/COUNT($G$4:G184)*100</f>
        <v>75.280898876404493</v>
      </c>
      <c r="J184" s="17" t="str">
        <f t="shared" si="9"/>
        <v>095/P12 Period 2</v>
      </c>
      <c r="K184" s="37">
        <v>4.2785909602702246</v>
      </c>
      <c r="R184" s="9">
        <v>-20</v>
      </c>
      <c r="S184" s="9">
        <v>0</v>
      </c>
      <c r="T184">
        <v>20</v>
      </c>
      <c r="V184">
        <v>67</v>
      </c>
    </row>
    <row r="185" spans="1:22" ht="15.75">
      <c r="A185" s="21">
        <v>182</v>
      </c>
      <c r="B185" s="20" t="s">
        <v>88</v>
      </c>
      <c r="C185" s="20" t="s">
        <v>26</v>
      </c>
      <c r="D185" s="24" t="s">
        <v>39</v>
      </c>
      <c r="E185" s="22">
        <v>0.77</v>
      </c>
      <c r="F185" s="22">
        <v>0.97199999999999998</v>
      </c>
      <c r="G185" s="23">
        <f t="shared" si="8"/>
        <v>23.191733639494831</v>
      </c>
      <c r="H185" s="28">
        <f>(COUNT($G$4:G185)-(COUNTIF($G$4:G185,"&lt;-20")+COUNTIF($G$4:G185,"&gt;20")))/COUNT($G$4:G185)*100</f>
        <v>74.860335195530723</v>
      </c>
      <c r="J185" s="17" t="str">
        <f t="shared" si="9"/>
        <v>095/P13 Period 2</v>
      </c>
      <c r="K185" s="37">
        <v>4.4067243349110425</v>
      </c>
      <c r="R185" s="9">
        <v>-20</v>
      </c>
      <c r="S185" s="9">
        <v>0</v>
      </c>
      <c r="T185">
        <v>20</v>
      </c>
      <c r="V185">
        <v>67</v>
      </c>
    </row>
    <row r="186" spans="1:22" ht="15.75">
      <c r="A186" s="21">
        <v>183</v>
      </c>
      <c r="B186" s="20" t="s">
        <v>89</v>
      </c>
      <c r="C186" s="20" t="s">
        <v>27</v>
      </c>
      <c r="D186" s="24" t="s">
        <v>37</v>
      </c>
      <c r="E186" s="22">
        <v>2.004</v>
      </c>
      <c r="F186" s="22">
        <v>1.972</v>
      </c>
      <c r="G186" s="23">
        <f t="shared" si="8"/>
        <v>-1.6096579476861181</v>
      </c>
      <c r="H186" s="28">
        <f>(COUNT($G$4:G186)-(COUNTIF($G$4:G186,"&lt;-20")+COUNTIF($G$4:G186,"&gt;20")))/COUNT($G$4:G186)*100</f>
        <v>75</v>
      </c>
      <c r="J186" s="17" t="str">
        <f t="shared" si="9"/>
        <v>096/P12 Period 1</v>
      </c>
      <c r="K186" s="37">
        <v>4.5934202358783267</v>
      </c>
      <c r="R186" s="9">
        <v>-20</v>
      </c>
      <c r="S186" s="9">
        <v>0</v>
      </c>
      <c r="T186">
        <v>20</v>
      </c>
      <c r="V186">
        <v>67</v>
      </c>
    </row>
    <row r="187" spans="1:22" ht="15.75">
      <c r="A187" s="21">
        <v>184</v>
      </c>
      <c r="B187" s="20" t="s">
        <v>89</v>
      </c>
      <c r="C187" s="20" t="s">
        <v>27</v>
      </c>
      <c r="D187" s="24" t="s">
        <v>39</v>
      </c>
      <c r="E187" s="22">
        <v>0.80900000000000005</v>
      </c>
      <c r="F187" s="22">
        <v>0.90900000000000003</v>
      </c>
      <c r="G187" s="23">
        <f t="shared" si="8"/>
        <v>11.641443538998834</v>
      </c>
      <c r="H187" s="28">
        <f>(COUNT($G$4:G187)-(COUNTIF($G$4:G187,"&lt;-20")+COUNTIF($G$4:G187,"&gt;20")))/COUNT($G$4:G187)*100</f>
        <v>75.138121546961329</v>
      </c>
      <c r="J187" s="17" t="str">
        <f t="shared" si="9"/>
        <v>096/P13 Period 1</v>
      </c>
      <c r="K187" s="37">
        <v>4.5996283652391883</v>
      </c>
      <c r="R187" s="9">
        <v>-20</v>
      </c>
      <c r="S187" s="9">
        <v>0</v>
      </c>
      <c r="T187">
        <v>20</v>
      </c>
      <c r="V187">
        <v>67</v>
      </c>
    </row>
    <row r="188" spans="1:22" ht="15.75">
      <c r="A188" s="21">
        <v>185</v>
      </c>
      <c r="B188" s="20" t="s">
        <v>89</v>
      </c>
      <c r="C188" s="20" t="s">
        <v>26</v>
      </c>
      <c r="D188" s="24" t="s">
        <v>43</v>
      </c>
      <c r="E188" s="22">
        <v>5.4269999999999996</v>
      </c>
      <c r="F188" s="22">
        <v>5.9320000000000004</v>
      </c>
      <c r="G188" s="23">
        <f t="shared" si="8"/>
        <v>8.8916277841359417</v>
      </c>
      <c r="H188" s="28">
        <f>(COUNT($G$4:G188)-(COUNTIF($G$4:G188,"&lt;-20")+COUNTIF($G$4:G188,"&gt;20")))/COUNT($G$4:G188)*100</f>
        <v>75.27472527472527</v>
      </c>
      <c r="J188" s="17" t="str">
        <f t="shared" si="9"/>
        <v>096/P2 Period 2</v>
      </c>
      <c r="K188" s="37">
        <v>4.623415361670399</v>
      </c>
      <c r="R188" s="9">
        <v>-20</v>
      </c>
      <c r="S188" s="9">
        <v>0</v>
      </c>
      <c r="T188">
        <v>20</v>
      </c>
      <c r="V188">
        <v>67</v>
      </c>
    </row>
    <row r="189" spans="1:22" ht="15.75">
      <c r="A189" s="21">
        <v>186</v>
      </c>
      <c r="B189" s="20" t="s">
        <v>89</v>
      </c>
      <c r="C189" s="20" t="s">
        <v>26</v>
      </c>
      <c r="D189" s="24" t="s">
        <v>33</v>
      </c>
      <c r="E189" s="22">
        <v>9.07</v>
      </c>
      <c r="F189" s="22">
        <v>7.1180000000000003</v>
      </c>
      <c r="G189" s="23">
        <f t="shared" si="8"/>
        <v>-24.116629602174449</v>
      </c>
      <c r="H189" s="28">
        <f>(COUNT($G$4:G189)-(COUNTIF($G$4:G189,"&lt;-20")+COUNTIF($G$4:G189,"&gt;20")))/COUNT($G$4:G189)*100</f>
        <v>74.863387978142086</v>
      </c>
      <c r="J189" s="17" t="str">
        <f t="shared" si="9"/>
        <v>096/P3 Period 2</v>
      </c>
      <c r="K189" s="37">
        <v>4.6361944989188952</v>
      </c>
      <c r="R189" s="9">
        <v>-20</v>
      </c>
      <c r="S189" s="9">
        <v>0</v>
      </c>
      <c r="T189">
        <v>20</v>
      </c>
      <c r="V189">
        <v>67</v>
      </c>
    </row>
    <row r="190" spans="1:22" ht="15.75">
      <c r="A190" s="21">
        <v>187</v>
      </c>
      <c r="B190" s="20" t="s">
        <v>89</v>
      </c>
      <c r="C190" s="20" t="s">
        <v>26</v>
      </c>
      <c r="D190" s="24" t="s">
        <v>35</v>
      </c>
      <c r="E190" s="22">
        <v>7.4729999999999999</v>
      </c>
      <c r="F190" s="22">
        <v>9.2219999999999995</v>
      </c>
      <c r="G190" s="23">
        <f t="shared" si="8"/>
        <v>20.952380952380949</v>
      </c>
      <c r="H190" s="28">
        <f>(COUNT($G$4:G190)-(COUNTIF($G$4:G190,"&lt;-20")+COUNTIF($G$4:G190,"&gt;20")))/COUNT($G$4:G190)*100</f>
        <v>74.456521739130437</v>
      </c>
      <c r="J190" s="17" t="str">
        <f t="shared" si="9"/>
        <v>096/P4 Period 2</v>
      </c>
      <c r="K190" s="37">
        <v>4.6425769532511891</v>
      </c>
      <c r="R190" s="9">
        <v>-20</v>
      </c>
      <c r="S190" s="9">
        <v>0</v>
      </c>
      <c r="T190">
        <v>20</v>
      </c>
      <c r="V190">
        <v>67</v>
      </c>
    </row>
    <row r="191" spans="1:22" ht="15.75">
      <c r="A191" s="21">
        <v>188</v>
      </c>
      <c r="B191" s="20" t="s">
        <v>90</v>
      </c>
      <c r="C191" s="20" t="s">
        <v>27</v>
      </c>
      <c r="D191" s="24" t="s">
        <v>32</v>
      </c>
      <c r="E191" s="22">
        <v>25.457000000000001</v>
      </c>
      <c r="F191" s="22">
        <v>32.665999999999997</v>
      </c>
      <c r="G191" s="23">
        <f t="shared" si="8"/>
        <v>24.806014830617816</v>
      </c>
      <c r="H191" s="28">
        <f>(COUNT($G$4:G191)-(COUNTIF($G$4:G191,"&lt;-20")+COUNTIF($G$4:G191,"&gt;20")))/COUNT($G$4:G191)*100</f>
        <v>74.054054054054049</v>
      </c>
      <c r="J191" s="17" t="str">
        <f t="shared" si="9"/>
        <v>097/P6 Period 1</v>
      </c>
      <c r="K191" s="37">
        <v>5.2068922148157428</v>
      </c>
      <c r="R191" s="9">
        <v>-20</v>
      </c>
      <c r="S191" s="9">
        <v>0</v>
      </c>
      <c r="T191">
        <v>20</v>
      </c>
      <c r="V191">
        <v>67</v>
      </c>
    </row>
    <row r="192" spans="1:22" ht="15.75">
      <c r="A192" s="21">
        <v>189</v>
      </c>
      <c r="B192" s="20" t="s">
        <v>90</v>
      </c>
      <c r="C192" s="20" t="s">
        <v>27</v>
      </c>
      <c r="D192" s="24" t="s">
        <v>29</v>
      </c>
      <c r="E192" s="22">
        <v>26.042000000000002</v>
      </c>
      <c r="F192" s="22">
        <v>27.617000000000001</v>
      </c>
      <c r="G192" s="23">
        <f t="shared" si="8"/>
        <v>5.8704038465122315</v>
      </c>
      <c r="H192" s="28">
        <f>(COUNT($G$4:G192)-(COUNTIF($G$4:G192,"&lt;-20")+COUNTIF($G$4:G192,"&gt;20")))/COUNT($G$4:G192)*100</f>
        <v>74.193548387096769</v>
      </c>
      <c r="J192" s="17" t="str">
        <f t="shared" si="9"/>
        <v>097/P7 Period 1</v>
      </c>
      <c r="K192" s="37">
        <v>5.2348009054101539</v>
      </c>
      <c r="R192" s="9">
        <v>-20</v>
      </c>
      <c r="S192" s="9">
        <v>0</v>
      </c>
      <c r="T192">
        <v>20</v>
      </c>
      <c r="V192">
        <v>67</v>
      </c>
    </row>
    <row r="193" spans="1:22" ht="15.75">
      <c r="A193" s="21">
        <v>190</v>
      </c>
      <c r="B193" s="20" t="s">
        <v>90</v>
      </c>
      <c r="C193" s="20" t="s">
        <v>26</v>
      </c>
      <c r="D193" s="24" t="s">
        <v>44</v>
      </c>
      <c r="E193" s="22">
        <v>7.3029999999999999</v>
      </c>
      <c r="F193" s="22">
        <v>9.0839999999999996</v>
      </c>
      <c r="G193" s="23">
        <f t="shared" si="8"/>
        <v>21.736742539818145</v>
      </c>
      <c r="H193" s="28">
        <f>(COUNT($G$4:G193)-(COUNTIF($G$4:G193,"&lt;-20")+COUNTIF($G$4:G193,"&gt;20")))/COUNT($G$4:G193)*100</f>
        <v>73.796791443850267</v>
      </c>
      <c r="J193" s="17" t="str">
        <f t="shared" si="9"/>
        <v>097/P8 Period 2</v>
      </c>
      <c r="K193" s="37">
        <v>5.308602494403579</v>
      </c>
      <c r="R193" s="9">
        <v>-20</v>
      </c>
      <c r="S193" s="9">
        <v>0</v>
      </c>
      <c r="T193">
        <v>20</v>
      </c>
      <c r="V193">
        <v>67</v>
      </c>
    </row>
    <row r="194" spans="1:22" ht="15.75">
      <c r="A194" s="21">
        <v>191</v>
      </c>
      <c r="B194" s="20" t="s">
        <v>90</v>
      </c>
      <c r="C194" s="20" t="s">
        <v>26</v>
      </c>
      <c r="D194" s="24" t="s">
        <v>36</v>
      </c>
      <c r="E194" s="22">
        <v>7.7119999999999997</v>
      </c>
      <c r="F194" s="22">
        <v>8.31</v>
      </c>
      <c r="G194" s="23">
        <f t="shared" si="8"/>
        <v>7.4647359880164865</v>
      </c>
      <c r="H194" s="28">
        <f>(COUNT($G$4:G194)-(COUNTIF($G$4:G194,"&lt;-20")+COUNTIF($G$4:G194,"&gt;20")))/COUNT($G$4:G194)*100</f>
        <v>73.936170212765958</v>
      </c>
      <c r="J194" s="17" t="str">
        <f t="shared" si="9"/>
        <v>097/P9 Period 2</v>
      </c>
      <c r="K194" s="37">
        <v>5.3244592346089901</v>
      </c>
      <c r="R194" s="9">
        <v>-20</v>
      </c>
      <c r="S194" s="9">
        <v>0</v>
      </c>
      <c r="T194">
        <v>20</v>
      </c>
      <c r="V194">
        <v>67</v>
      </c>
    </row>
    <row r="195" spans="1:22" ht="15.75">
      <c r="A195" s="21">
        <v>192</v>
      </c>
      <c r="B195" s="20" t="s">
        <v>91</v>
      </c>
      <c r="C195" s="20" t="s">
        <v>27</v>
      </c>
      <c r="D195" s="24" t="s">
        <v>33</v>
      </c>
      <c r="E195" s="22">
        <v>1.413</v>
      </c>
      <c r="F195" s="22">
        <v>1.7290000000000001</v>
      </c>
      <c r="G195" s="23">
        <f t="shared" si="8"/>
        <v>20.114576702737111</v>
      </c>
      <c r="H195" s="28">
        <f>(COUNT($G$4:G195)-(COUNTIF($G$4:G195,"&lt;-20")+COUNTIF($G$4:G195,"&gt;20")))/COUNT($G$4:G195)*100</f>
        <v>73.544973544973544</v>
      </c>
      <c r="J195" s="17" t="str">
        <f t="shared" si="9"/>
        <v>098/P3 Period 1</v>
      </c>
      <c r="K195" s="37">
        <v>5.3877259752616489</v>
      </c>
      <c r="R195" s="9">
        <v>-20</v>
      </c>
      <c r="S195" s="9">
        <v>0</v>
      </c>
      <c r="T195">
        <v>20</v>
      </c>
      <c r="V195">
        <v>67</v>
      </c>
    </row>
    <row r="196" spans="1:22" ht="15.75">
      <c r="A196" s="21">
        <v>193</v>
      </c>
      <c r="B196" s="20" t="s">
        <v>91</v>
      </c>
      <c r="C196" s="20" t="s">
        <v>27</v>
      </c>
      <c r="D196" s="24" t="s">
        <v>35</v>
      </c>
      <c r="E196" s="22">
        <v>1.3959999999999999</v>
      </c>
      <c r="F196" s="22">
        <v>1.8720000000000001</v>
      </c>
      <c r="G196" s="23">
        <f t="shared" ref="G196:G259" si="11">IFERROR(((F196-E196)/AVERAGE(E196:F196))*100,"")</f>
        <v>29.130966952264398</v>
      </c>
      <c r="H196" s="28">
        <f>(COUNT($G$4:G196)-(COUNTIF($G$4:G196,"&lt;-20")+COUNTIF($G$4:G196,"&gt;20")))/COUNT($G$4:G196)*100</f>
        <v>73.15789473684211</v>
      </c>
      <c r="J196" s="17" t="str">
        <f t="shared" si="9"/>
        <v>098/P4 Period 1</v>
      </c>
      <c r="K196" s="37">
        <v>5.4367524465385975</v>
      </c>
      <c r="R196" s="9">
        <v>-20</v>
      </c>
      <c r="S196" s="9">
        <v>0</v>
      </c>
      <c r="T196">
        <v>20</v>
      </c>
      <c r="V196">
        <v>67</v>
      </c>
    </row>
    <row r="197" spans="1:22" ht="15.75">
      <c r="A197" s="21">
        <v>194</v>
      </c>
      <c r="B197" s="20" t="s">
        <v>91</v>
      </c>
      <c r="C197" s="20" t="s">
        <v>27</v>
      </c>
      <c r="D197" s="24" t="s">
        <v>31</v>
      </c>
      <c r="E197" s="22">
        <v>1.228</v>
      </c>
      <c r="F197" s="22">
        <v>1.9570000000000001</v>
      </c>
      <c r="G197" s="23">
        <f t="shared" si="11"/>
        <v>45.777080062794354</v>
      </c>
      <c r="H197" s="28">
        <f>(COUNT($G$4:G197)-(COUNTIF($G$4:G197,"&lt;-20")+COUNTIF($G$4:G197,"&gt;20")))/COUNT($G$4:G197)*100</f>
        <v>72.774869109947645</v>
      </c>
      <c r="J197" s="17" t="str">
        <f t="shared" ref="J197:J260" si="12">CONCATENATE(B197,"/",D197," ",C197)</f>
        <v>098/P5 Period 1</v>
      </c>
      <c r="K197" s="37">
        <v>5.5309342315192227</v>
      </c>
      <c r="R197" s="9">
        <v>-20</v>
      </c>
      <c r="S197" s="9">
        <v>0</v>
      </c>
      <c r="T197">
        <v>20</v>
      </c>
      <c r="V197">
        <v>67</v>
      </c>
    </row>
    <row r="198" spans="1:22" ht="15.75">
      <c r="A198" s="21">
        <v>195</v>
      </c>
      <c r="B198" s="20" t="s">
        <v>91</v>
      </c>
      <c r="C198" s="20" t="s">
        <v>27</v>
      </c>
      <c r="D198" s="24" t="s">
        <v>32</v>
      </c>
      <c r="E198" s="22">
        <v>1.544</v>
      </c>
      <c r="F198" s="22">
        <v>2.0649999999999999</v>
      </c>
      <c r="G198" s="23">
        <f t="shared" si="11"/>
        <v>28.872263784981982</v>
      </c>
      <c r="H198" s="28">
        <f>(COUNT($G$4:G198)-(COUNTIF($G$4:G198,"&lt;-20")+COUNTIF($G$4:G198,"&gt;20")))/COUNT($G$4:G198)*100</f>
        <v>72.395833333333343</v>
      </c>
      <c r="J198" s="17" t="str">
        <f t="shared" si="12"/>
        <v>098/P6 Period 1</v>
      </c>
      <c r="K198" s="37">
        <v>5.5430051242492704</v>
      </c>
      <c r="R198" s="9">
        <v>-20</v>
      </c>
      <c r="S198" s="9">
        <v>0</v>
      </c>
      <c r="T198">
        <v>20</v>
      </c>
      <c r="V198">
        <v>67</v>
      </c>
    </row>
    <row r="199" spans="1:22" ht="15.75">
      <c r="A199" s="21">
        <v>196</v>
      </c>
      <c r="B199" s="20" t="s">
        <v>91</v>
      </c>
      <c r="C199" s="20" t="s">
        <v>27</v>
      </c>
      <c r="D199" s="24" t="s">
        <v>29</v>
      </c>
      <c r="E199" s="22">
        <v>1.522</v>
      </c>
      <c r="F199" s="22">
        <v>2.36</v>
      </c>
      <c r="G199" s="23">
        <f t="shared" si="11"/>
        <v>43.173621844410093</v>
      </c>
      <c r="H199" s="28">
        <f>(COUNT($G$4:G199)-(COUNTIF($G$4:G199,"&lt;-20")+COUNTIF($G$4:G199,"&gt;20")))/COUNT($G$4:G199)*100</f>
        <v>72.020725388601036</v>
      </c>
      <c r="J199" s="17" t="str">
        <f t="shared" si="12"/>
        <v>098/P7 Period 1</v>
      </c>
      <c r="K199" s="37">
        <v>5.7634769828355594</v>
      </c>
      <c r="R199" s="9">
        <v>-20</v>
      </c>
      <c r="S199" s="9">
        <v>0</v>
      </c>
      <c r="T199">
        <v>20</v>
      </c>
      <c r="V199">
        <v>67</v>
      </c>
    </row>
    <row r="200" spans="1:22" ht="15.75">
      <c r="A200" s="21">
        <v>197</v>
      </c>
      <c r="B200" s="20" t="s">
        <v>91</v>
      </c>
      <c r="C200" s="20" t="s">
        <v>27</v>
      </c>
      <c r="D200" s="24" t="s">
        <v>44</v>
      </c>
      <c r="E200" s="22">
        <v>1.627</v>
      </c>
      <c r="F200" s="22">
        <v>2.395</v>
      </c>
      <c r="G200" s="23">
        <f t="shared" si="11"/>
        <v>38.189955246146198</v>
      </c>
      <c r="H200" s="28">
        <f>(COUNT($G$4:G200)-(COUNTIF($G$4:G200,"&lt;-20")+COUNTIF($G$4:G200,"&gt;20")))/COUNT($G$4:G200)*100</f>
        <v>71.649484536082468</v>
      </c>
      <c r="J200" s="17" t="str">
        <f t="shared" si="12"/>
        <v>098/P8 Period 1</v>
      </c>
      <c r="K200" s="37">
        <v>5.8704038465122315</v>
      </c>
      <c r="R200" s="9">
        <v>-20</v>
      </c>
      <c r="S200" s="9">
        <v>0</v>
      </c>
      <c r="T200">
        <v>20</v>
      </c>
      <c r="V200">
        <v>67</v>
      </c>
    </row>
    <row r="201" spans="1:22" ht="15.75">
      <c r="A201" s="21">
        <v>198</v>
      </c>
      <c r="B201" s="20" t="s">
        <v>91</v>
      </c>
      <c r="C201" s="20" t="s">
        <v>26</v>
      </c>
      <c r="D201" s="24" t="s">
        <v>35</v>
      </c>
      <c r="E201" s="25">
        <v>5.4429999999999996</v>
      </c>
      <c r="F201" s="25">
        <v>5.907</v>
      </c>
      <c r="G201" s="23">
        <f t="shared" si="11"/>
        <v>8.1762114537445019</v>
      </c>
      <c r="H201" s="28">
        <f>(COUNT($G$4:G201)-(COUNTIF($G$4:G201,"&lt;-20")+COUNTIF($G$4:G201,"&gt;20")))/COUNT($G$4:G201)*100</f>
        <v>71.794871794871796</v>
      </c>
      <c r="J201" s="17" t="str">
        <f t="shared" si="12"/>
        <v>098/P4 Period 2</v>
      </c>
      <c r="K201" s="37">
        <v>5.9417363715027403</v>
      </c>
      <c r="R201" s="9">
        <v>-20</v>
      </c>
      <c r="S201" s="9">
        <v>0</v>
      </c>
      <c r="T201">
        <v>20</v>
      </c>
      <c r="V201">
        <v>67</v>
      </c>
    </row>
    <row r="202" spans="1:22" ht="15.75">
      <c r="A202" s="21">
        <v>199</v>
      </c>
      <c r="B202" s="20" t="s">
        <v>91</v>
      </c>
      <c r="C202" s="20" t="s">
        <v>26</v>
      </c>
      <c r="D202" s="24" t="s">
        <v>31</v>
      </c>
      <c r="E202" s="25">
        <v>5.9459999999999997</v>
      </c>
      <c r="F202" s="25">
        <v>6.5510000000000002</v>
      </c>
      <c r="G202" s="23">
        <f t="shared" si="11"/>
        <v>9.6823237577018553</v>
      </c>
      <c r="H202" s="28">
        <f>(COUNT($G$4:G202)-(COUNTIF($G$4:G202,"&lt;-20")+COUNTIF($G$4:G202,"&gt;20")))/COUNT($G$4:G202)*100</f>
        <v>71.938775510204081</v>
      </c>
      <c r="J202" s="17" t="str">
        <f t="shared" si="12"/>
        <v>098/P5 Period 2</v>
      </c>
      <c r="K202" s="37">
        <v>6.061182558404993</v>
      </c>
      <c r="R202" s="9">
        <v>-20</v>
      </c>
      <c r="S202" s="9">
        <v>0</v>
      </c>
      <c r="T202">
        <v>20</v>
      </c>
      <c r="V202">
        <v>67</v>
      </c>
    </row>
    <row r="203" spans="1:22" ht="15.75">
      <c r="A203" s="21">
        <v>200</v>
      </c>
      <c r="B203" s="20" t="s">
        <v>93</v>
      </c>
      <c r="C203" s="20" t="s">
        <v>27</v>
      </c>
      <c r="D203" s="24" t="s">
        <v>37</v>
      </c>
      <c r="E203" s="25">
        <v>2.996</v>
      </c>
      <c r="F203" s="25">
        <v>3.1309999999999998</v>
      </c>
      <c r="G203" s="23">
        <f t="shared" si="11"/>
        <v>4.4067243349110425</v>
      </c>
      <c r="H203" s="28">
        <f>(COUNT($G$4:G203)-(COUNTIF($G$4:G203,"&lt;-20")+COUNTIF($G$4:G203,"&gt;20")))/COUNT($G$4:G203)*100</f>
        <v>72.081218274111677</v>
      </c>
      <c r="J203" s="17" t="str">
        <f t="shared" si="12"/>
        <v>099/P12 Period 1</v>
      </c>
      <c r="K203" s="37">
        <v>6.069381598793365</v>
      </c>
      <c r="R203" s="9">
        <v>-20</v>
      </c>
      <c r="S203" s="9">
        <v>0</v>
      </c>
      <c r="T203">
        <v>20</v>
      </c>
      <c r="V203">
        <v>67</v>
      </c>
    </row>
    <row r="204" spans="1:22" ht="15.75">
      <c r="A204" s="21">
        <v>201</v>
      </c>
      <c r="B204" s="20" t="s">
        <v>93</v>
      </c>
      <c r="C204" s="20" t="s">
        <v>27</v>
      </c>
      <c r="D204" s="24" t="s">
        <v>39</v>
      </c>
      <c r="E204" s="25">
        <v>0.93799999999999994</v>
      </c>
      <c r="F204" s="25">
        <v>1.1739999999999999</v>
      </c>
      <c r="G204" s="23">
        <f t="shared" si="11"/>
        <v>22.348484848484844</v>
      </c>
      <c r="H204" s="28">
        <f>(COUNT($G$4:G204)-(COUNTIF($G$4:G204,"&lt;-20")+COUNTIF($G$4:G204,"&gt;20")))/COUNT($G$4:G204)*100</f>
        <v>71.717171717171709</v>
      </c>
      <c r="J204" s="17" t="str">
        <f t="shared" si="12"/>
        <v>099/P13 Period 1</v>
      </c>
      <c r="K204" s="37">
        <v>6.3069376313945398</v>
      </c>
      <c r="R204" s="9">
        <v>-20</v>
      </c>
      <c r="S204" s="9">
        <v>0</v>
      </c>
      <c r="T204">
        <v>20</v>
      </c>
      <c r="V204">
        <v>67</v>
      </c>
    </row>
    <row r="205" spans="1:22" ht="15.75">
      <c r="A205" s="21">
        <v>202</v>
      </c>
      <c r="B205" s="20" t="s">
        <v>93</v>
      </c>
      <c r="C205" s="20" t="s">
        <v>26</v>
      </c>
      <c r="D205" s="24" t="s">
        <v>33</v>
      </c>
      <c r="E205" s="25">
        <v>21.834</v>
      </c>
      <c r="F205" s="25">
        <v>23.779</v>
      </c>
      <c r="G205" s="23">
        <f t="shared" si="11"/>
        <v>8.5282704492140411</v>
      </c>
      <c r="H205" s="28">
        <f>(COUNT($G$4:G205)-(COUNTIF($G$4:G205,"&lt;-20")+COUNTIF($G$4:G205,"&gt;20")))/COUNT($G$4:G205)*100</f>
        <v>71.859296482412063</v>
      </c>
      <c r="J205" s="17" t="str">
        <f t="shared" si="12"/>
        <v>099/P3 Period 2</v>
      </c>
      <c r="K205" s="37">
        <v>6.3167487825022173</v>
      </c>
      <c r="R205" s="9">
        <v>-20</v>
      </c>
      <c r="S205" s="9">
        <v>0</v>
      </c>
      <c r="T205">
        <v>20</v>
      </c>
      <c r="V205">
        <v>67</v>
      </c>
    </row>
    <row r="206" spans="1:22" ht="15.75">
      <c r="A206" s="21">
        <v>203</v>
      </c>
      <c r="B206" s="20" t="s">
        <v>93</v>
      </c>
      <c r="C206" s="20" t="s">
        <v>26</v>
      </c>
      <c r="D206" s="24" t="s">
        <v>35</v>
      </c>
      <c r="E206" s="25">
        <v>22.753</v>
      </c>
      <c r="F206" s="25">
        <v>22.54</v>
      </c>
      <c r="G206" s="23">
        <f t="shared" si="11"/>
        <v>-0.9405426887156999</v>
      </c>
      <c r="H206" s="28">
        <f>(COUNT($G$4:G206)-(COUNTIF($G$4:G206,"&lt;-20")+COUNTIF($G$4:G206,"&gt;20")))/COUNT($G$4:G206)*100</f>
        <v>72</v>
      </c>
      <c r="J206" s="17" t="str">
        <f t="shared" si="12"/>
        <v>099/P4 Period 2</v>
      </c>
      <c r="K206" s="37">
        <v>6.3214381540112745</v>
      </c>
      <c r="R206" s="9">
        <v>-20</v>
      </c>
      <c r="S206" s="9">
        <v>0</v>
      </c>
      <c r="T206">
        <v>20</v>
      </c>
      <c r="V206">
        <v>67</v>
      </c>
    </row>
    <row r="207" spans="1:22" ht="15.75">
      <c r="A207" s="21">
        <v>204</v>
      </c>
      <c r="B207" s="20" t="s">
        <v>94</v>
      </c>
      <c r="C207" s="20" t="s">
        <v>26</v>
      </c>
      <c r="D207" s="24" t="s">
        <v>62</v>
      </c>
      <c r="E207" s="25">
        <v>8.3049999999999997</v>
      </c>
      <c r="F207" s="25">
        <v>8.8840000000000003</v>
      </c>
      <c r="G207" s="23">
        <f t="shared" si="11"/>
        <v>6.736866600733034</v>
      </c>
      <c r="H207" s="28">
        <f>(COUNT($G$4:G207)-(COUNTIF($G$4:G207,"&lt;-20")+COUNTIF($G$4:G207,"&gt;20")))/COUNT($G$4:G207)*100</f>
        <v>72.139303482587067</v>
      </c>
      <c r="J207" s="17" t="str">
        <f t="shared" si="12"/>
        <v>100/P10 Period 2</v>
      </c>
      <c r="K207" s="37">
        <v>6.4561947188327196</v>
      </c>
      <c r="R207" s="9">
        <v>-20</v>
      </c>
      <c r="S207" s="9">
        <v>0</v>
      </c>
      <c r="T207">
        <v>20</v>
      </c>
      <c r="V207">
        <v>67</v>
      </c>
    </row>
    <row r="208" spans="1:22" ht="15.75">
      <c r="A208" s="21">
        <v>205</v>
      </c>
      <c r="B208" s="20" t="s">
        <v>94</v>
      </c>
      <c r="C208" s="20" t="s">
        <v>26</v>
      </c>
      <c r="D208" s="24" t="s">
        <v>38</v>
      </c>
      <c r="E208" s="25">
        <v>11.914999999999999</v>
      </c>
      <c r="F208" s="25">
        <v>6.9829999999999997</v>
      </c>
      <c r="G208" s="23">
        <f t="shared" si="11"/>
        <v>-52.19599957667478</v>
      </c>
      <c r="H208" s="28">
        <f>(COUNT($G$4:G208)-(COUNTIF($G$4:G208,"&lt;-20")+COUNTIF($G$4:G208,"&gt;20")))/COUNT($G$4:G208)*100</f>
        <v>71.78217821782178</v>
      </c>
      <c r="J208" s="17" t="str">
        <f t="shared" si="12"/>
        <v>100/P11 Period 2</v>
      </c>
      <c r="K208" s="37">
        <v>6.6229920129229223</v>
      </c>
      <c r="R208" s="9">
        <v>-20</v>
      </c>
      <c r="S208" s="9">
        <v>0</v>
      </c>
      <c r="T208">
        <v>20</v>
      </c>
      <c r="V208">
        <v>67</v>
      </c>
    </row>
    <row r="209" spans="1:22" ht="15.75">
      <c r="A209" s="21">
        <v>206</v>
      </c>
      <c r="B209" s="20" t="s">
        <v>94</v>
      </c>
      <c r="C209" s="20" t="s">
        <v>26</v>
      </c>
      <c r="D209" s="24" t="s">
        <v>37</v>
      </c>
      <c r="E209" s="25">
        <v>4.3879999999999999</v>
      </c>
      <c r="F209" s="25">
        <v>4.4530000000000003</v>
      </c>
      <c r="G209" s="23">
        <f t="shared" si="11"/>
        <v>1.4704218979753509</v>
      </c>
      <c r="H209" s="28">
        <f>(COUNT($G$4:G209)-(COUNTIF($G$4:G209,"&lt;-20")+COUNTIF($G$4:G209,"&gt;20")))/COUNT($G$4:G209)*100</f>
        <v>71.921182266009851</v>
      </c>
      <c r="J209" s="17" t="str">
        <f t="shared" si="12"/>
        <v>100/P12 Period 2</v>
      </c>
      <c r="K209" s="37">
        <v>6.736866600733034</v>
      </c>
      <c r="R209" s="9">
        <v>-20</v>
      </c>
      <c r="S209" s="9">
        <v>0</v>
      </c>
      <c r="T209">
        <v>20</v>
      </c>
      <c r="V209">
        <v>67</v>
      </c>
    </row>
    <row r="210" spans="1:22" ht="15.75">
      <c r="A210" s="21">
        <v>207</v>
      </c>
      <c r="B210" s="20" t="s">
        <v>95</v>
      </c>
      <c r="C210" s="20" t="s">
        <v>27</v>
      </c>
      <c r="D210" s="24" t="s">
        <v>29</v>
      </c>
      <c r="E210" s="25">
        <v>6.359</v>
      </c>
      <c r="F210" s="25">
        <v>7.6840000000000002</v>
      </c>
      <c r="G210" s="23">
        <f t="shared" si="11"/>
        <v>18.870611692658269</v>
      </c>
      <c r="H210" s="28">
        <f>(COUNT($G$4:G210)-(COUNTIF($G$4:G210,"&lt;-20")+COUNTIF($G$4:G210,"&gt;20")))/COUNT($G$4:G210)*100</f>
        <v>72.058823529411768</v>
      </c>
      <c r="J210" s="17" t="str">
        <f t="shared" si="12"/>
        <v>102/P7 Period 1</v>
      </c>
      <c r="K210" s="37">
        <v>7.0003079314339356</v>
      </c>
      <c r="R210" s="9">
        <v>-20</v>
      </c>
      <c r="S210" s="9">
        <v>0</v>
      </c>
      <c r="T210">
        <v>20</v>
      </c>
      <c r="V210">
        <v>67</v>
      </c>
    </row>
    <row r="211" spans="1:22" ht="15.75">
      <c r="A211" s="21">
        <v>208</v>
      </c>
      <c r="B211" s="20" t="s">
        <v>95</v>
      </c>
      <c r="C211" s="20" t="s">
        <v>27</v>
      </c>
      <c r="D211" s="24" t="s">
        <v>44</v>
      </c>
      <c r="E211" s="25">
        <v>6.5309999999999997</v>
      </c>
      <c r="F211" s="25">
        <v>7.5590000000000002</v>
      </c>
      <c r="G211" s="23">
        <f t="shared" si="11"/>
        <v>14.59190915542939</v>
      </c>
      <c r="H211" s="28">
        <f>(COUNT($G$4:G211)-(COUNTIF($G$4:G211,"&lt;-20")+COUNTIF($G$4:G211,"&gt;20")))/COUNT($G$4:G211)*100</f>
        <v>72.195121951219505</v>
      </c>
      <c r="J211" s="17" t="str">
        <f t="shared" si="12"/>
        <v>102/P8 Period 1</v>
      </c>
      <c r="K211" s="37">
        <v>7.0802663862600745</v>
      </c>
      <c r="R211" s="9">
        <v>-20</v>
      </c>
      <c r="S211" s="9">
        <v>0</v>
      </c>
      <c r="T211">
        <v>20</v>
      </c>
      <c r="V211">
        <v>67</v>
      </c>
    </row>
    <row r="212" spans="1:22" ht="15.75">
      <c r="A212" s="21">
        <v>209</v>
      </c>
      <c r="B212" s="20" t="s">
        <v>95</v>
      </c>
      <c r="C212" s="20" t="s">
        <v>26</v>
      </c>
      <c r="D212" s="24" t="s">
        <v>44</v>
      </c>
      <c r="E212" s="25">
        <v>6.5990000000000002</v>
      </c>
      <c r="F212" s="25">
        <v>9.0139999999999993</v>
      </c>
      <c r="G212" s="23">
        <f t="shared" si="11"/>
        <v>30.935758662652908</v>
      </c>
      <c r="H212" s="28">
        <f>(COUNT($G$4:G212)-(COUNTIF($G$4:G212,"&lt;-20")+COUNTIF($G$4:G212,"&gt;20")))/COUNT($G$4:G212)*100</f>
        <v>71.844660194174764</v>
      </c>
      <c r="J212" s="17" t="str">
        <f t="shared" si="12"/>
        <v>102/P8 Period 2</v>
      </c>
      <c r="K212" s="37">
        <v>7.1537756037908888</v>
      </c>
      <c r="R212" s="9">
        <v>-20</v>
      </c>
      <c r="S212" s="9">
        <v>0</v>
      </c>
      <c r="T212">
        <v>20</v>
      </c>
      <c r="V212">
        <v>67</v>
      </c>
    </row>
    <row r="213" spans="1:22" ht="15.75">
      <c r="A213" s="21">
        <v>210</v>
      </c>
      <c r="B213" s="20" t="s">
        <v>95</v>
      </c>
      <c r="C213" s="20" t="s">
        <v>26</v>
      </c>
      <c r="D213" s="24" t="s">
        <v>36</v>
      </c>
      <c r="E213" s="25">
        <v>9.5239999999999991</v>
      </c>
      <c r="F213" s="25">
        <v>10.426</v>
      </c>
      <c r="G213" s="23">
        <f t="shared" si="11"/>
        <v>9.0426065162907374</v>
      </c>
      <c r="H213" s="28">
        <f>(COUNT($G$4:G213)-(COUNTIF($G$4:G213,"&lt;-20")+COUNTIF($G$4:G213,"&gt;20")))/COUNT($G$4:G213)*100</f>
        <v>71.980676328502412</v>
      </c>
      <c r="J213" s="17" t="str">
        <f t="shared" si="12"/>
        <v>102/P9 Period 2</v>
      </c>
      <c r="K213" s="37">
        <v>7.1554836300261302</v>
      </c>
      <c r="R213" s="9">
        <v>-20</v>
      </c>
      <c r="S213" s="9">
        <v>0</v>
      </c>
      <c r="T213">
        <v>20</v>
      </c>
      <c r="V213">
        <v>67</v>
      </c>
    </row>
    <row r="214" spans="1:22" ht="15.75">
      <c r="A214" s="21">
        <v>211</v>
      </c>
      <c r="B214" s="20" t="s">
        <v>96</v>
      </c>
      <c r="C214" s="20" t="s">
        <v>27</v>
      </c>
      <c r="D214" s="24" t="s">
        <v>31</v>
      </c>
      <c r="E214" s="25">
        <v>11.762</v>
      </c>
      <c r="F214" s="25">
        <v>12.14</v>
      </c>
      <c r="G214" s="23">
        <f t="shared" si="11"/>
        <v>3.1629152372186433</v>
      </c>
      <c r="H214" s="28">
        <f>(COUNT($G$4:G214)-(COUNTIF($G$4:G214,"&lt;-20")+COUNTIF($G$4:G214,"&gt;20")))/COUNT($G$4:G214)*100</f>
        <v>72.115384615384613</v>
      </c>
      <c r="J214" s="17" t="str">
        <f t="shared" si="12"/>
        <v>103/P5 Period 1</v>
      </c>
      <c r="K214" s="37">
        <v>7.1925875516934443</v>
      </c>
      <c r="R214" s="9">
        <v>-20</v>
      </c>
      <c r="S214" s="9">
        <v>0</v>
      </c>
      <c r="T214">
        <v>20</v>
      </c>
      <c r="V214">
        <v>67</v>
      </c>
    </row>
    <row r="215" spans="1:22" ht="15.75">
      <c r="A215" s="21">
        <v>212</v>
      </c>
      <c r="B215" s="20" t="s">
        <v>96</v>
      </c>
      <c r="C215" s="20" t="s">
        <v>27</v>
      </c>
      <c r="D215" s="24" t="s">
        <v>32</v>
      </c>
      <c r="E215" s="25">
        <v>11.324</v>
      </c>
      <c r="F215" s="25">
        <v>12.487</v>
      </c>
      <c r="G215" s="23">
        <f t="shared" si="11"/>
        <v>9.7685943471504793</v>
      </c>
      <c r="H215" s="28">
        <f>(COUNT($G$4:G215)-(COUNTIF($G$4:G215,"&lt;-20")+COUNTIF($G$4:G215,"&gt;20")))/COUNT($G$4:G215)*100</f>
        <v>72.248803827751189</v>
      </c>
      <c r="J215" s="17" t="str">
        <f t="shared" si="12"/>
        <v>103/P6 Period 1</v>
      </c>
      <c r="K215" s="37">
        <v>7.4002026342451899</v>
      </c>
      <c r="R215" s="9">
        <v>-20</v>
      </c>
      <c r="S215" s="9">
        <v>0</v>
      </c>
      <c r="T215">
        <v>20</v>
      </c>
      <c r="V215">
        <v>67</v>
      </c>
    </row>
    <row r="216" spans="1:22" ht="15.75">
      <c r="A216" s="21">
        <v>213</v>
      </c>
      <c r="B216" s="20" t="s">
        <v>96</v>
      </c>
      <c r="C216" s="20" t="s">
        <v>27</v>
      </c>
      <c r="D216" s="24" t="s">
        <v>37</v>
      </c>
      <c r="E216" s="25">
        <v>2.444</v>
      </c>
      <c r="F216" s="25">
        <v>2.734</v>
      </c>
      <c r="G216" s="23">
        <f t="shared" si="11"/>
        <v>11.201235998455003</v>
      </c>
      <c r="H216" s="28">
        <f>(COUNT($G$4:G216)-(COUNTIF($G$4:G216,"&lt;-20")+COUNTIF($G$4:G216,"&gt;20")))/COUNT($G$4:G216)*100</f>
        <v>72.38095238095238</v>
      </c>
      <c r="J216" s="17" t="str">
        <f t="shared" si="12"/>
        <v>103/P12 Period 1</v>
      </c>
      <c r="K216" s="37">
        <v>7.4647359880164865</v>
      </c>
      <c r="R216" s="9">
        <v>-20</v>
      </c>
      <c r="S216" s="9">
        <v>0</v>
      </c>
      <c r="T216">
        <v>20</v>
      </c>
      <c r="V216">
        <v>67</v>
      </c>
    </row>
    <row r="217" spans="1:22" ht="15.75">
      <c r="A217" s="21">
        <v>214</v>
      </c>
      <c r="B217" s="20" t="s">
        <v>96</v>
      </c>
      <c r="C217" s="20" t="s">
        <v>27</v>
      </c>
      <c r="D217" s="24" t="s">
        <v>39</v>
      </c>
      <c r="E217" s="25">
        <v>2.113</v>
      </c>
      <c r="F217" s="25">
        <v>1.1479999999999999</v>
      </c>
      <c r="G217" s="23">
        <f t="shared" si="11"/>
        <v>-59.184299294694888</v>
      </c>
      <c r="H217" s="28">
        <f>(COUNT($G$4:G217)-(COUNTIF($G$4:G217,"&lt;-20")+COUNTIF($G$4:G217,"&gt;20")))/COUNT($G$4:G217)*100</f>
        <v>72.037914691943129</v>
      </c>
      <c r="J217" s="17" t="str">
        <f t="shared" si="12"/>
        <v>103/P13 Period 1</v>
      </c>
      <c r="K217" s="37">
        <v>7.5411334552102387</v>
      </c>
      <c r="R217" s="9">
        <v>-20</v>
      </c>
      <c r="S217" s="9">
        <v>0</v>
      </c>
      <c r="T217">
        <v>20</v>
      </c>
      <c r="V217">
        <v>67</v>
      </c>
    </row>
    <row r="218" spans="1:22" ht="15.75">
      <c r="A218" s="21">
        <v>215</v>
      </c>
      <c r="B218" s="20" t="s">
        <v>96</v>
      </c>
      <c r="C218" s="20" t="s">
        <v>26</v>
      </c>
      <c r="D218" s="24" t="s">
        <v>29</v>
      </c>
      <c r="E218" s="25">
        <v>18.718</v>
      </c>
      <c r="F218" s="25">
        <v>19.513000000000002</v>
      </c>
      <c r="G218" s="23">
        <f t="shared" si="11"/>
        <v>4.1589286181371223</v>
      </c>
      <c r="H218" s="28">
        <f>(COUNT($G$4:G218)-(COUNTIF($G$4:G218,"&lt;-20")+COUNTIF($G$4:G218,"&gt;20")))/COUNT($G$4:G218)*100</f>
        <v>72.169811320754718</v>
      </c>
      <c r="J218" s="17" t="str">
        <f t="shared" si="12"/>
        <v>103/P7 Period 2</v>
      </c>
      <c r="K218" s="37">
        <v>7.6379066478076423</v>
      </c>
      <c r="R218" s="9">
        <v>-20</v>
      </c>
      <c r="S218" s="9">
        <v>0</v>
      </c>
      <c r="T218">
        <v>20</v>
      </c>
      <c r="V218">
        <v>67</v>
      </c>
    </row>
    <row r="219" spans="1:22" ht="15.75">
      <c r="A219" s="21">
        <v>216</v>
      </c>
      <c r="B219" s="20" t="s">
        <v>96</v>
      </c>
      <c r="C219" s="20" t="s">
        <v>26</v>
      </c>
      <c r="D219" s="24" t="s">
        <v>44</v>
      </c>
      <c r="E219" s="25">
        <v>19.783000000000001</v>
      </c>
      <c r="F219" s="25">
        <v>20.111000000000001</v>
      </c>
      <c r="G219" s="23">
        <f t="shared" si="11"/>
        <v>1.6443575475008743</v>
      </c>
      <c r="H219" s="28">
        <f>(COUNT($G$4:G219)-(COUNTIF($G$4:G219,"&lt;-20")+COUNTIF($G$4:G219,"&gt;20")))/COUNT($G$4:G219)*100</f>
        <v>72.300469483568079</v>
      </c>
      <c r="J219" s="17" t="str">
        <f t="shared" si="12"/>
        <v>103/P8 Period 2</v>
      </c>
      <c r="K219" s="37">
        <v>7.7336331834082932</v>
      </c>
      <c r="R219" s="9">
        <v>-20</v>
      </c>
      <c r="S219" s="9">
        <v>0</v>
      </c>
      <c r="T219">
        <v>20</v>
      </c>
      <c r="V219">
        <v>67</v>
      </c>
    </row>
    <row r="220" spans="1:22" ht="15.75">
      <c r="A220" s="21">
        <v>217</v>
      </c>
      <c r="B220" s="20" t="s">
        <v>97</v>
      </c>
      <c r="C220" s="20" t="s">
        <v>27</v>
      </c>
      <c r="D220" s="24" t="s">
        <v>37</v>
      </c>
      <c r="E220" s="25">
        <v>4.2300000000000004</v>
      </c>
      <c r="F220" s="25">
        <v>4.343</v>
      </c>
      <c r="G220" s="23">
        <f t="shared" si="11"/>
        <v>2.6361833663828191</v>
      </c>
      <c r="H220" s="28">
        <f>(COUNT($G$4:G220)-(COUNTIF($G$4:G220,"&lt;-20")+COUNTIF($G$4:G220,"&gt;20")))/COUNT($G$4:G220)*100</f>
        <v>72.429906542056074</v>
      </c>
      <c r="J220" s="17" t="str">
        <f t="shared" si="12"/>
        <v>104/P12 Period 1</v>
      </c>
      <c r="K220" s="37">
        <v>7.7835906596912015</v>
      </c>
      <c r="R220" s="9">
        <v>-20</v>
      </c>
      <c r="S220" s="9">
        <v>0</v>
      </c>
      <c r="T220">
        <v>20</v>
      </c>
      <c r="V220">
        <v>67</v>
      </c>
    </row>
    <row r="221" spans="1:22" ht="15.75">
      <c r="A221" s="21">
        <v>218</v>
      </c>
      <c r="B221" s="20" t="s">
        <v>97</v>
      </c>
      <c r="C221" s="20" t="s">
        <v>27</v>
      </c>
      <c r="D221" s="24" t="s">
        <v>39</v>
      </c>
      <c r="E221" s="25">
        <v>1.411</v>
      </c>
      <c r="F221" s="25">
        <v>1.736</v>
      </c>
      <c r="G221" s="23">
        <f t="shared" si="11"/>
        <v>20.654591674610735</v>
      </c>
      <c r="H221" s="28">
        <f>(COUNT($G$4:G221)-(COUNTIF($G$4:G221,"&lt;-20")+COUNTIF($G$4:G221,"&gt;20")))/COUNT($G$4:G221)*100</f>
        <v>72.093023255813947</v>
      </c>
      <c r="J221" s="17" t="str">
        <f t="shared" si="12"/>
        <v>104/P13 Period 1</v>
      </c>
      <c r="K221" s="37">
        <v>7.9905946899186757</v>
      </c>
      <c r="R221" s="9">
        <v>-20</v>
      </c>
      <c r="S221" s="9">
        <v>0</v>
      </c>
      <c r="T221">
        <v>20</v>
      </c>
      <c r="V221">
        <v>67</v>
      </c>
    </row>
    <row r="222" spans="1:22" ht="15.75">
      <c r="A222" s="21">
        <v>219</v>
      </c>
      <c r="B222" s="20" t="s">
        <v>98</v>
      </c>
      <c r="C222" s="20" t="s">
        <v>26</v>
      </c>
      <c r="D222" s="24" t="s">
        <v>33</v>
      </c>
      <c r="E222" s="25">
        <v>7.44</v>
      </c>
      <c r="F222" s="25">
        <v>9.3829999999999991</v>
      </c>
      <c r="G222" s="23">
        <f t="shared" si="11"/>
        <v>23.099328300540911</v>
      </c>
      <c r="H222" s="28">
        <f>(COUNT($G$4:G222)-(COUNTIF($G$4:G222,"&lt;-20")+COUNTIF($G$4:G222,"&gt;20")))/COUNT($G$4:G222)*100</f>
        <v>71.759259259259252</v>
      </c>
      <c r="J222" s="17" t="str">
        <f t="shared" si="12"/>
        <v>106/P3 Period 2</v>
      </c>
      <c r="K222" s="37">
        <v>7.9976303317535535</v>
      </c>
      <c r="R222" s="9">
        <v>-20</v>
      </c>
      <c r="S222" s="9">
        <v>0</v>
      </c>
      <c r="T222">
        <v>20</v>
      </c>
      <c r="V222">
        <v>67</v>
      </c>
    </row>
    <row r="223" spans="1:22" ht="15.75">
      <c r="A223" s="21">
        <v>220</v>
      </c>
      <c r="B223" s="20" t="s">
        <v>98</v>
      </c>
      <c r="C223" s="20" t="s">
        <v>26</v>
      </c>
      <c r="D223" s="24" t="s">
        <v>35</v>
      </c>
      <c r="E223" s="25">
        <v>7.9379999999999997</v>
      </c>
      <c r="F223" s="25">
        <v>10.452999999999999</v>
      </c>
      <c r="G223" s="23">
        <f t="shared" si="11"/>
        <v>27.350334402696969</v>
      </c>
      <c r="H223" s="28">
        <f>(COUNT($G$4:G223)-(COUNTIF($G$4:G223,"&lt;-20")+COUNTIF($G$4:G223,"&gt;20")))/COUNT($G$4:G223)*100</f>
        <v>71.428571428571431</v>
      </c>
      <c r="J223" s="17" t="str">
        <f t="shared" si="12"/>
        <v>106/P4 Period 2</v>
      </c>
      <c r="K223" s="37">
        <v>8.1168492436098116</v>
      </c>
      <c r="R223" s="9">
        <v>-20</v>
      </c>
      <c r="S223" s="9">
        <v>0</v>
      </c>
      <c r="T223">
        <v>20</v>
      </c>
      <c r="V223">
        <v>67</v>
      </c>
    </row>
    <row r="224" spans="1:22" ht="15.75">
      <c r="A224" s="21">
        <v>221</v>
      </c>
      <c r="B224" s="20" t="s">
        <v>98</v>
      </c>
      <c r="C224" s="20" t="s">
        <v>26</v>
      </c>
      <c r="D224" s="24" t="s">
        <v>62</v>
      </c>
      <c r="E224" s="25">
        <v>8.16</v>
      </c>
      <c r="F224" s="25">
        <v>10.285</v>
      </c>
      <c r="G224" s="23">
        <f t="shared" si="11"/>
        <v>23.041474654377879</v>
      </c>
      <c r="H224" s="28">
        <f>(COUNT($G$4:G224)-(COUNTIF($G$4:G224,"&lt;-20")+COUNTIF($G$4:G224,"&gt;20")))/COUNT($G$4:G224)*100</f>
        <v>71.100917431192656</v>
      </c>
      <c r="J224" s="17" t="str">
        <f t="shared" si="12"/>
        <v>106/P10 Period 2</v>
      </c>
      <c r="K224" s="37">
        <v>8.1762114537445019</v>
      </c>
      <c r="R224" s="9">
        <v>-20</v>
      </c>
      <c r="S224" s="9">
        <v>0</v>
      </c>
      <c r="T224">
        <v>20</v>
      </c>
      <c r="V224">
        <v>67</v>
      </c>
    </row>
    <row r="225" spans="1:22" ht="15.75">
      <c r="A225" s="21">
        <v>222</v>
      </c>
      <c r="B225" s="20" t="s">
        <v>98</v>
      </c>
      <c r="C225" s="20" t="s">
        <v>26</v>
      </c>
      <c r="D225" s="24" t="s">
        <v>38</v>
      </c>
      <c r="E225" s="25">
        <v>8.6880000000000006</v>
      </c>
      <c r="F225" s="25">
        <v>9.4670000000000005</v>
      </c>
      <c r="G225" s="23">
        <f t="shared" si="11"/>
        <v>8.5816579454695656</v>
      </c>
      <c r="H225" s="28">
        <f>(COUNT($G$4:G225)-(COUNTIF($G$4:G225,"&lt;-20")+COUNTIF($G$4:G225,"&gt;20")))/COUNT($G$4:G225)*100</f>
        <v>71.232876712328761</v>
      </c>
      <c r="J225" s="17" t="str">
        <f t="shared" si="12"/>
        <v>106/P11 Period 2</v>
      </c>
      <c r="K225" s="37">
        <v>8.2063305978898082</v>
      </c>
      <c r="R225" s="9">
        <v>-20</v>
      </c>
      <c r="S225" s="9">
        <v>0</v>
      </c>
      <c r="T225">
        <v>20</v>
      </c>
      <c r="V225">
        <v>67</v>
      </c>
    </row>
    <row r="226" spans="1:22" ht="15.75">
      <c r="A226" s="21">
        <v>223</v>
      </c>
      <c r="B226" s="20" t="s">
        <v>99</v>
      </c>
      <c r="C226" s="20" t="s">
        <v>26</v>
      </c>
      <c r="D226" s="24" t="s">
        <v>35</v>
      </c>
      <c r="E226" s="25">
        <v>10.773999999999999</v>
      </c>
      <c r="F226" s="25">
        <v>11.512</v>
      </c>
      <c r="G226" s="23">
        <f t="shared" si="11"/>
        <v>6.6229920129229223</v>
      </c>
      <c r="H226" s="28">
        <f>(COUNT($G$4:G226)-(COUNTIF($G$4:G226,"&lt;-20")+COUNTIF($G$4:G226,"&gt;20")))/COUNT($G$4:G226)*100</f>
        <v>71.36363636363636</v>
      </c>
      <c r="J226" s="17" t="str">
        <f t="shared" si="12"/>
        <v>107/P4 Period 2</v>
      </c>
      <c r="K226" s="37">
        <v>8.2655471004985568</v>
      </c>
      <c r="R226" s="9">
        <v>-20</v>
      </c>
      <c r="S226" s="9">
        <v>0</v>
      </c>
      <c r="T226">
        <v>20</v>
      </c>
      <c r="V226">
        <v>67</v>
      </c>
    </row>
    <row r="227" spans="1:22" ht="15.75">
      <c r="A227" s="21">
        <v>224</v>
      </c>
      <c r="B227" s="20" t="s">
        <v>99</v>
      </c>
      <c r="C227" s="20" t="s">
        <v>26</v>
      </c>
      <c r="D227" s="24" t="s">
        <v>31</v>
      </c>
      <c r="E227" s="25">
        <v>5.0949999999999998</v>
      </c>
      <c r="F227" s="25">
        <v>11.105</v>
      </c>
      <c r="G227" s="23">
        <f t="shared" si="11"/>
        <v>74.197530864197546</v>
      </c>
      <c r="H227" s="28">
        <f>(COUNT($G$4:G227)-(COUNTIF($G$4:G227,"&lt;-20")+COUNTIF($G$4:G227,"&gt;20")))/COUNT($G$4:G227)*100</f>
        <v>71.040723981900456</v>
      </c>
      <c r="J227" s="17" t="str">
        <f t="shared" si="12"/>
        <v>107/P5 Period 2</v>
      </c>
      <c r="K227" s="37">
        <v>8.3456828640511684</v>
      </c>
      <c r="R227" s="9">
        <v>-20</v>
      </c>
      <c r="S227" s="9">
        <v>0</v>
      </c>
      <c r="T227">
        <v>20</v>
      </c>
      <c r="V227">
        <v>67</v>
      </c>
    </row>
    <row r="228" spans="1:22" ht="17.25" customHeight="1">
      <c r="A228" s="21">
        <v>225</v>
      </c>
      <c r="B228" s="20" t="s">
        <v>99</v>
      </c>
      <c r="C228" s="20" t="s">
        <v>26</v>
      </c>
      <c r="D228" s="24" t="s">
        <v>32</v>
      </c>
      <c r="E228" s="25">
        <v>11.397</v>
      </c>
      <c r="F228" s="25">
        <v>9.4670000000000005</v>
      </c>
      <c r="G228" s="23">
        <f t="shared" si="11"/>
        <v>-18.500766871165641</v>
      </c>
      <c r="H228" s="28">
        <f>(COUNT($G$4:G228)-(COUNTIF($G$4:G228,"&lt;-20")+COUNTIF($G$4:G228,"&gt;20")))/COUNT($G$4:G228)*100</f>
        <v>71.171171171171167</v>
      </c>
      <c r="J228" s="17" t="str">
        <f t="shared" si="12"/>
        <v>107/P6 Period 2</v>
      </c>
      <c r="K228" s="37">
        <v>8.4457683546521842</v>
      </c>
      <c r="R228" s="9">
        <v>-20</v>
      </c>
      <c r="S228" s="9">
        <v>0</v>
      </c>
      <c r="T228">
        <v>20</v>
      </c>
      <c r="V228">
        <v>67</v>
      </c>
    </row>
    <row r="229" spans="1:22" ht="15.75">
      <c r="A229" s="21">
        <v>226</v>
      </c>
      <c r="B229" s="20" t="s">
        <v>99</v>
      </c>
      <c r="C229" s="20" t="s">
        <v>26</v>
      </c>
      <c r="D229" s="24" t="s">
        <v>37</v>
      </c>
      <c r="E229" s="25">
        <v>5.5430000000000001</v>
      </c>
      <c r="F229" s="25">
        <v>5.2519999999999998</v>
      </c>
      <c r="G229" s="23">
        <f t="shared" si="11"/>
        <v>-5.3913849004168668</v>
      </c>
      <c r="H229" s="28">
        <f>(COUNT($G$4:G229)-(COUNTIF($G$4:G229,"&lt;-20")+COUNTIF($G$4:G229,"&gt;20")))/COUNT($G$4:G229)*100</f>
        <v>71.300448430493262</v>
      </c>
      <c r="J229" s="17" t="str">
        <f t="shared" si="12"/>
        <v>107/P12 Period 2</v>
      </c>
      <c r="K229" s="37">
        <v>8.5027726432532376</v>
      </c>
      <c r="R229" s="9">
        <v>-20</v>
      </c>
      <c r="S229" s="9">
        <v>0</v>
      </c>
      <c r="T229">
        <v>20</v>
      </c>
      <c r="V229">
        <v>67</v>
      </c>
    </row>
    <row r="230" spans="1:22" ht="15.75">
      <c r="A230" s="21">
        <v>227</v>
      </c>
      <c r="B230" s="20" t="s">
        <v>99</v>
      </c>
      <c r="C230" s="20" t="s">
        <v>26</v>
      </c>
      <c r="D230" s="24" t="s">
        <v>39</v>
      </c>
      <c r="E230" s="25">
        <v>1.786</v>
      </c>
      <c r="F230" s="25">
        <v>1.859</v>
      </c>
      <c r="G230" s="23">
        <f t="shared" si="11"/>
        <v>4.0054869684499295</v>
      </c>
      <c r="H230" s="28">
        <f>(COUNT($G$4:G230)-(COUNTIF($G$4:G230,"&lt;-20")+COUNTIF($G$4:G230,"&gt;20")))/COUNT($G$4:G230)*100</f>
        <v>71.428571428571431</v>
      </c>
      <c r="J230" s="17" t="str">
        <f t="shared" si="12"/>
        <v>107/P13 Period 2</v>
      </c>
      <c r="K230" s="37">
        <v>8.5282704492140411</v>
      </c>
      <c r="R230" s="9">
        <v>-20</v>
      </c>
      <c r="S230" s="9">
        <v>0</v>
      </c>
      <c r="T230">
        <v>20</v>
      </c>
      <c r="V230">
        <v>67</v>
      </c>
    </row>
    <row r="231" spans="1:22" ht="15.75">
      <c r="A231" s="21">
        <v>228</v>
      </c>
      <c r="B231" s="20" t="s">
        <v>100</v>
      </c>
      <c r="C231" s="20" t="s">
        <v>26</v>
      </c>
      <c r="D231" s="24" t="s">
        <v>37</v>
      </c>
      <c r="E231" s="25">
        <v>4.2590000000000003</v>
      </c>
      <c r="F231" s="25">
        <v>4.1150000000000002</v>
      </c>
      <c r="G231" s="23">
        <f t="shared" si="11"/>
        <v>-3.4392166228803465</v>
      </c>
      <c r="H231" s="28">
        <f>(COUNT($G$4:G231)-(COUNTIF($G$4:G231,"&lt;-20")+COUNTIF($G$4:G231,"&gt;20")))/COUNT($G$4:G231)*100</f>
        <v>71.555555555555543</v>
      </c>
      <c r="J231" s="17" t="str">
        <f t="shared" si="12"/>
        <v>108/P12 Period 2</v>
      </c>
      <c r="K231" s="37">
        <v>8.5816579454695656</v>
      </c>
      <c r="R231" s="9">
        <v>-20</v>
      </c>
      <c r="S231" s="9">
        <v>0</v>
      </c>
      <c r="T231">
        <v>20</v>
      </c>
      <c r="V231">
        <v>67</v>
      </c>
    </row>
    <row r="232" spans="1:22" ht="15.75">
      <c r="A232" s="21">
        <v>229</v>
      </c>
      <c r="B232" s="20" t="s">
        <v>100</v>
      </c>
      <c r="C232" s="20" t="s">
        <v>26</v>
      </c>
      <c r="D232" s="24" t="s">
        <v>39</v>
      </c>
      <c r="E232" s="25">
        <v>1.3420000000000001</v>
      </c>
      <c r="F232" s="25">
        <v>1.417</v>
      </c>
      <c r="G232" s="23">
        <f t="shared" si="11"/>
        <v>5.4367524465385975</v>
      </c>
      <c r="H232" s="28">
        <f>(COUNT($G$4:G232)-(COUNTIF($G$4:G232,"&lt;-20")+COUNTIF($G$4:G232,"&gt;20")))/COUNT($G$4:G232)*100</f>
        <v>71.681415929203538</v>
      </c>
      <c r="J232" s="17" t="str">
        <f t="shared" si="12"/>
        <v>108/P13 Period 2</v>
      </c>
      <c r="K232" s="37">
        <v>8.5902178380600116</v>
      </c>
      <c r="R232" s="9">
        <v>-20</v>
      </c>
      <c r="S232" s="9">
        <v>0</v>
      </c>
      <c r="T232">
        <v>20</v>
      </c>
      <c r="V232">
        <v>67</v>
      </c>
    </row>
    <row r="233" spans="1:22" ht="15.75">
      <c r="A233" s="21">
        <v>230</v>
      </c>
      <c r="B233" s="20" t="s">
        <v>101</v>
      </c>
      <c r="C233" s="20" t="s">
        <v>26</v>
      </c>
      <c r="D233" s="24" t="s">
        <v>35</v>
      </c>
      <c r="E233" s="25">
        <v>5.7290000000000001</v>
      </c>
      <c r="F233" s="25">
        <v>6.3209999999999997</v>
      </c>
      <c r="G233" s="23">
        <f t="shared" si="11"/>
        <v>9.8257261410788317</v>
      </c>
      <c r="H233" s="28">
        <f>(COUNT($G$4:G233)-(COUNTIF($G$4:G233,"&lt;-20")+COUNTIF($G$4:G233,"&gt;20")))/COUNT($G$4:G233)*100</f>
        <v>71.806167400881066</v>
      </c>
      <c r="J233" s="17" t="str">
        <f t="shared" si="12"/>
        <v>109/P4 Period 2</v>
      </c>
      <c r="K233" s="37">
        <v>8.6261980830671003</v>
      </c>
      <c r="R233" s="9">
        <v>-20</v>
      </c>
      <c r="S233" s="9">
        <v>0</v>
      </c>
      <c r="T233">
        <v>20</v>
      </c>
      <c r="V233">
        <v>67</v>
      </c>
    </row>
    <row r="234" spans="1:22" ht="15.75">
      <c r="A234" s="21">
        <v>231</v>
      </c>
      <c r="B234" s="20" t="s">
        <v>101</v>
      </c>
      <c r="C234" s="20" t="s">
        <v>26</v>
      </c>
      <c r="D234" s="24" t="s">
        <v>31</v>
      </c>
      <c r="E234" s="25">
        <v>5.8040000000000003</v>
      </c>
      <c r="F234" s="25">
        <v>6.7460000000000004</v>
      </c>
      <c r="G234" s="23">
        <f t="shared" si="11"/>
        <v>15.011952191235062</v>
      </c>
      <c r="H234" s="28">
        <f>(COUNT($G$4:G234)-(COUNTIF($G$4:G234,"&lt;-20")+COUNTIF($G$4:G234,"&gt;20")))/COUNT($G$4:G234)*100</f>
        <v>71.929824561403507</v>
      </c>
      <c r="J234" s="17" t="str">
        <f t="shared" si="12"/>
        <v>109/P5 Period 2</v>
      </c>
      <c r="K234" s="37">
        <v>8.6564762670957389</v>
      </c>
      <c r="R234" s="9">
        <v>-20</v>
      </c>
      <c r="S234" s="9">
        <v>0</v>
      </c>
      <c r="T234">
        <v>20</v>
      </c>
      <c r="V234">
        <v>67</v>
      </c>
    </row>
    <row r="235" spans="1:22" ht="15.75">
      <c r="A235" s="21">
        <v>232</v>
      </c>
      <c r="B235" s="20" t="s">
        <v>102</v>
      </c>
      <c r="C235" s="20" t="s">
        <v>27</v>
      </c>
      <c r="D235" s="24" t="s">
        <v>35</v>
      </c>
      <c r="E235" s="25">
        <v>6.3019999999999996</v>
      </c>
      <c r="F235" s="25">
        <v>8.5619999999999994</v>
      </c>
      <c r="G235" s="23">
        <f t="shared" si="11"/>
        <v>30.409041980624323</v>
      </c>
      <c r="H235" s="28">
        <f>(COUNT($G$4:G235)-(COUNTIF($G$4:G235,"&lt;-20")+COUNTIF($G$4:G235,"&gt;20")))/COUNT($G$4:G235)*100</f>
        <v>71.615720524017462</v>
      </c>
      <c r="J235" s="17" t="str">
        <f t="shared" si="12"/>
        <v>110/P4 Period 1</v>
      </c>
      <c r="K235" s="37">
        <v>8.7663804789877968</v>
      </c>
      <c r="R235" s="9">
        <v>-20</v>
      </c>
      <c r="S235" s="9">
        <v>0</v>
      </c>
      <c r="T235">
        <v>20</v>
      </c>
      <c r="V235">
        <v>67</v>
      </c>
    </row>
    <row r="236" spans="1:22" ht="15.75">
      <c r="A236" s="21">
        <v>233</v>
      </c>
      <c r="B236" s="20" t="s">
        <v>102</v>
      </c>
      <c r="C236" s="20" t="s">
        <v>27</v>
      </c>
      <c r="D236" s="24" t="s">
        <v>31</v>
      </c>
      <c r="E236" s="25">
        <v>7.6150000000000002</v>
      </c>
      <c r="F236" s="25">
        <v>9.4770000000000003</v>
      </c>
      <c r="G236" s="23">
        <f t="shared" si="11"/>
        <v>21.787970980575711</v>
      </c>
      <c r="H236" s="28">
        <f>(COUNT($G$4:G236)-(COUNTIF($G$4:G236,"&lt;-20")+COUNTIF($G$4:G236,"&gt;20")))/COUNT($G$4:G236)*100</f>
        <v>71.304347826086953</v>
      </c>
      <c r="J236" s="17" t="str">
        <f t="shared" si="12"/>
        <v>110/P5 Period 1</v>
      </c>
      <c r="K236" s="37">
        <v>8.8916277841359417</v>
      </c>
      <c r="R236" s="9">
        <v>-20</v>
      </c>
      <c r="S236" s="9">
        <v>0</v>
      </c>
      <c r="T236">
        <v>20</v>
      </c>
      <c r="V236">
        <v>67</v>
      </c>
    </row>
    <row r="237" spans="1:22" ht="15.75">
      <c r="A237" s="21">
        <v>234</v>
      </c>
      <c r="B237" s="20" t="s">
        <v>102</v>
      </c>
      <c r="C237" s="20" t="s">
        <v>27</v>
      </c>
      <c r="D237" s="24" t="s">
        <v>32</v>
      </c>
      <c r="E237" s="25">
        <v>6.3529999999999998</v>
      </c>
      <c r="F237" s="25">
        <v>8.8859999999999992</v>
      </c>
      <c r="G237" s="23">
        <f t="shared" si="11"/>
        <v>33.243651158212479</v>
      </c>
      <c r="H237" s="28">
        <f>(COUNT($G$4:G237)-(COUNTIF($G$4:G237,"&lt;-20")+COUNTIF($G$4:G237,"&gt;20")))/COUNT($G$4:G237)*100</f>
        <v>70.995670995671006</v>
      </c>
      <c r="J237" s="17" t="str">
        <f t="shared" si="12"/>
        <v>110/P6 Period 1</v>
      </c>
      <c r="K237" s="37">
        <v>9.0426065162907374</v>
      </c>
      <c r="R237" s="9">
        <v>-20</v>
      </c>
      <c r="S237" s="9">
        <v>0</v>
      </c>
      <c r="T237">
        <v>20</v>
      </c>
      <c r="V237">
        <v>67</v>
      </c>
    </row>
    <row r="238" spans="1:22" ht="15.75">
      <c r="A238" s="21">
        <v>235</v>
      </c>
      <c r="B238" s="20" t="s">
        <v>102</v>
      </c>
      <c r="C238" s="20" t="s">
        <v>26</v>
      </c>
      <c r="D238" s="24" t="s">
        <v>32</v>
      </c>
      <c r="E238" s="25">
        <v>12.831</v>
      </c>
      <c r="F238" s="25">
        <v>15.442</v>
      </c>
      <c r="G238" s="23">
        <f t="shared" si="11"/>
        <v>18.469918296608075</v>
      </c>
      <c r="H238" s="28">
        <f>(COUNT($G$4:G238)-(COUNTIF($G$4:G238,"&lt;-20")+COUNTIF($G$4:G238,"&gt;20")))/COUNT($G$4:G238)*100</f>
        <v>71.120689655172413</v>
      </c>
      <c r="J238" s="17" t="str">
        <f t="shared" si="12"/>
        <v>110/P6 Period 2</v>
      </c>
      <c r="K238" s="37">
        <v>9.484574692196059</v>
      </c>
      <c r="R238" s="9">
        <v>-20</v>
      </c>
      <c r="S238" s="9">
        <v>0</v>
      </c>
      <c r="T238">
        <v>20</v>
      </c>
      <c r="V238">
        <v>67</v>
      </c>
    </row>
    <row r="239" spans="1:22" ht="15.75">
      <c r="A239" s="21">
        <v>236</v>
      </c>
      <c r="B239" s="20" t="s">
        <v>102</v>
      </c>
      <c r="C239" s="20" t="s">
        <v>26</v>
      </c>
      <c r="D239" s="24" t="s">
        <v>29</v>
      </c>
      <c r="E239" s="25">
        <v>13.881</v>
      </c>
      <c r="F239" s="25">
        <v>15.603999999999999</v>
      </c>
      <c r="G239" s="23">
        <f t="shared" si="11"/>
        <v>11.687298626420208</v>
      </c>
      <c r="H239" s="28">
        <f>(COUNT($G$4:G239)-(COUNTIF($G$4:G239,"&lt;-20")+COUNTIF($G$4:G239,"&gt;20")))/COUNT($G$4:G239)*100</f>
        <v>71.24463519313305</v>
      </c>
      <c r="J239" s="17" t="str">
        <f t="shared" si="12"/>
        <v>110/P7 Period 2</v>
      </c>
      <c r="K239" s="37">
        <v>9.5000389985180576</v>
      </c>
      <c r="R239" s="9">
        <v>-20</v>
      </c>
      <c r="S239" s="9">
        <v>0</v>
      </c>
      <c r="T239">
        <v>20</v>
      </c>
      <c r="V239">
        <v>67</v>
      </c>
    </row>
    <row r="240" spans="1:22" ht="15.75">
      <c r="A240" s="21">
        <v>237</v>
      </c>
      <c r="B240" s="20" t="s">
        <v>102</v>
      </c>
      <c r="C240" s="20" t="s">
        <v>26</v>
      </c>
      <c r="D240" s="24" t="s">
        <v>44</v>
      </c>
      <c r="E240" s="25">
        <v>11.651</v>
      </c>
      <c r="F240" s="25">
        <v>16.245000000000001</v>
      </c>
      <c r="G240" s="23">
        <f t="shared" si="11"/>
        <v>32.936621737883577</v>
      </c>
      <c r="H240" s="28">
        <f>(COUNT($G$4:G240)-(COUNTIF($G$4:G240,"&lt;-20")+COUNTIF($G$4:G240,"&gt;20")))/COUNT($G$4:G240)*100</f>
        <v>70.940170940170944</v>
      </c>
      <c r="J240" s="17" t="str">
        <f t="shared" si="12"/>
        <v>110/P8 Period 2</v>
      </c>
      <c r="K240" s="37">
        <v>9.5329249617151604</v>
      </c>
      <c r="R240" s="9">
        <v>-20</v>
      </c>
      <c r="S240" s="9">
        <v>0</v>
      </c>
      <c r="T240">
        <v>20</v>
      </c>
      <c r="V240">
        <v>67</v>
      </c>
    </row>
    <row r="241" spans="1:22" ht="15.75">
      <c r="A241" s="21">
        <v>238</v>
      </c>
      <c r="B241" s="20" t="s">
        <v>102</v>
      </c>
      <c r="C241" s="20" t="s">
        <v>26</v>
      </c>
      <c r="D241" s="24" t="s">
        <v>37</v>
      </c>
      <c r="E241" s="25">
        <v>4.0039999999999996</v>
      </c>
      <c r="F241" s="25">
        <v>4.8129999999999997</v>
      </c>
      <c r="G241" s="23">
        <f t="shared" si="11"/>
        <v>18.350913008959967</v>
      </c>
      <c r="H241" s="28">
        <f>(COUNT($G$4:G241)-(COUNTIF($G$4:G241,"&lt;-20")+COUNTIF($G$4:G241,"&gt;20")))/COUNT($G$4:G241)*100</f>
        <v>71.063829787234042</v>
      </c>
      <c r="J241" s="17" t="str">
        <f t="shared" si="12"/>
        <v>110/P12 Period 2</v>
      </c>
      <c r="K241" s="37">
        <v>9.6823237577018553</v>
      </c>
      <c r="R241" s="9">
        <v>-20</v>
      </c>
      <c r="S241" s="9">
        <v>0</v>
      </c>
      <c r="T241">
        <v>20</v>
      </c>
      <c r="V241">
        <v>67</v>
      </c>
    </row>
    <row r="242" spans="1:22" ht="15.75">
      <c r="A242" s="21">
        <v>239</v>
      </c>
      <c r="B242" s="20" t="s">
        <v>102</v>
      </c>
      <c r="C242" s="20" t="s">
        <v>26</v>
      </c>
      <c r="D242" s="24" t="s">
        <v>39</v>
      </c>
      <c r="E242" s="25">
        <v>1.637</v>
      </c>
      <c r="F242" s="25">
        <v>2.2789999999999999</v>
      </c>
      <c r="G242" s="23">
        <f t="shared" si="11"/>
        <v>32.788559754851889</v>
      </c>
      <c r="H242" s="28">
        <f>(COUNT($G$4:G242)-(COUNTIF($G$4:G242,"&lt;-20")+COUNTIF($G$4:G242,"&gt;20")))/COUNT($G$4:G242)*100</f>
        <v>70.762711864406782</v>
      </c>
      <c r="J242" s="17" t="str">
        <f t="shared" si="12"/>
        <v>110/P13 Period 2</v>
      </c>
      <c r="K242" s="37">
        <v>9.7685943471504793</v>
      </c>
      <c r="R242" s="9">
        <v>-20</v>
      </c>
      <c r="S242" s="9">
        <v>0</v>
      </c>
      <c r="T242">
        <v>20</v>
      </c>
      <c r="V242">
        <v>67</v>
      </c>
    </row>
    <row r="243" spans="1:22" ht="15.75">
      <c r="A243" s="21">
        <v>240</v>
      </c>
      <c r="B243" s="20" t="s">
        <v>103</v>
      </c>
      <c r="C243" s="20" t="s">
        <v>27</v>
      </c>
      <c r="D243" s="24" t="s">
        <v>31</v>
      </c>
      <c r="E243" s="25">
        <v>5.2290000000000001</v>
      </c>
      <c r="F243" s="25">
        <v>5.1879999999999997</v>
      </c>
      <c r="G243" s="23">
        <f t="shared" si="11"/>
        <v>-0.78717481040607407</v>
      </c>
      <c r="H243" s="28">
        <f>(COUNT($G$4:G243)-(COUNTIF($G$4:G243,"&lt;-20")+COUNTIF($G$4:G243,"&gt;20")))/COUNT($G$4:G243)*100</f>
        <v>70.886075949367083</v>
      </c>
      <c r="J243" s="17" t="str">
        <f t="shared" si="12"/>
        <v>111/P5 Period 1</v>
      </c>
      <c r="K243" s="37">
        <v>9.8257261410788317</v>
      </c>
      <c r="R243" s="9">
        <v>-20</v>
      </c>
      <c r="S243" s="9">
        <v>0</v>
      </c>
      <c r="T243">
        <v>20</v>
      </c>
      <c r="V243">
        <v>67</v>
      </c>
    </row>
    <row r="244" spans="1:22" ht="15.75">
      <c r="A244" s="21">
        <v>241</v>
      </c>
      <c r="B244" s="20" t="s">
        <v>103</v>
      </c>
      <c r="C244" s="20" t="s">
        <v>27</v>
      </c>
      <c r="D244" s="24" t="s">
        <v>32</v>
      </c>
      <c r="E244" s="25">
        <v>5.6360000000000001</v>
      </c>
      <c r="F244" s="25">
        <v>5.4550000000000001</v>
      </c>
      <c r="G244" s="23">
        <f t="shared" si="11"/>
        <v>-3.2639076728879282</v>
      </c>
      <c r="H244" s="28">
        <f>(COUNT($G$4:G244)-(COUNTIF($G$4:G244,"&lt;-20")+COUNTIF($G$4:G244,"&gt;20")))/COUNT($G$4:G244)*100</f>
        <v>71.008403361344534</v>
      </c>
      <c r="J244" s="17" t="str">
        <f t="shared" si="12"/>
        <v>111/P6 Period 1</v>
      </c>
      <c r="K244" s="37">
        <v>9.8665950398424247</v>
      </c>
      <c r="R244" s="9">
        <v>-20</v>
      </c>
      <c r="S244" s="9">
        <v>0</v>
      </c>
      <c r="T244">
        <v>20</v>
      </c>
      <c r="V244">
        <v>67</v>
      </c>
    </row>
    <row r="245" spans="1:22" ht="15.75">
      <c r="A245" s="21">
        <v>242</v>
      </c>
      <c r="B245" s="20" t="s">
        <v>103</v>
      </c>
      <c r="C245" s="20" t="s">
        <v>27</v>
      </c>
      <c r="D245" s="24" t="s">
        <v>37</v>
      </c>
      <c r="E245" s="25">
        <v>2.11</v>
      </c>
      <c r="F245" s="25">
        <v>2.13</v>
      </c>
      <c r="G245" s="23">
        <f t="shared" si="11"/>
        <v>0.94339622641509513</v>
      </c>
      <c r="H245" s="28">
        <f>(COUNT($G$4:G245)-(COUNTIF($G$4:G245,"&lt;-20")+COUNTIF($G$4:G245,"&gt;20")))/COUNT($G$4:G245)*100</f>
        <v>71.129707112970706</v>
      </c>
      <c r="J245" s="17" t="str">
        <f t="shared" si="12"/>
        <v>111/P12 Period 1</v>
      </c>
      <c r="K245" s="37">
        <v>9.9431501504848967</v>
      </c>
      <c r="R245" s="9">
        <v>-20</v>
      </c>
      <c r="S245" s="9">
        <v>0</v>
      </c>
      <c r="T245">
        <v>20</v>
      </c>
      <c r="V245">
        <v>67</v>
      </c>
    </row>
    <row r="246" spans="1:22" ht="15.75">
      <c r="A246" s="21">
        <v>243</v>
      </c>
      <c r="B246" s="20" t="s">
        <v>103</v>
      </c>
      <c r="C246" s="20" t="s">
        <v>27</v>
      </c>
      <c r="D246" s="24" t="s">
        <v>39</v>
      </c>
      <c r="E246" s="25">
        <v>0.61199999999999999</v>
      </c>
      <c r="F246" s="25">
        <v>0.68</v>
      </c>
      <c r="G246" s="23">
        <f t="shared" si="11"/>
        <v>10.526315789473694</v>
      </c>
      <c r="H246" s="28">
        <f>(COUNT($G$4:G246)-(COUNTIF($G$4:G246,"&lt;-20")+COUNTIF($G$4:G246,"&gt;20")))/COUNT($G$4:G246)*100</f>
        <v>71.25</v>
      </c>
      <c r="J246" s="17" t="str">
        <f t="shared" si="12"/>
        <v>111/P13 Period 1</v>
      </c>
      <c r="K246" s="37">
        <v>9.9821527478613969</v>
      </c>
      <c r="R246" s="9">
        <v>-20</v>
      </c>
      <c r="S246" s="9">
        <v>0</v>
      </c>
      <c r="T246">
        <v>20</v>
      </c>
      <c r="V246">
        <v>67</v>
      </c>
    </row>
    <row r="247" spans="1:22" ht="15.75">
      <c r="A247" s="21">
        <v>244</v>
      </c>
      <c r="B247" s="20" t="s">
        <v>103</v>
      </c>
      <c r="C247" s="20" t="s">
        <v>26</v>
      </c>
      <c r="D247" s="24" t="s">
        <v>35</v>
      </c>
      <c r="E247" s="25">
        <v>18.501999999999999</v>
      </c>
      <c r="F247" s="25">
        <v>19.600000000000001</v>
      </c>
      <c r="G247" s="23">
        <f t="shared" si="11"/>
        <v>5.7634769828355594</v>
      </c>
      <c r="H247" s="28">
        <f>(COUNT($G$4:G247)-(COUNTIF($G$4:G247,"&lt;-20")+COUNTIF($G$4:G247,"&gt;20")))/COUNT($G$4:G247)*100</f>
        <v>71.369294605809131</v>
      </c>
      <c r="J247" s="17" t="str">
        <f t="shared" si="12"/>
        <v>111/P4 Period 2</v>
      </c>
      <c r="K247" s="37">
        <v>10.162601626016261</v>
      </c>
      <c r="R247" s="9">
        <v>-20</v>
      </c>
      <c r="S247" s="9">
        <v>0</v>
      </c>
      <c r="T247">
        <v>20</v>
      </c>
      <c r="V247">
        <v>67</v>
      </c>
    </row>
    <row r="248" spans="1:22" ht="15.75">
      <c r="A248" s="21">
        <v>245</v>
      </c>
      <c r="B248" s="20" t="s">
        <v>103</v>
      </c>
      <c r="C248" s="20" t="s">
        <v>26</v>
      </c>
      <c r="D248" s="24" t="s">
        <v>31</v>
      </c>
      <c r="E248" s="25">
        <v>17.001999999999999</v>
      </c>
      <c r="F248" s="25">
        <v>18.111000000000001</v>
      </c>
      <c r="G248" s="23">
        <f t="shared" si="11"/>
        <v>6.3167487825022173</v>
      </c>
      <c r="H248" s="28">
        <f>(COUNT($G$4:G248)-(COUNTIF($G$4:G248,"&lt;-20")+COUNTIF($G$4:G248,"&gt;20")))/COUNT($G$4:G248)*100</f>
        <v>71.487603305785115</v>
      </c>
      <c r="J248" s="17" t="str">
        <f t="shared" si="12"/>
        <v>111/P5 Period 2</v>
      </c>
      <c r="K248" s="37">
        <v>10.220891052040439</v>
      </c>
      <c r="R248" s="9">
        <v>-20</v>
      </c>
      <c r="S248" s="9">
        <v>0</v>
      </c>
      <c r="T248">
        <v>20</v>
      </c>
      <c r="V248">
        <v>67</v>
      </c>
    </row>
    <row r="249" spans="1:22" ht="15.75">
      <c r="A249" s="21">
        <v>246</v>
      </c>
      <c r="B249" s="20" t="s">
        <v>104</v>
      </c>
      <c r="C249" s="20" t="s">
        <v>26</v>
      </c>
      <c r="D249" s="24" t="s">
        <v>38</v>
      </c>
      <c r="E249" s="25">
        <v>2.1779999999999999</v>
      </c>
      <c r="F249" s="25">
        <v>2.4660000000000002</v>
      </c>
      <c r="G249" s="23">
        <f t="shared" si="11"/>
        <v>12.40310077519381</v>
      </c>
      <c r="H249" s="28">
        <f>(COUNT($G$4:G249)-(COUNTIF($G$4:G249,"&lt;-20")+COUNTIF($G$4:G249,"&gt;20")))/COUNT($G$4:G249)*100</f>
        <v>71.604938271604937</v>
      </c>
      <c r="J249" s="17" t="str">
        <f t="shared" si="12"/>
        <v>112/P11 Period 2</v>
      </c>
      <c r="K249" s="37">
        <v>10.289620435330098</v>
      </c>
      <c r="R249" s="9">
        <v>-20</v>
      </c>
      <c r="S249" s="9">
        <v>0</v>
      </c>
      <c r="T249">
        <v>20</v>
      </c>
      <c r="V249">
        <v>67</v>
      </c>
    </row>
    <row r="250" spans="1:22" ht="15.75">
      <c r="A250" s="21">
        <v>247</v>
      </c>
      <c r="B250" s="20" t="s">
        <v>104</v>
      </c>
      <c r="C250" s="20" t="s">
        <v>26</v>
      </c>
      <c r="D250" s="24" t="s">
        <v>37</v>
      </c>
      <c r="E250" s="25">
        <v>1.577</v>
      </c>
      <c r="F250" s="25">
        <v>1.694</v>
      </c>
      <c r="G250" s="23">
        <f t="shared" si="11"/>
        <v>7.1537756037908888</v>
      </c>
      <c r="H250" s="28">
        <f>(COUNT($G$4:G250)-(COUNTIF($G$4:G250,"&lt;-20")+COUNTIF($G$4:G250,"&gt;20")))/COUNT($G$4:G250)*100</f>
        <v>71.721311475409834</v>
      </c>
      <c r="J250" s="17" t="str">
        <f t="shared" si="12"/>
        <v>112/P12 Period 2</v>
      </c>
      <c r="K250" s="37">
        <v>10.358325805480279</v>
      </c>
      <c r="R250" s="9">
        <v>-20</v>
      </c>
      <c r="S250" s="9">
        <v>0</v>
      </c>
      <c r="T250">
        <v>20</v>
      </c>
      <c r="V250">
        <v>67</v>
      </c>
    </row>
    <row r="251" spans="1:22" ht="15.75">
      <c r="A251" s="21">
        <v>248</v>
      </c>
      <c r="B251" s="20" t="s">
        <v>104</v>
      </c>
      <c r="C251" s="20" t="s">
        <v>26</v>
      </c>
      <c r="D251" s="24" t="s">
        <v>39</v>
      </c>
      <c r="E251" s="25">
        <v>0.59899999999999998</v>
      </c>
      <c r="F251" s="25">
        <v>0.65300000000000002</v>
      </c>
      <c r="G251" s="23">
        <f t="shared" si="11"/>
        <v>8.6261980830671003</v>
      </c>
      <c r="H251" s="28">
        <f>(COUNT($G$4:G251)-(COUNTIF($G$4:G251,"&lt;-20")+COUNTIF($G$4:G251,"&gt;20")))/COUNT($G$4:G251)*100</f>
        <v>71.836734693877546</v>
      </c>
      <c r="J251" s="17" t="str">
        <f t="shared" si="12"/>
        <v>112/P13 Period 2</v>
      </c>
      <c r="K251" s="37">
        <v>10.526315789473694</v>
      </c>
      <c r="R251" s="9">
        <v>-20</v>
      </c>
      <c r="S251" s="9">
        <v>0</v>
      </c>
      <c r="T251">
        <v>20</v>
      </c>
      <c r="V251">
        <v>67</v>
      </c>
    </row>
    <row r="252" spans="1:22" ht="15.75">
      <c r="A252" s="21">
        <v>249</v>
      </c>
      <c r="B252" s="20" t="s">
        <v>105</v>
      </c>
      <c r="C252" s="20" t="s">
        <v>27</v>
      </c>
      <c r="D252" s="24" t="s">
        <v>29</v>
      </c>
      <c r="E252" s="25">
        <v>7.3330000000000002</v>
      </c>
      <c r="F252" s="25">
        <v>9.1969999999999992</v>
      </c>
      <c r="G252" s="23">
        <f t="shared" si="11"/>
        <v>22.552934059286134</v>
      </c>
      <c r="H252" s="28">
        <f>(COUNT($G$4:G252)-(COUNTIF($G$4:G252,"&lt;-20")+COUNTIF($G$4:G252,"&gt;20")))/COUNT($G$4:G252)*100</f>
        <v>71.544715447154474</v>
      </c>
      <c r="J252" s="17" t="str">
        <f t="shared" si="12"/>
        <v>114/P7 Period 1</v>
      </c>
      <c r="K252" s="37">
        <v>10.563828433244238</v>
      </c>
      <c r="R252" s="9">
        <v>-20</v>
      </c>
      <c r="S252" s="9">
        <v>0</v>
      </c>
      <c r="T252">
        <v>20</v>
      </c>
      <c r="V252">
        <v>67</v>
      </c>
    </row>
    <row r="253" spans="1:22" ht="15.75">
      <c r="A253" s="21">
        <v>250</v>
      </c>
      <c r="B253" s="20" t="s">
        <v>105</v>
      </c>
      <c r="C253" s="20" t="s">
        <v>27</v>
      </c>
      <c r="D253" s="24" t="s">
        <v>44</v>
      </c>
      <c r="E253" s="25">
        <v>7.2060000000000004</v>
      </c>
      <c r="F253" s="25">
        <v>8.7379999999999995</v>
      </c>
      <c r="G253" s="23">
        <f t="shared" si="11"/>
        <v>19.21726041144003</v>
      </c>
      <c r="H253" s="28">
        <f>(COUNT($G$4:G253)-(COUNTIF($G$4:G253,"&lt;-20")+COUNTIF($G$4:G253,"&gt;20")))/COUNT($G$4:G253)*100</f>
        <v>71.659919028340084</v>
      </c>
      <c r="J253" s="17" t="str">
        <f t="shared" si="12"/>
        <v>114/P8 Period 1</v>
      </c>
      <c r="K253" s="37">
        <v>11.06082349045149</v>
      </c>
      <c r="R253" s="9">
        <v>-20</v>
      </c>
      <c r="S253" s="9">
        <v>0</v>
      </c>
      <c r="T253">
        <v>20</v>
      </c>
      <c r="V253">
        <v>67</v>
      </c>
    </row>
    <row r="254" spans="1:22" ht="15.75">
      <c r="A254" s="21">
        <v>251</v>
      </c>
      <c r="B254" s="20" t="s">
        <v>105</v>
      </c>
      <c r="C254" s="20" t="s">
        <v>26</v>
      </c>
      <c r="D254" s="24" t="s">
        <v>32</v>
      </c>
      <c r="E254" s="25">
        <v>14.865</v>
      </c>
      <c r="F254" s="25">
        <v>16.21</v>
      </c>
      <c r="G254" s="23">
        <f t="shared" si="11"/>
        <v>8.6564762670957389</v>
      </c>
      <c r="H254" s="28">
        <f>(COUNT($G$4:G254)-(COUNTIF($G$4:G254,"&lt;-20")+COUNTIF($G$4:G254,"&gt;20")))/COUNT($G$4:G254)*100</f>
        <v>71.774193548387103</v>
      </c>
      <c r="J254" s="17" t="str">
        <f t="shared" si="12"/>
        <v>114/P6 Period 2</v>
      </c>
      <c r="K254" s="37">
        <v>11.201235998455003</v>
      </c>
      <c r="R254" s="9">
        <v>-20</v>
      </c>
      <c r="S254" s="9">
        <v>0</v>
      </c>
      <c r="T254">
        <v>20</v>
      </c>
      <c r="V254">
        <v>67</v>
      </c>
    </row>
    <row r="255" spans="1:22" ht="15.75">
      <c r="A255" s="21">
        <v>252</v>
      </c>
      <c r="B255" s="20" t="s">
        <v>105</v>
      </c>
      <c r="C255" s="20" t="s">
        <v>26</v>
      </c>
      <c r="D255" s="24" t="s">
        <v>29</v>
      </c>
      <c r="E255" s="25">
        <v>14.989000000000001</v>
      </c>
      <c r="F255" s="25">
        <v>15.989000000000001</v>
      </c>
      <c r="G255" s="23">
        <f t="shared" si="11"/>
        <v>6.4561947188327196</v>
      </c>
      <c r="H255" s="28">
        <f>(COUNT($G$4:G255)-(COUNTIF($G$4:G255,"&lt;-20")+COUNTIF($G$4:G255,"&gt;20")))/COUNT($G$4:G255)*100</f>
        <v>71.887550200803204</v>
      </c>
      <c r="J255" s="17" t="str">
        <f t="shared" si="12"/>
        <v>114/P7 Period 2</v>
      </c>
      <c r="K255" s="37">
        <v>11.404435058078128</v>
      </c>
      <c r="R255" s="9">
        <v>-20</v>
      </c>
      <c r="S255" s="9">
        <v>0</v>
      </c>
      <c r="T255">
        <v>20</v>
      </c>
      <c r="V255">
        <v>67</v>
      </c>
    </row>
    <row r="256" spans="1:22" ht="15.75">
      <c r="A256" s="21">
        <v>253</v>
      </c>
      <c r="B256" s="20" t="s">
        <v>106</v>
      </c>
      <c r="C256" s="20" t="s">
        <v>27</v>
      </c>
      <c r="D256" s="24" t="s">
        <v>44</v>
      </c>
      <c r="E256" s="25">
        <v>3.6949999999999998</v>
      </c>
      <c r="F256" s="25">
        <v>3.5950000000000002</v>
      </c>
      <c r="G256" s="23">
        <f t="shared" si="11"/>
        <v>-2.7434842249656968</v>
      </c>
      <c r="H256" s="28">
        <f>(COUNT($G$4:G256)-(COUNTIF($G$4:G256,"&lt;-20")+COUNTIF($G$4:G256,"&gt;20")))/COUNT($G$4:G256)*100</f>
        <v>72</v>
      </c>
      <c r="J256" s="17" t="str">
        <f t="shared" si="12"/>
        <v>116/P8 Period 1</v>
      </c>
      <c r="K256" s="37">
        <v>11.641443538998834</v>
      </c>
      <c r="R256" s="9">
        <v>-20</v>
      </c>
      <c r="S256" s="9">
        <v>0</v>
      </c>
      <c r="T256">
        <v>20</v>
      </c>
      <c r="V256">
        <v>67</v>
      </c>
    </row>
    <row r="257" spans="1:22" ht="15.75">
      <c r="A257" s="21">
        <v>254</v>
      </c>
      <c r="B257" s="20" t="s">
        <v>106</v>
      </c>
      <c r="C257" s="20" t="s">
        <v>27</v>
      </c>
      <c r="D257" s="24" t="s">
        <v>36</v>
      </c>
      <c r="E257" s="25">
        <v>7.4880000000000004</v>
      </c>
      <c r="F257" s="25">
        <v>8.4160000000000004</v>
      </c>
      <c r="G257" s="23">
        <f t="shared" si="11"/>
        <v>11.670020120724345</v>
      </c>
      <c r="H257" s="28">
        <f>(COUNT($G$4:G257)-(COUNTIF($G$4:G257,"&lt;-20")+COUNTIF($G$4:G257,"&gt;20")))/COUNT($G$4:G257)*100</f>
        <v>72.111553784860561</v>
      </c>
      <c r="J257" s="17" t="str">
        <f t="shared" si="12"/>
        <v>116/P9 Period 1</v>
      </c>
      <c r="K257" s="37">
        <v>11.670020120724345</v>
      </c>
      <c r="R257" s="9">
        <v>-20</v>
      </c>
      <c r="S257" s="9">
        <v>0</v>
      </c>
      <c r="T257">
        <v>20</v>
      </c>
      <c r="V257">
        <v>67</v>
      </c>
    </row>
    <row r="258" spans="1:22" ht="15.75">
      <c r="A258" s="21">
        <v>255</v>
      </c>
      <c r="B258" s="20" t="s">
        <v>106</v>
      </c>
      <c r="C258" s="20" t="s">
        <v>27</v>
      </c>
      <c r="D258" s="24" t="s">
        <v>38</v>
      </c>
      <c r="E258" s="25">
        <v>3.0670000000000002</v>
      </c>
      <c r="F258" s="25">
        <v>3.9449999999999998</v>
      </c>
      <c r="G258" s="23">
        <f t="shared" si="11"/>
        <v>25.042783799201356</v>
      </c>
      <c r="H258" s="28">
        <f>(COUNT($G$4:G258)-(COUNTIF($G$4:G258,"&lt;-20")+COUNTIF($G$4:G258,"&gt;20")))/COUNT($G$4:G258)*100</f>
        <v>71.825396825396822</v>
      </c>
      <c r="J258" s="17" t="str">
        <f t="shared" si="12"/>
        <v>116/P11 Period 1</v>
      </c>
      <c r="K258" s="37">
        <v>11.687298626420208</v>
      </c>
      <c r="R258" s="9">
        <v>-20</v>
      </c>
      <c r="S258" s="9">
        <v>0</v>
      </c>
      <c r="T258">
        <v>20</v>
      </c>
      <c r="V258">
        <v>67</v>
      </c>
    </row>
    <row r="259" spans="1:22" ht="15.75">
      <c r="A259" s="21">
        <v>256</v>
      </c>
      <c r="B259" s="20" t="s">
        <v>106</v>
      </c>
      <c r="C259" s="20" t="s">
        <v>27</v>
      </c>
      <c r="D259" s="24" t="s">
        <v>37</v>
      </c>
      <c r="E259" s="25">
        <v>2.149</v>
      </c>
      <c r="F259" s="25">
        <v>2.1640000000000001</v>
      </c>
      <c r="G259" s="23">
        <f t="shared" si="11"/>
        <v>0.6955715279387954</v>
      </c>
      <c r="H259" s="28">
        <f>(COUNT($G$4:G259)-(COUNTIF($G$4:G259,"&lt;-20")+COUNTIF($G$4:G259,"&gt;20")))/COUNT($G$4:G259)*100</f>
        <v>71.936758893280626</v>
      </c>
      <c r="J259" s="17" t="str">
        <f t="shared" si="12"/>
        <v>116/P12 Period 1</v>
      </c>
      <c r="K259" s="37">
        <v>11.81988742964354</v>
      </c>
      <c r="R259" s="9">
        <v>-20</v>
      </c>
      <c r="S259" s="9">
        <v>0</v>
      </c>
      <c r="T259">
        <v>20</v>
      </c>
      <c r="V259">
        <v>67</v>
      </c>
    </row>
    <row r="260" spans="1:22" ht="15.75">
      <c r="A260" s="21">
        <v>257</v>
      </c>
      <c r="B260" s="20" t="s">
        <v>106</v>
      </c>
      <c r="C260" s="20" t="s">
        <v>27</v>
      </c>
      <c r="D260" s="24" t="s">
        <v>39</v>
      </c>
      <c r="E260" s="25">
        <v>0.69099999999999995</v>
      </c>
      <c r="F260" s="25">
        <v>0.73599999999999999</v>
      </c>
      <c r="G260" s="23">
        <f t="shared" ref="G260:G323" si="13">IFERROR(((F260-E260)/AVERAGE(E260:F260))*100,"")</f>
        <v>6.3069376313945398</v>
      </c>
      <c r="H260" s="28">
        <f>(COUNT($G$4:G260)-(COUNTIF($G$4:G260,"&lt;-20")+COUNTIF($G$4:G260,"&gt;20")))/COUNT($G$4:G260)*100</f>
        <v>72.047244094488192</v>
      </c>
      <c r="J260" s="17" t="str">
        <f t="shared" si="12"/>
        <v>116/P13 Period 1</v>
      </c>
      <c r="K260" s="37">
        <v>12.363427257044284</v>
      </c>
      <c r="R260" s="9">
        <v>-20</v>
      </c>
      <c r="S260" s="9">
        <v>0</v>
      </c>
      <c r="T260">
        <v>20</v>
      </c>
      <c r="V260">
        <v>67</v>
      </c>
    </row>
    <row r="261" spans="1:22" ht="15.75">
      <c r="A261" s="21">
        <v>258</v>
      </c>
      <c r="B261" s="20" t="s">
        <v>106</v>
      </c>
      <c r="C261" s="20" t="s">
        <v>26</v>
      </c>
      <c r="D261" s="24" t="s">
        <v>44</v>
      </c>
      <c r="E261" s="25">
        <v>4.4580000000000002</v>
      </c>
      <c r="F261" s="25">
        <v>5.5549999999999997</v>
      </c>
      <c r="G261" s="23">
        <f t="shared" si="13"/>
        <v>21.911515030460393</v>
      </c>
      <c r="H261" s="28">
        <f>(COUNT($G$4:G261)-(COUNTIF($G$4:G261,"&lt;-20")+COUNTIF($G$4:G261,"&gt;20")))/COUNT($G$4:G261)*100</f>
        <v>71.764705882352942</v>
      </c>
      <c r="J261" s="17" t="str">
        <f t="shared" ref="J261:J324" si="14">CONCATENATE(B261,"/",D261," ",C261)</f>
        <v>116/P8 Period 2</v>
      </c>
      <c r="K261" s="37">
        <v>12.40310077519381</v>
      </c>
      <c r="R261" s="9">
        <v>-20</v>
      </c>
      <c r="S261" s="9">
        <v>0</v>
      </c>
      <c r="T261">
        <v>20</v>
      </c>
      <c r="V261">
        <v>67</v>
      </c>
    </row>
    <row r="262" spans="1:22" ht="15.75">
      <c r="A262" s="21">
        <v>259</v>
      </c>
      <c r="B262" s="20" t="s">
        <v>106</v>
      </c>
      <c r="C262" s="20" t="s">
        <v>26</v>
      </c>
      <c r="D262" s="24" t="s">
        <v>36</v>
      </c>
      <c r="E262" s="25">
        <v>5.3609999999999998</v>
      </c>
      <c r="F262" s="25">
        <v>6.7519999999999998</v>
      </c>
      <c r="G262" s="23">
        <f t="shared" si="13"/>
        <v>22.967060183274167</v>
      </c>
      <c r="H262" s="28">
        <f>(COUNT($G$4:G262)-(COUNTIF($G$4:G262,"&lt;-20")+COUNTIF($G$4:G262,"&gt;20")))/COUNT($G$4:G262)*100</f>
        <v>71.484375</v>
      </c>
      <c r="J262" s="17" t="str">
        <f t="shared" si="14"/>
        <v>116/P9 Period 2</v>
      </c>
      <c r="K262" s="37">
        <v>12.443600094989312</v>
      </c>
      <c r="R262" s="9">
        <v>-20</v>
      </c>
      <c r="S262" s="9">
        <v>0</v>
      </c>
      <c r="T262">
        <v>20</v>
      </c>
      <c r="V262">
        <v>67</v>
      </c>
    </row>
    <row r="263" spans="1:22" ht="15.75">
      <c r="A263" s="21">
        <v>260</v>
      </c>
      <c r="B263" s="20" t="s">
        <v>107</v>
      </c>
      <c r="C263" s="20" t="s">
        <v>26</v>
      </c>
      <c r="D263" s="24" t="s">
        <v>92</v>
      </c>
      <c r="E263" s="25">
        <v>8.7370000000000001</v>
      </c>
      <c r="F263" s="25">
        <v>10.927</v>
      </c>
      <c r="G263" s="23">
        <f t="shared" si="13"/>
        <v>22.274206672091125</v>
      </c>
      <c r="H263" s="28">
        <f>(COUNT($G$4:G263)-(COUNTIF($G$4:G263,"&lt;-20")+COUNTIF($G$4:G263,"&gt;20")))/COUNT($G$4:G263)*100</f>
        <v>71.206225680933855</v>
      </c>
      <c r="J263" s="17" t="str">
        <f t="shared" si="14"/>
        <v>117/P1 Period 2</v>
      </c>
      <c r="K263" s="37">
        <v>12.648221343873528</v>
      </c>
      <c r="R263" s="9">
        <v>-20</v>
      </c>
      <c r="S263" s="9">
        <v>0</v>
      </c>
      <c r="T263">
        <v>20</v>
      </c>
      <c r="V263">
        <v>67</v>
      </c>
    </row>
    <row r="264" spans="1:22" ht="15.75">
      <c r="A264" s="21">
        <v>261</v>
      </c>
      <c r="B264" s="20" t="s">
        <v>107</v>
      </c>
      <c r="C264" s="20" t="s">
        <v>26</v>
      </c>
      <c r="D264" s="24" t="s">
        <v>43</v>
      </c>
      <c r="E264" s="25">
        <v>19.911999999999999</v>
      </c>
      <c r="F264" s="25">
        <v>24.443999999999999</v>
      </c>
      <c r="G264" s="23">
        <f t="shared" si="13"/>
        <v>20.434664983316804</v>
      </c>
      <c r="H264" s="28">
        <f>(COUNT($G$4:G264)-(COUNTIF($G$4:G264,"&lt;-20")+COUNTIF($G$4:G264,"&gt;20")))/COUNT($G$4:G264)*100</f>
        <v>70.930232558139537</v>
      </c>
      <c r="J264" s="17" t="str">
        <f t="shared" si="14"/>
        <v>117/P2 Period 2</v>
      </c>
      <c r="K264" s="37">
        <v>12.711462084457475</v>
      </c>
      <c r="R264" s="9">
        <v>-20</v>
      </c>
      <c r="S264" s="9">
        <v>0</v>
      </c>
      <c r="T264">
        <v>20</v>
      </c>
      <c r="V264">
        <v>67</v>
      </c>
    </row>
    <row r="265" spans="1:22" ht="15.75">
      <c r="A265" s="21">
        <v>262</v>
      </c>
      <c r="B265" s="20" t="s">
        <v>108</v>
      </c>
      <c r="C265" s="20" t="s">
        <v>27</v>
      </c>
      <c r="D265" s="24" t="s">
        <v>35</v>
      </c>
      <c r="E265" s="25">
        <v>35.006</v>
      </c>
      <c r="F265" s="25">
        <v>36.914999999999999</v>
      </c>
      <c r="G265" s="23">
        <f t="shared" si="13"/>
        <v>5.308602494403579</v>
      </c>
      <c r="H265" s="28">
        <f>(COUNT($G$4:G265)-(COUNTIF($G$4:G265,"&lt;-20")+COUNTIF($G$4:G265,"&gt;20")))/COUNT($G$4:G265)*100</f>
        <v>71.04247104247105</v>
      </c>
      <c r="J265" s="17" t="str">
        <f t="shared" si="14"/>
        <v>118/P4 Period 1</v>
      </c>
      <c r="K265" s="37">
        <v>12.936953431785888</v>
      </c>
      <c r="R265" s="9">
        <v>-20</v>
      </c>
      <c r="S265" s="9">
        <v>0</v>
      </c>
      <c r="T265">
        <v>20</v>
      </c>
      <c r="V265">
        <v>67</v>
      </c>
    </row>
    <row r="266" spans="1:22" ht="15.75">
      <c r="A266" s="21">
        <v>263</v>
      </c>
      <c r="B266" s="20" t="s">
        <v>108</v>
      </c>
      <c r="C266" s="20" t="s">
        <v>27</v>
      </c>
      <c r="D266" s="24" t="s">
        <v>31</v>
      </c>
      <c r="E266" s="25">
        <v>38.823999999999998</v>
      </c>
      <c r="F266" s="25">
        <v>44.194000000000003</v>
      </c>
      <c r="G266" s="23">
        <f t="shared" si="13"/>
        <v>12.936953431785888</v>
      </c>
      <c r="H266" s="28">
        <f>(COUNT($G$4:G266)-(COUNTIF($G$4:G266,"&lt;-20")+COUNTIF($G$4:G266,"&gt;20")))/COUNT($G$4:G266)*100</f>
        <v>71.15384615384616</v>
      </c>
      <c r="J266" s="17" t="str">
        <f t="shared" si="14"/>
        <v>118/P5 Period 1</v>
      </c>
      <c r="K266" s="37">
        <v>13.245724224562757</v>
      </c>
      <c r="R266" s="9">
        <v>-20</v>
      </c>
      <c r="S266" s="9">
        <v>0</v>
      </c>
      <c r="T266">
        <v>20</v>
      </c>
      <c r="V266">
        <v>67</v>
      </c>
    </row>
    <row r="267" spans="1:22" ht="15.75">
      <c r="A267" s="21">
        <v>264</v>
      </c>
      <c r="B267" s="20" t="s">
        <v>108</v>
      </c>
      <c r="C267" s="20" t="s">
        <v>26</v>
      </c>
      <c r="D267" s="24" t="s">
        <v>43</v>
      </c>
      <c r="E267" s="25">
        <v>7.859</v>
      </c>
      <c r="F267" s="25">
        <v>10.779</v>
      </c>
      <c r="G267" s="23">
        <f t="shared" si="13"/>
        <v>31.333834102371501</v>
      </c>
      <c r="H267" s="28">
        <f>(COUNT($G$4:G267)-(COUNTIF($G$4:G267,"&lt;-20")+COUNTIF($G$4:G267,"&gt;20")))/COUNT($G$4:G267)*100</f>
        <v>70.88122605363985</v>
      </c>
      <c r="J267" s="17" t="str">
        <f t="shared" si="14"/>
        <v>118/P2 Period 2</v>
      </c>
      <c r="K267" s="37">
        <v>13.451554570378574</v>
      </c>
      <c r="R267" s="9">
        <v>-20</v>
      </c>
      <c r="S267" s="9">
        <v>0</v>
      </c>
      <c r="T267">
        <v>20</v>
      </c>
      <c r="V267">
        <v>67</v>
      </c>
    </row>
    <row r="268" spans="1:22" ht="15.75">
      <c r="A268" s="21">
        <v>265</v>
      </c>
      <c r="B268" s="20" t="s">
        <v>108</v>
      </c>
      <c r="C268" s="20" t="s">
        <v>26</v>
      </c>
      <c r="D268" s="24" t="s">
        <v>33</v>
      </c>
      <c r="E268" s="25">
        <v>6.7859999999999996</v>
      </c>
      <c r="F268" s="25">
        <v>10.576000000000001</v>
      </c>
      <c r="G268" s="23">
        <f t="shared" si="13"/>
        <v>43.658564681488315</v>
      </c>
      <c r="H268" s="28">
        <f>(COUNT($G$4:G268)-(COUNTIF($G$4:G268,"&lt;-20")+COUNTIF($G$4:G268,"&gt;20")))/COUNT($G$4:G268)*100</f>
        <v>70.610687022900763</v>
      </c>
      <c r="J268" s="17" t="str">
        <f t="shared" si="14"/>
        <v>118/P3 Period 2</v>
      </c>
      <c r="K268" s="37">
        <v>14.037192561487702</v>
      </c>
      <c r="R268" s="9">
        <v>-20</v>
      </c>
      <c r="S268" s="9">
        <v>0</v>
      </c>
      <c r="T268">
        <v>20</v>
      </c>
      <c r="V268">
        <v>67</v>
      </c>
    </row>
    <row r="269" spans="1:22" ht="15.75">
      <c r="A269" s="21">
        <v>266</v>
      </c>
      <c r="B269" s="20" t="s">
        <v>109</v>
      </c>
      <c r="C269" s="20" t="s">
        <v>27</v>
      </c>
      <c r="D269" s="24" t="s">
        <v>36</v>
      </c>
      <c r="E269" s="25">
        <v>13.3</v>
      </c>
      <c r="F269" s="25">
        <v>13.182</v>
      </c>
      <c r="G269" s="23">
        <f t="shared" si="13"/>
        <v>-0.89117136167963396</v>
      </c>
      <c r="H269" s="28">
        <f>(COUNT($G$4:G269)-(COUNTIF($G$4:G269,"&lt;-20")+COUNTIF($G$4:G269,"&gt;20")))/COUNT($G$4:G269)*100</f>
        <v>70.722433460076047</v>
      </c>
      <c r="J269" s="17" t="str">
        <f t="shared" si="14"/>
        <v>119/P9 Period 1</v>
      </c>
      <c r="K269" s="37">
        <v>14.084507042253517</v>
      </c>
      <c r="R269" s="9">
        <v>-20</v>
      </c>
      <c r="S269" s="9">
        <v>0</v>
      </c>
      <c r="T269">
        <v>20</v>
      </c>
      <c r="V269">
        <v>67</v>
      </c>
    </row>
    <row r="270" spans="1:22" ht="15.75">
      <c r="A270" s="21">
        <v>267</v>
      </c>
      <c r="B270" s="20" t="s">
        <v>109</v>
      </c>
      <c r="C270" s="20" t="s">
        <v>27</v>
      </c>
      <c r="D270" s="24" t="s">
        <v>62</v>
      </c>
      <c r="E270" s="25">
        <v>10.281000000000001</v>
      </c>
      <c r="F270" s="25">
        <v>10.221</v>
      </c>
      <c r="G270" s="23">
        <f t="shared" si="13"/>
        <v>-0.58530875036582275</v>
      </c>
      <c r="H270" s="28">
        <f>(COUNT($G$4:G270)-(COUNTIF($G$4:G270,"&lt;-20")+COUNTIF($G$4:G270,"&gt;20")))/COUNT($G$4:G270)*100</f>
        <v>70.833333333333343</v>
      </c>
      <c r="J270" s="17" t="str">
        <f t="shared" si="14"/>
        <v>119/P10 Period 1</v>
      </c>
      <c r="K270" s="37">
        <v>14.214380825565897</v>
      </c>
      <c r="R270" s="9">
        <v>-20</v>
      </c>
      <c r="S270" s="9">
        <v>0</v>
      </c>
      <c r="T270">
        <v>20</v>
      </c>
      <c r="V270">
        <v>67</v>
      </c>
    </row>
    <row r="271" spans="1:22" ht="15.75">
      <c r="A271" s="21">
        <v>268</v>
      </c>
      <c r="B271" s="20" t="s">
        <v>109</v>
      </c>
      <c r="C271" s="20" t="s">
        <v>26</v>
      </c>
      <c r="D271" s="24" t="s">
        <v>29</v>
      </c>
      <c r="E271" s="25">
        <v>5.6050000000000004</v>
      </c>
      <c r="F271" s="25">
        <v>6.8259999999999996</v>
      </c>
      <c r="G271" s="23">
        <f t="shared" si="13"/>
        <v>19.644437293862104</v>
      </c>
      <c r="H271" s="28">
        <f>(COUNT($G$4:G271)-(COUNTIF($G$4:G271,"&lt;-20")+COUNTIF($G$4:G271,"&gt;20")))/COUNT($G$4:G271)*100</f>
        <v>70.943396226415089</v>
      </c>
      <c r="J271" s="17" t="str">
        <f t="shared" si="14"/>
        <v>119/P7 Period 2</v>
      </c>
      <c r="K271" s="37">
        <v>14.455168348928016</v>
      </c>
      <c r="R271" s="9">
        <v>-20</v>
      </c>
      <c r="S271" s="9">
        <v>0</v>
      </c>
      <c r="T271">
        <v>20</v>
      </c>
      <c r="V271">
        <v>67</v>
      </c>
    </row>
    <row r="272" spans="1:22" ht="15.75">
      <c r="A272" s="21">
        <v>269</v>
      </c>
      <c r="B272" s="20" t="s">
        <v>109</v>
      </c>
      <c r="C272" s="20" t="s">
        <v>26</v>
      </c>
      <c r="D272" s="24" t="s">
        <v>44</v>
      </c>
      <c r="E272" s="25">
        <v>6.0179999999999998</v>
      </c>
      <c r="F272" s="25">
        <v>6.0060000000000002</v>
      </c>
      <c r="G272" s="23">
        <f t="shared" si="13"/>
        <v>-0.1996007984031864</v>
      </c>
      <c r="H272" s="28">
        <f>(COUNT($G$4:G272)-(COUNTIF($G$4:G272,"&lt;-20")+COUNTIF($G$4:G272,"&gt;20")))/COUNT($G$4:G272)*100</f>
        <v>71.05263157894737</v>
      </c>
      <c r="J272" s="17" t="str">
        <f t="shared" si="14"/>
        <v>119/P8 Period 2</v>
      </c>
      <c r="K272" s="37">
        <v>14.59190915542939</v>
      </c>
      <c r="R272" s="9">
        <v>-20</v>
      </c>
      <c r="S272" s="9">
        <v>0</v>
      </c>
      <c r="T272">
        <v>20</v>
      </c>
      <c r="V272">
        <v>67</v>
      </c>
    </row>
    <row r="273" spans="1:22" ht="15.75">
      <c r="A273" s="21">
        <v>270</v>
      </c>
      <c r="B273" s="20" t="s">
        <v>109</v>
      </c>
      <c r="C273" s="20" t="s">
        <v>26</v>
      </c>
      <c r="D273" s="24" t="s">
        <v>36</v>
      </c>
      <c r="E273" s="25">
        <v>4.2060000000000004</v>
      </c>
      <c r="F273" s="25">
        <v>5.69</v>
      </c>
      <c r="G273" s="23">
        <f t="shared" si="13"/>
        <v>29.991915925626511</v>
      </c>
      <c r="H273" s="28">
        <f>(COUNT($G$4:G273)-(COUNTIF($G$4:G273,"&lt;-20")+COUNTIF($G$4:G273,"&gt;20")))/COUNT($G$4:G273)*100</f>
        <v>70.786516853932582</v>
      </c>
      <c r="J273" s="17" t="str">
        <f t="shared" si="14"/>
        <v>119/P9 Period 2</v>
      </c>
      <c r="K273" s="37">
        <v>14.625949264824689</v>
      </c>
      <c r="R273" s="9">
        <v>-20</v>
      </c>
      <c r="S273" s="9">
        <v>0</v>
      </c>
      <c r="T273">
        <v>20</v>
      </c>
      <c r="V273">
        <v>67</v>
      </c>
    </row>
    <row r="274" spans="1:22" ht="15.75">
      <c r="A274" s="21">
        <v>271</v>
      </c>
      <c r="B274" s="20" t="s">
        <v>110</v>
      </c>
      <c r="C274" s="20" t="s">
        <v>27</v>
      </c>
      <c r="D274" s="24" t="s">
        <v>37</v>
      </c>
      <c r="E274" s="25">
        <v>4.2110000000000003</v>
      </c>
      <c r="F274" s="25">
        <v>4.5410000000000004</v>
      </c>
      <c r="G274" s="23">
        <f t="shared" si="13"/>
        <v>7.5411334552102387</v>
      </c>
      <c r="H274" s="28">
        <f>(COUNT($G$4:G274)-(COUNTIF($G$4:G274,"&lt;-20")+COUNTIF($G$4:G274,"&gt;20")))/COUNT($G$4:G274)*100</f>
        <v>70.895522388059703</v>
      </c>
      <c r="J274" s="17" t="str">
        <f t="shared" si="14"/>
        <v>121/P12 Period 1</v>
      </c>
      <c r="K274" s="37">
        <v>14.769166492584077</v>
      </c>
      <c r="R274" s="9">
        <v>-20</v>
      </c>
      <c r="S274" s="9">
        <v>0</v>
      </c>
      <c r="T274">
        <v>20</v>
      </c>
      <c r="V274">
        <v>67</v>
      </c>
    </row>
    <row r="275" spans="1:22" ht="15.75">
      <c r="A275" s="21">
        <v>272</v>
      </c>
      <c r="B275" s="20" t="s">
        <v>110</v>
      </c>
      <c r="C275" s="20" t="s">
        <v>27</v>
      </c>
      <c r="D275" s="24" t="s">
        <v>39</v>
      </c>
      <c r="E275" s="25">
        <v>1.6819999999999999</v>
      </c>
      <c r="F275" s="25">
        <v>1.7849999999999999</v>
      </c>
      <c r="G275" s="23">
        <f t="shared" si="13"/>
        <v>5.9417363715027403</v>
      </c>
      <c r="H275" s="28">
        <f>(COUNT($G$4:G275)-(COUNTIF($G$4:G275,"&lt;-20")+COUNTIF($G$4:G275,"&gt;20")))/COUNT($G$4:G275)*100</f>
        <v>71.00371747211895</v>
      </c>
      <c r="J275" s="17" t="str">
        <f t="shared" si="14"/>
        <v>121/P13 Period 1</v>
      </c>
      <c r="K275" s="37">
        <v>14.961122531057283</v>
      </c>
      <c r="R275" s="9">
        <v>-20</v>
      </c>
      <c r="S275" s="9">
        <v>0</v>
      </c>
      <c r="T275">
        <v>20</v>
      </c>
      <c r="V275">
        <v>67</v>
      </c>
    </row>
    <row r="276" spans="1:22" ht="15.75">
      <c r="A276" s="21">
        <v>273</v>
      </c>
      <c r="B276" s="20" t="s">
        <v>110</v>
      </c>
      <c r="C276" s="20" t="s">
        <v>27</v>
      </c>
      <c r="D276" s="24" t="s">
        <v>30</v>
      </c>
      <c r="E276" s="25">
        <v>0.77400000000000002</v>
      </c>
      <c r="F276" s="25">
        <v>0.70799999999999996</v>
      </c>
      <c r="G276" s="23">
        <f t="shared" si="13"/>
        <v>-8.906882591093126</v>
      </c>
      <c r="H276" s="28">
        <f>(COUNT($G$4:G276)-(COUNTIF($G$4:G276,"&lt;-20")+COUNTIF($G$4:G276,"&gt;20")))/COUNT($G$4:G276)*100</f>
        <v>71.111111111111114</v>
      </c>
      <c r="J276" s="17" t="str">
        <f t="shared" si="14"/>
        <v>121/P14 Period 1</v>
      </c>
      <c r="K276" s="37">
        <v>15.011952191235062</v>
      </c>
      <c r="R276" s="9">
        <v>-20</v>
      </c>
      <c r="S276" s="9">
        <v>0</v>
      </c>
      <c r="T276">
        <v>20</v>
      </c>
      <c r="V276">
        <v>67</v>
      </c>
    </row>
    <row r="277" spans="1:22" ht="15.75">
      <c r="A277" s="21">
        <v>274</v>
      </c>
      <c r="B277" s="20" t="s">
        <v>110</v>
      </c>
      <c r="C277" s="20" t="s">
        <v>26</v>
      </c>
      <c r="D277" s="24" t="s">
        <v>43</v>
      </c>
      <c r="E277" s="25">
        <v>6.2240000000000002</v>
      </c>
      <c r="F277" s="25">
        <v>6.2510000000000003</v>
      </c>
      <c r="G277" s="23">
        <f t="shared" si="13"/>
        <v>0.43286573146292795</v>
      </c>
      <c r="H277" s="28">
        <f>(COUNT($G$4:G277)-(COUNTIF($G$4:G277,"&lt;-20")+COUNTIF($G$4:G277,"&gt;20")))/COUNT($G$4:G277)*100</f>
        <v>71.217712177121768</v>
      </c>
      <c r="J277" s="17" t="str">
        <f t="shared" si="14"/>
        <v>121/P2 Period 2</v>
      </c>
      <c r="K277" s="37">
        <v>15.08866847009317</v>
      </c>
      <c r="R277" s="9">
        <v>-20</v>
      </c>
      <c r="S277" s="9">
        <v>0</v>
      </c>
      <c r="T277">
        <v>20</v>
      </c>
      <c r="V277">
        <v>67</v>
      </c>
    </row>
    <row r="278" spans="1:22" ht="15.75">
      <c r="A278" s="21">
        <v>275</v>
      </c>
      <c r="B278" s="20" t="s">
        <v>111</v>
      </c>
      <c r="C278" s="20" t="s">
        <v>27</v>
      </c>
      <c r="D278" s="24" t="s">
        <v>92</v>
      </c>
      <c r="E278" s="25">
        <v>24.158999999999999</v>
      </c>
      <c r="F278" s="25">
        <v>27.585999999999999</v>
      </c>
      <c r="G278" s="23">
        <f t="shared" si="13"/>
        <v>13.245724224562757</v>
      </c>
      <c r="H278" s="28">
        <f>(COUNT($G$4:G278)-(COUNTIF($G$4:G278,"&lt;-20")+COUNTIF($G$4:G278,"&gt;20")))/COUNT($G$4:G278)*100</f>
        <v>71.32352941176471</v>
      </c>
      <c r="J278" s="17" t="str">
        <f t="shared" si="14"/>
        <v>122/P1 Period 1</v>
      </c>
      <c r="K278" s="37">
        <v>15.460569052877737</v>
      </c>
      <c r="R278" s="9">
        <v>-20</v>
      </c>
      <c r="S278" s="9">
        <v>0</v>
      </c>
      <c r="T278">
        <v>20</v>
      </c>
      <c r="V278">
        <v>67</v>
      </c>
    </row>
    <row r="279" spans="1:22" ht="15.75">
      <c r="A279" s="21">
        <v>276</v>
      </c>
      <c r="B279" s="20" t="s">
        <v>111</v>
      </c>
      <c r="C279" s="20" t="s">
        <v>27</v>
      </c>
      <c r="D279" s="24" t="s">
        <v>43</v>
      </c>
      <c r="E279" s="25">
        <v>19.198</v>
      </c>
      <c r="F279" s="25">
        <v>25.364000000000001</v>
      </c>
      <c r="G279" s="23">
        <f t="shared" si="13"/>
        <v>27.673802791616183</v>
      </c>
      <c r="H279" s="28">
        <f>(COUNT($G$4:G279)-(COUNTIF($G$4:G279,"&lt;-20")+COUNTIF($G$4:G279,"&gt;20")))/COUNT($G$4:G279)*100</f>
        <v>71.062271062271066</v>
      </c>
      <c r="J279" s="17" t="str">
        <f t="shared" si="14"/>
        <v>122/P2 Period 1</v>
      </c>
      <c r="K279" s="37">
        <v>15.542521994134898</v>
      </c>
      <c r="R279" s="9">
        <v>-20</v>
      </c>
      <c r="S279" s="9">
        <v>0</v>
      </c>
      <c r="T279">
        <v>20</v>
      </c>
      <c r="V279">
        <v>67</v>
      </c>
    </row>
    <row r="280" spans="1:22" ht="15.75">
      <c r="A280" s="21">
        <v>277</v>
      </c>
      <c r="B280" s="20" t="s">
        <v>111</v>
      </c>
      <c r="C280" s="20" t="s">
        <v>26</v>
      </c>
      <c r="D280" s="24" t="s">
        <v>33</v>
      </c>
      <c r="E280" s="25">
        <v>24.204999999999998</v>
      </c>
      <c r="F280" s="25">
        <v>25.137</v>
      </c>
      <c r="G280" s="23">
        <f t="shared" si="13"/>
        <v>3.7777147257914234</v>
      </c>
      <c r="H280" s="28">
        <f>(COUNT($G$4:G280)-(COUNTIF($G$4:G280,"&lt;-20")+COUNTIF($G$4:G280,"&gt;20")))/COUNT($G$4:G280)*100</f>
        <v>71.167883211678827</v>
      </c>
      <c r="J280" s="17" t="str">
        <f t="shared" si="14"/>
        <v>122/P3 Period 2</v>
      </c>
      <c r="K280" s="37">
        <v>15.551573078454792</v>
      </c>
      <c r="R280" s="9">
        <v>-20</v>
      </c>
      <c r="S280" s="9">
        <v>0</v>
      </c>
      <c r="T280">
        <v>20</v>
      </c>
      <c r="V280">
        <v>67</v>
      </c>
    </row>
    <row r="281" spans="1:22" ht="15.75">
      <c r="A281" s="21">
        <v>278</v>
      </c>
      <c r="B281" s="20" t="s">
        <v>111</v>
      </c>
      <c r="C281" s="20" t="s">
        <v>26</v>
      </c>
      <c r="D281" s="24" t="s">
        <v>35</v>
      </c>
      <c r="E281" s="25">
        <v>15.388999999999999</v>
      </c>
      <c r="F281" s="25">
        <v>16.626999999999999</v>
      </c>
      <c r="G281" s="23">
        <f t="shared" si="13"/>
        <v>7.7336331834082932</v>
      </c>
      <c r="H281" s="28">
        <f>(COUNT($G$4:G281)-(COUNTIF($G$4:G281,"&lt;-20")+COUNTIF($G$4:G281,"&gt;20")))/COUNT($G$4:G281)*100</f>
        <v>71.27272727272728</v>
      </c>
      <c r="J281" s="17" t="str">
        <f t="shared" si="14"/>
        <v>122/P4 Period 2</v>
      </c>
      <c r="K281" s="37">
        <v>15.882529217860352</v>
      </c>
      <c r="R281" s="9">
        <v>-20</v>
      </c>
      <c r="S281" s="9">
        <v>0</v>
      </c>
      <c r="T281">
        <v>20</v>
      </c>
      <c r="V281">
        <v>67</v>
      </c>
    </row>
    <row r="282" spans="1:22" ht="15.75">
      <c r="A282" s="21">
        <v>279</v>
      </c>
      <c r="B282" s="20" t="s">
        <v>112</v>
      </c>
      <c r="C282" s="20" t="s">
        <v>27</v>
      </c>
      <c r="D282" s="24" t="s">
        <v>29</v>
      </c>
      <c r="E282" s="25">
        <v>6.2670000000000003</v>
      </c>
      <c r="F282" s="25">
        <v>6.4729999999999999</v>
      </c>
      <c r="G282" s="23">
        <f t="shared" si="13"/>
        <v>3.2339089481946548</v>
      </c>
      <c r="H282" s="28">
        <f>(COUNT($G$4:G282)-(COUNTIF($G$4:G282,"&lt;-20")+COUNTIF($G$4:G282,"&gt;20")))/COUNT($G$4:G282)*100</f>
        <v>71.376811594202891</v>
      </c>
      <c r="J282" s="17" t="str">
        <f t="shared" si="14"/>
        <v>124/P7 Period 1</v>
      </c>
      <c r="K282" s="37">
        <v>16.312379618280517</v>
      </c>
      <c r="R282" s="9">
        <v>-20</v>
      </c>
      <c r="S282" s="9">
        <v>0</v>
      </c>
      <c r="T282">
        <v>20</v>
      </c>
      <c r="V282">
        <v>67</v>
      </c>
    </row>
    <row r="283" spans="1:22" ht="15.75">
      <c r="A283" s="21">
        <v>280</v>
      </c>
      <c r="B283" s="20" t="s">
        <v>112</v>
      </c>
      <c r="C283" s="20" t="s">
        <v>27</v>
      </c>
      <c r="D283" s="24" t="s">
        <v>44</v>
      </c>
      <c r="E283" s="25">
        <v>5.6929999999999996</v>
      </c>
      <c r="F283" s="25">
        <v>5.7629999999999999</v>
      </c>
      <c r="G283" s="23">
        <f t="shared" si="13"/>
        <v>1.2220670391061501</v>
      </c>
      <c r="H283" s="28">
        <f>(COUNT($G$4:G283)-(COUNTIF($G$4:G283,"&lt;-20")+COUNTIF($G$4:G283,"&gt;20")))/COUNT($G$4:G283)*100</f>
        <v>71.480144404332137</v>
      </c>
      <c r="J283" s="17" t="str">
        <f t="shared" si="14"/>
        <v>124/P8 Period 1</v>
      </c>
      <c r="K283" s="37">
        <v>17.484575225438999</v>
      </c>
      <c r="R283" s="9">
        <v>-20</v>
      </c>
      <c r="S283" s="9">
        <v>0</v>
      </c>
      <c r="T283">
        <v>20</v>
      </c>
      <c r="V283">
        <v>67</v>
      </c>
    </row>
    <row r="284" spans="1:22" ht="15.75">
      <c r="A284" s="21">
        <v>281</v>
      </c>
      <c r="B284" s="20" t="s">
        <v>113</v>
      </c>
      <c r="C284" s="20" t="s">
        <v>26</v>
      </c>
      <c r="D284" s="24" t="s">
        <v>33</v>
      </c>
      <c r="E284" s="25">
        <v>16.363</v>
      </c>
      <c r="F284" s="25">
        <v>17.268999999999998</v>
      </c>
      <c r="G284" s="23">
        <f t="shared" si="13"/>
        <v>5.3877259752616489</v>
      </c>
      <c r="H284" s="28">
        <f>(COUNT($G$4:G284)-(COUNTIF($G$4:G284,"&lt;-20")+COUNTIF($G$4:G284,"&gt;20")))/COUNT($G$4:G284)*100</f>
        <v>71.582733812949641</v>
      </c>
      <c r="J284" s="17" t="str">
        <f t="shared" si="14"/>
        <v>125/P3 Period 2</v>
      </c>
      <c r="K284" s="37">
        <v>17.63772387213783</v>
      </c>
      <c r="R284" s="9">
        <v>-20</v>
      </c>
      <c r="S284" s="9">
        <v>0</v>
      </c>
      <c r="T284">
        <v>20</v>
      </c>
      <c r="V284">
        <v>67</v>
      </c>
    </row>
    <row r="285" spans="1:22" ht="15.75">
      <c r="A285" s="21">
        <v>282</v>
      </c>
      <c r="B285" s="20" t="s">
        <v>113</v>
      </c>
      <c r="C285" s="20" t="s">
        <v>26</v>
      </c>
      <c r="D285" s="24" t="s">
        <v>35</v>
      </c>
      <c r="E285" s="25">
        <v>17.166</v>
      </c>
      <c r="F285" s="25">
        <v>16.946000000000002</v>
      </c>
      <c r="G285" s="23">
        <f t="shared" si="13"/>
        <v>-1.2898686679174416</v>
      </c>
      <c r="H285" s="28">
        <f>(COUNT($G$4:G285)-(COUNTIF($G$4:G285,"&lt;-20")+COUNTIF($G$4:G285,"&gt;20")))/COUNT($G$4:G285)*100</f>
        <v>71.68458781362007</v>
      </c>
      <c r="J285" s="17" t="str">
        <f t="shared" si="14"/>
        <v>125/P4 Period 2</v>
      </c>
      <c r="K285" s="37">
        <v>18.350913008959967</v>
      </c>
      <c r="R285" s="9">
        <v>-20</v>
      </c>
      <c r="S285" s="9">
        <v>0</v>
      </c>
      <c r="T285">
        <v>20</v>
      </c>
      <c r="V285">
        <v>67</v>
      </c>
    </row>
    <row r="286" spans="1:22" ht="15.75">
      <c r="A286" s="21">
        <v>283</v>
      </c>
      <c r="B286" s="20" t="s">
        <v>114</v>
      </c>
      <c r="C286" s="20" t="s">
        <v>27</v>
      </c>
      <c r="D286" s="24" t="s">
        <v>38</v>
      </c>
      <c r="E286" s="25">
        <v>3.1589999999999998</v>
      </c>
      <c r="F286" s="25">
        <v>4.5789999999999997</v>
      </c>
      <c r="G286" s="23">
        <f t="shared" si="13"/>
        <v>36.701990178340651</v>
      </c>
      <c r="H286" s="28">
        <f>(COUNT($G$4:G286)-(COUNTIF($G$4:G286,"&lt;-20")+COUNTIF($G$4:G286,"&gt;20")))/COUNT($G$4:G286)*100</f>
        <v>71.428571428571431</v>
      </c>
      <c r="J286" s="17" t="str">
        <f t="shared" si="14"/>
        <v>128/P11 Period 1</v>
      </c>
      <c r="K286" s="37">
        <v>18.469918296608075</v>
      </c>
      <c r="R286" s="9">
        <v>-20</v>
      </c>
      <c r="S286" s="9">
        <v>0</v>
      </c>
      <c r="T286">
        <v>20</v>
      </c>
      <c r="V286">
        <v>67</v>
      </c>
    </row>
    <row r="287" spans="1:22" ht="15.75">
      <c r="A287" s="21">
        <v>284</v>
      </c>
      <c r="B287" s="20" t="s">
        <v>114</v>
      </c>
      <c r="C287" s="20" t="s">
        <v>27</v>
      </c>
      <c r="D287" s="24" t="s">
        <v>37</v>
      </c>
      <c r="E287" s="25">
        <v>2.1709999999999998</v>
      </c>
      <c r="F287" s="25">
        <v>3.016</v>
      </c>
      <c r="G287" s="23">
        <f t="shared" si="13"/>
        <v>32.581453634085221</v>
      </c>
      <c r="H287" s="28">
        <f>(COUNT($G$4:G287)-(COUNTIF($G$4:G287,"&lt;-20")+COUNTIF($G$4:G287,"&gt;20")))/COUNT($G$4:G287)*100</f>
        <v>71.17437722419929</v>
      </c>
      <c r="J287" s="17" t="str">
        <f t="shared" si="14"/>
        <v>128/P12 Period 1</v>
      </c>
      <c r="K287" s="37">
        <v>18.870611692658269</v>
      </c>
      <c r="R287" s="9">
        <v>-20</v>
      </c>
      <c r="S287" s="9">
        <v>0</v>
      </c>
      <c r="T287">
        <v>20</v>
      </c>
      <c r="V287">
        <v>67</v>
      </c>
    </row>
    <row r="288" spans="1:22" ht="15.75">
      <c r="A288" s="21">
        <v>285</v>
      </c>
      <c r="B288" s="20" t="s">
        <v>114</v>
      </c>
      <c r="C288" s="20" t="s">
        <v>27</v>
      </c>
      <c r="D288" s="24" t="s">
        <v>39</v>
      </c>
      <c r="E288" s="25">
        <v>0.64700000000000002</v>
      </c>
      <c r="F288" s="25">
        <v>0.93200000000000005</v>
      </c>
      <c r="G288" s="23">
        <f t="shared" si="13"/>
        <v>36.09879670677644</v>
      </c>
      <c r="H288" s="28">
        <f>(COUNT($G$4:G288)-(COUNTIF($G$4:G288,"&lt;-20")+COUNTIF($G$4:G288,"&gt;20")))/COUNT($G$4:G288)*100</f>
        <v>70.921985815602838</v>
      </c>
      <c r="J288" s="17" t="str">
        <f t="shared" si="14"/>
        <v>128/P13 Period 1</v>
      </c>
      <c r="K288" s="37">
        <v>19.21726041144003</v>
      </c>
      <c r="R288" s="9">
        <v>-20</v>
      </c>
      <c r="S288" s="9">
        <v>0</v>
      </c>
      <c r="T288">
        <v>20</v>
      </c>
      <c r="V288">
        <v>67</v>
      </c>
    </row>
    <row r="289" spans="1:22" ht="15.75">
      <c r="A289" s="21">
        <v>286</v>
      </c>
      <c r="B289" s="20" t="s">
        <v>115</v>
      </c>
      <c r="C289" s="20" t="s">
        <v>26</v>
      </c>
      <c r="D289" s="24" t="s">
        <v>43</v>
      </c>
      <c r="E289" s="25">
        <v>13.43</v>
      </c>
      <c r="F289" s="25">
        <v>20.928999999999998</v>
      </c>
      <c r="G289" s="23">
        <f t="shared" si="13"/>
        <v>43.650862947117204</v>
      </c>
      <c r="H289" s="28">
        <f>(COUNT($G$4:G289)-(COUNTIF($G$4:G289,"&lt;-20")+COUNTIF($G$4:G289,"&gt;20")))/COUNT($G$4:G289)*100</f>
        <v>70.671378091872796</v>
      </c>
      <c r="J289" s="17" t="str">
        <f t="shared" si="14"/>
        <v>129/P2 Period 2</v>
      </c>
      <c r="K289" s="37">
        <v>19.620697728869107</v>
      </c>
      <c r="R289" s="9">
        <v>-20</v>
      </c>
      <c r="S289" s="9">
        <v>0</v>
      </c>
      <c r="T289">
        <v>20</v>
      </c>
      <c r="V289">
        <v>67</v>
      </c>
    </row>
    <row r="290" spans="1:22" ht="15.75">
      <c r="A290" s="21">
        <v>287</v>
      </c>
      <c r="B290" s="20" t="s">
        <v>115</v>
      </c>
      <c r="C290" s="20" t="s">
        <v>26</v>
      </c>
      <c r="D290" s="24" t="s">
        <v>33</v>
      </c>
      <c r="E290" s="25">
        <v>13.962999999999999</v>
      </c>
      <c r="F290" s="25">
        <v>18.268000000000001</v>
      </c>
      <c r="G290" s="23">
        <f t="shared" si="13"/>
        <v>26.713412553132088</v>
      </c>
      <c r="H290" s="28">
        <f>(COUNT($G$4:G290)-(COUNTIF($G$4:G290,"&lt;-20")+COUNTIF($G$4:G290,"&gt;20")))/COUNT($G$4:G290)*100</f>
        <v>70.422535211267601</v>
      </c>
      <c r="J290" s="17" t="str">
        <f t="shared" si="14"/>
        <v>129/P3 Period 2</v>
      </c>
      <c r="K290" s="37">
        <v>19.644437293862104</v>
      </c>
      <c r="R290" s="9">
        <v>-20</v>
      </c>
      <c r="S290" s="9">
        <v>0</v>
      </c>
      <c r="T290">
        <v>20</v>
      </c>
      <c r="V290">
        <v>67</v>
      </c>
    </row>
    <row r="291" spans="1:22" ht="15.75">
      <c r="A291" s="21">
        <v>288</v>
      </c>
      <c r="B291" s="20" t="s">
        <v>116</v>
      </c>
      <c r="C291" s="20" t="s">
        <v>27</v>
      </c>
      <c r="D291" s="24" t="s">
        <v>43</v>
      </c>
      <c r="E291" s="25">
        <v>25.684999999999999</v>
      </c>
      <c r="F291" s="25">
        <v>28.434999999999999</v>
      </c>
      <c r="G291" s="23">
        <f t="shared" si="13"/>
        <v>10.162601626016261</v>
      </c>
      <c r="H291" s="28">
        <f>(COUNT($G$4:G291)-(COUNTIF($G$4:G291,"&lt;-20")+COUNTIF($G$4:G291,"&gt;20")))/COUNT($G$4:G291)*100</f>
        <v>70.526315789473685</v>
      </c>
      <c r="J291" s="17" t="str">
        <f t="shared" si="14"/>
        <v>130/P2 Period 1</v>
      </c>
      <c r="K291" s="37">
        <v>20.027285129604365</v>
      </c>
      <c r="R291" s="9">
        <v>-20</v>
      </c>
      <c r="S291" s="9">
        <v>0</v>
      </c>
      <c r="T291">
        <v>20</v>
      </c>
      <c r="V291">
        <v>67</v>
      </c>
    </row>
    <row r="292" spans="1:22" ht="15.75">
      <c r="A292" s="21">
        <v>289</v>
      </c>
      <c r="B292" s="20" t="s">
        <v>116</v>
      </c>
      <c r="C292" s="20" t="s">
        <v>27</v>
      </c>
      <c r="D292" s="24" t="s">
        <v>33</v>
      </c>
      <c r="E292" s="25">
        <v>17.297999999999998</v>
      </c>
      <c r="F292" s="25">
        <v>28.721</v>
      </c>
      <c r="G292" s="23">
        <f t="shared" si="13"/>
        <v>49.644711966796336</v>
      </c>
      <c r="H292" s="28">
        <f>(COUNT($G$4:G292)-(COUNTIF($G$4:G292,"&lt;-20")+COUNTIF($G$4:G292,"&gt;20")))/COUNT($G$4:G292)*100</f>
        <v>70.27972027972028</v>
      </c>
      <c r="J292" s="17" t="str">
        <f t="shared" si="14"/>
        <v>130/P3 Period 1</v>
      </c>
      <c r="K292" s="37">
        <v>20.114576702737111</v>
      </c>
      <c r="R292" s="9">
        <v>-20</v>
      </c>
      <c r="S292" s="9">
        <v>0</v>
      </c>
      <c r="T292">
        <v>20</v>
      </c>
      <c r="V292">
        <v>67</v>
      </c>
    </row>
    <row r="293" spans="1:22" ht="15.75">
      <c r="A293" s="21">
        <v>290</v>
      </c>
      <c r="B293" s="20" t="s">
        <v>116</v>
      </c>
      <c r="C293" s="20" t="s">
        <v>26</v>
      </c>
      <c r="D293" s="24" t="s">
        <v>32</v>
      </c>
      <c r="E293" s="25">
        <v>5.0190000000000001</v>
      </c>
      <c r="F293" s="25">
        <v>6.61</v>
      </c>
      <c r="G293" s="23">
        <f t="shared" si="13"/>
        <v>27.36262791297618</v>
      </c>
      <c r="H293" s="28">
        <f>(COUNT($G$4:G293)-(COUNTIF($G$4:G293,"&lt;-20")+COUNTIF($G$4:G293,"&gt;20")))/COUNT($G$4:G293)*100</f>
        <v>70.034843205574916</v>
      </c>
      <c r="J293" s="17" t="str">
        <f t="shared" si="14"/>
        <v>130/P6 Period 2</v>
      </c>
      <c r="K293" s="37">
        <v>20.434664983316804</v>
      </c>
      <c r="R293" s="9">
        <v>-20</v>
      </c>
      <c r="S293" s="9">
        <v>0</v>
      </c>
      <c r="T293">
        <v>20</v>
      </c>
      <c r="V293">
        <v>67</v>
      </c>
    </row>
    <row r="294" spans="1:22" ht="15.75">
      <c r="A294" s="21">
        <v>291</v>
      </c>
      <c r="B294" s="20" t="s">
        <v>116</v>
      </c>
      <c r="C294" s="20" t="s">
        <v>26</v>
      </c>
      <c r="D294" s="24" t="s">
        <v>29</v>
      </c>
      <c r="E294" s="25">
        <v>5.6790000000000003</v>
      </c>
      <c r="F294" s="25">
        <v>5.923</v>
      </c>
      <c r="G294" s="23">
        <f t="shared" si="13"/>
        <v>4.2061713497672768</v>
      </c>
      <c r="H294" s="28">
        <f>(COUNT($G$4:G294)-(COUNTIF($G$4:G294,"&lt;-20")+COUNTIF($G$4:G294,"&gt;20")))/COUNT($G$4:G294)*100</f>
        <v>70.138888888888886</v>
      </c>
      <c r="J294" s="17" t="str">
        <f t="shared" si="14"/>
        <v>130/P7 Period 2</v>
      </c>
      <c r="K294" s="37">
        <v>20.654591674610735</v>
      </c>
      <c r="R294" s="9">
        <v>-20</v>
      </c>
      <c r="S294" s="9">
        <v>0</v>
      </c>
      <c r="T294">
        <v>20</v>
      </c>
      <c r="V294">
        <v>67</v>
      </c>
    </row>
    <row r="295" spans="1:22" ht="15.75">
      <c r="A295" s="21">
        <v>292</v>
      </c>
      <c r="B295" s="20" t="s">
        <v>117</v>
      </c>
      <c r="C295" s="20" t="s">
        <v>27</v>
      </c>
      <c r="D295" s="24" t="s">
        <v>33</v>
      </c>
      <c r="E295" s="25">
        <v>18.045999999999999</v>
      </c>
      <c r="F295" s="25">
        <v>19.224</v>
      </c>
      <c r="G295" s="23">
        <f t="shared" si="13"/>
        <v>6.3214381540112745</v>
      </c>
      <c r="H295" s="28">
        <f>(COUNT($G$4:G295)-(COUNTIF($G$4:G295,"&lt;-20")+COUNTIF($G$4:G295,"&gt;20")))/COUNT($G$4:G295)*100</f>
        <v>70.242214532871969</v>
      </c>
      <c r="J295" s="17" t="str">
        <f t="shared" si="14"/>
        <v>133/P3 Period 1</v>
      </c>
      <c r="K295" s="37">
        <v>20.952380952380949</v>
      </c>
      <c r="R295" s="9">
        <v>-20</v>
      </c>
      <c r="S295" s="9">
        <v>0</v>
      </c>
      <c r="T295">
        <v>20</v>
      </c>
      <c r="V295">
        <v>67</v>
      </c>
    </row>
    <row r="296" spans="1:22" ht="15.75">
      <c r="A296" s="21">
        <v>293</v>
      </c>
      <c r="B296" s="20" t="s">
        <v>117</v>
      </c>
      <c r="C296" s="20" t="s">
        <v>26</v>
      </c>
      <c r="D296" s="24" t="s">
        <v>31</v>
      </c>
      <c r="E296" s="25">
        <v>5.5810000000000004</v>
      </c>
      <c r="F296" s="25">
        <v>6.4349999999999996</v>
      </c>
      <c r="G296" s="23">
        <f t="shared" si="13"/>
        <v>14.214380825565897</v>
      </c>
      <c r="H296" s="28">
        <f>(COUNT($G$4:G296)-(COUNTIF($G$4:G296,"&lt;-20")+COUNTIF($G$4:G296,"&gt;20")))/COUNT($G$4:G296)*100</f>
        <v>70.34482758620689</v>
      </c>
      <c r="J296" s="17" t="str">
        <f t="shared" si="14"/>
        <v>133/P5 Period 2</v>
      </c>
      <c r="K296" s="37">
        <v>21.241830065359483</v>
      </c>
      <c r="R296" s="9">
        <v>-20</v>
      </c>
      <c r="S296" s="9">
        <v>0</v>
      </c>
      <c r="T296">
        <v>20</v>
      </c>
      <c r="V296">
        <v>67</v>
      </c>
    </row>
    <row r="297" spans="1:22" ht="15.75">
      <c r="A297" s="21">
        <v>294</v>
      </c>
      <c r="B297" s="20" t="s">
        <v>118</v>
      </c>
      <c r="C297" s="20" t="s">
        <v>26</v>
      </c>
      <c r="D297" s="24" t="s">
        <v>38</v>
      </c>
      <c r="E297" s="25">
        <v>9.2629999999999999</v>
      </c>
      <c r="F297" s="25">
        <v>10.824999999999999</v>
      </c>
      <c r="G297" s="23">
        <f t="shared" si="13"/>
        <v>15.551573078454792</v>
      </c>
      <c r="H297" s="28">
        <f>(COUNT($G$4:G297)-(COUNTIF($G$4:G297,"&lt;-20")+COUNTIF($G$4:G297,"&gt;20")))/COUNT($G$4:G297)*100</f>
        <v>70.446735395189009</v>
      </c>
      <c r="J297" s="17" t="str">
        <f t="shared" si="14"/>
        <v>134/P11 Period 2</v>
      </c>
      <c r="K297" s="37">
        <v>21.594349142280532</v>
      </c>
      <c r="R297" s="9">
        <v>-20</v>
      </c>
      <c r="S297" s="9">
        <v>0</v>
      </c>
      <c r="T297">
        <v>20</v>
      </c>
      <c r="V297">
        <v>67</v>
      </c>
    </row>
    <row r="298" spans="1:22" ht="15.75">
      <c r="A298" s="21">
        <v>295</v>
      </c>
      <c r="B298" s="20" t="s">
        <v>118</v>
      </c>
      <c r="C298" s="20" t="s">
        <v>26</v>
      </c>
      <c r="D298" s="24" t="s">
        <v>37</v>
      </c>
      <c r="E298" s="25">
        <v>7.7190000000000003</v>
      </c>
      <c r="F298" s="25">
        <v>8.5299999999999994</v>
      </c>
      <c r="G298" s="23">
        <f t="shared" si="13"/>
        <v>9.9821527478613969</v>
      </c>
      <c r="H298" s="28">
        <f>(COUNT($G$4:G298)-(COUNTIF($G$4:G298,"&lt;-20")+COUNTIF($G$4:G298,"&gt;20")))/COUNT($G$4:G298)*100</f>
        <v>70.547945205479451</v>
      </c>
      <c r="J298" s="17" t="str">
        <f t="shared" si="14"/>
        <v>134/P12 Period 2</v>
      </c>
      <c r="K298" s="37">
        <v>21.736742539818145</v>
      </c>
      <c r="R298" s="9">
        <v>-20</v>
      </c>
      <c r="S298" s="9">
        <v>0</v>
      </c>
      <c r="T298">
        <v>20</v>
      </c>
      <c r="V298">
        <v>67</v>
      </c>
    </row>
    <row r="299" spans="1:22" ht="15.75">
      <c r="A299" s="21">
        <v>296</v>
      </c>
      <c r="B299" s="20" t="s">
        <v>118</v>
      </c>
      <c r="C299" s="20" t="s">
        <v>26</v>
      </c>
      <c r="D299" s="24" t="s">
        <v>39</v>
      </c>
      <c r="E299" s="25">
        <v>2.516</v>
      </c>
      <c r="F299" s="25">
        <v>2.94</v>
      </c>
      <c r="G299" s="23">
        <f t="shared" si="13"/>
        <v>15.542521994134898</v>
      </c>
      <c r="H299" s="28">
        <f>(COUNT($G$4:G299)-(COUNTIF($G$4:G299,"&lt;-20")+COUNTIF($G$4:G299,"&gt;20")))/COUNT($G$4:G299)*100</f>
        <v>70.648464163822524</v>
      </c>
      <c r="J299" s="17" t="str">
        <f t="shared" si="14"/>
        <v>134/P13 Period 2</v>
      </c>
      <c r="K299" s="37">
        <v>21.752228711958182</v>
      </c>
      <c r="R299" s="9">
        <v>-20</v>
      </c>
      <c r="S299" s="9">
        <v>0</v>
      </c>
      <c r="T299">
        <v>20</v>
      </c>
      <c r="V299">
        <v>67</v>
      </c>
    </row>
    <row r="300" spans="1:22" ht="15.75">
      <c r="A300" s="21">
        <v>297</v>
      </c>
      <c r="B300" s="20" t="s">
        <v>119</v>
      </c>
      <c r="C300" s="20" t="s">
        <v>27</v>
      </c>
      <c r="D300" s="24" t="s">
        <v>43</v>
      </c>
      <c r="E300" s="25">
        <v>4.5979999999999999</v>
      </c>
      <c r="F300" s="25">
        <v>4.9870000000000001</v>
      </c>
      <c r="G300" s="23">
        <f t="shared" si="13"/>
        <v>8.1168492436098116</v>
      </c>
      <c r="H300" s="28">
        <f>(COUNT($G$4:G300)-(COUNTIF($G$4:G300,"&lt;-20")+COUNTIF($G$4:G300,"&gt;20")))/COUNT($G$4:G300)*100</f>
        <v>70.748299319727892</v>
      </c>
      <c r="J300" s="17" t="str">
        <f t="shared" si="14"/>
        <v>136/P2 Period 1</v>
      </c>
      <c r="K300" s="37">
        <v>21.787970980575711</v>
      </c>
      <c r="R300" s="9">
        <v>-20</v>
      </c>
      <c r="S300" s="9">
        <v>0</v>
      </c>
      <c r="T300">
        <v>20</v>
      </c>
      <c r="V300">
        <v>67</v>
      </c>
    </row>
    <row r="301" spans="1:22" ht="15.75">
      <c r="A301" s="21">
        <v>298</v>
      </c>
      <c r="B301" s="20" t="s">
        <v>119</v>
      </c>
      <c r="C301" s="20" t="s">
        <v>27</v>
      </c>
      <c r="D301" s="24" t="s">
        <v>33</v>
      </c>
      <c r="E301" s="25">
        <v>6.1059999999999999</v>
      </c>
      <c r="F301" s="25">
        <v>6.7149999999999999</v>
      </c>
      <c r="G301" s="23">
        <f t="shared" si="13"/>
        <v>9.5000389985180576</v>
      </c>
      <c r="H301" s="28">
        <f>(COUNT($G$4:G301)-(COUNTIF($G$4:G301,"&lt;-20")+COUNTIF($G$4:G301,"&gt;20")))/COUNT($G$4:G301)*100</f>
        <v>70.847457627118644</v>
      </c>
      <c r="J301" s="17" t="str">
        <f t="shared" si="14"/>
        <v>136/P3 Period 1</v>
      </c>
      <c r="K301" s="37">
        <v>21.911515030460393</v>
      </c>
      <c r="R301" s="9">
        <v>-20</v>
      </c>
      <c r="S301" s="9">
        <v>0</v>
      </c>
      <c r="T301">
        <v>20</v>
      </c>
      <c r="V301">
        <v>67</v>
      </c>
    </row>
    <row r="302" spans="1:22" ht="15.75">
      <c r="A302" s="21">
        <v>299</v>
      </c>
      <c r="B302" s="20" t="s">
        <v>119</v>
      </c>
      <c r="C302" s="20" t="s">
        <v>26</v>
      </c>
      <c r="D302" s="24" t="s">
        <v>33</v>
      </c>
      <c r="E302" s="25">
        <v>24.148</v>
      </c>
      <c r="F302" s="25">
        <v>21.347999999999999</v>
      </c>
      <c r="G302" s="23">
        <f t="shared" si="13"/>
        <v>-12.308774397749257</v>
      </c>
      <c r="H302" s="28">
        <f>(COUNT($G$4:G302)-(COUNTIF($G$4:G302,"&lt;-20")+COUNTIF($G$4:G302,"&gt;20")))/COUNT($G$4:G302)*100</f>
        <v>70.945945945945937</v>
      </c>
      <c r="J302" s="17" t="str">
        <f t="shared" si="14"/>
        <v>136/P3 Period 2</v>
      </c>
      <c r="K302" s="37">
        <v>22.193040052527891</v>
      </c>
      <c r="R302" s="9">
        <v>-20</v>
      </c>
      <c r="S302" s="9">
        <v>0</v>
      </c>
      <c r="T302">
        <v>20</v>
      </c>
      <c r="V302">
        <v>67</v>
      </c>
    </row>
    <row r="303" spans="1:22" ht="15.75">
      <c r="A303" s="21">
        <v>300</v>
      </c>
      <c r="B303" s="20" t="s">
        <v>119</v>
      </c>
      <c r="C303" s="20" t="s">
        <v>26</v>
      </c>
      <c r="D303" s="24" t="s">
        <v>35</v>
      </c>
      <c r="E303" s="25">
        <v>18.745000000000001</v>
      </c>
      <c r="F303" s="25">
        <v>17.773</v>
      </c>
      <c r="G303" s="23">
        <f t="shared" si="13"/>
        <v>-5.3234021578399764</v>
      </c>
      <c r="H303" s="28">
        <f>(COUNT($G$4:G303)-(COUNTIF($G$4:G303,"&lt;-20")+COUNTIF($G$4:G303,"&gt;20")))/COUNT($G$4:G303)*100</f>
        <v>71.043771043771045</v>
      </c>
      <c r="J303" s="17" t="str">
        <f t="shared" si="14"/>
        <v>136/P4 Period 2</v>
      </c>
      <c r="K303" s="37">
        <v>22.274206672091125</v>
      </c>
      <c r="R303" s="9">
        <v>-20</v>
      </c>
      <c r="S303" s="9">
        <v>0</v>
      </c>
      <c r="T303">
        <v>20</v>
      </c>
      <c r="V303">
        <v>67</v>
      </c>
    </row>
    <row r="304" spans="1:22" ht="15.75">
      <c r="A304" s="21">
        <v>301</v>
      </c>
      <c r="B304" s="20" t="s">
        <v>120</v>
      </c>
      <c r="C304" s="20" t="s">
        <v>27</v>
      </c>
      <c r="D304" s="24" t="s">
        <v>32</v>
      </c>
      <c r="E304" s="25">
        <v>14.340999999999999</v>
      </c>
      <c r="F304" s="25">
        <v>16.603999999999999</v>
      </c>
      <c r="G304" s="23">
        <f t="shared" si="13"/>
        <v>14.625949264824689</v>
      </c>
      <c r="H304" s="28">
        <f>(COUNT($G$4:G304)-(COUNTIF($G$4:G304,"&lt;-20")+COUNTIF($G$4:G304,"&gt;20")))/COUNT($G$4:G304)*100</f>
        <v>71.140939597315437</v>
      </c>
      <c r="J304" s="17" t="str">
        <f t="shared" si="14"/>
        <v>138/P6 Period 1</v>
      </c>
      <c r="K304" s="37">
        <v>22.348484848484844</v>
      </c>
      <c r="O304" s="18"/>
      <c r="P304" s="14"/>
      <c r="R304" s="9">
        <v>-20</v>
      </c>
      <c r="S304" s="9">
        <v>0</v>
      </c>
      <c r="T304">
        <v>20</v>
      </c>
      <c r="V304">
        <v>67</v>
      </c>
    </row>
    <row r="305" spans="1:22" ht="15.75">
      <c r="A305" s="21">
        <v>302</v>
      </c>
      <c r="B305" s="20" t="s">
        <v>120</v>
      </c>
      <c r="C305" s="20" t="s">
        <v>26</v>
      </c>
      <c r="D305" s="24" t="s">
        <v>29</v>
      </c>
      <c r="E305" s="25">
        <v>24.498000000000001</v>
      </c>
      <c r="F305" s="25">
        <v>26.536999999999999</v>
      </c>
      <c r="G305" s="23">
        <f t="shared" si="13"/>
        <v>7.9905946899186757</v>
      </c>
      <c r="H305" s="28">
        <f>(COUNT($G$4:G305)-(COUNTIF($G$4:G305,"&lt;-20")+COUNTIF($G$4:G305,"&gt;20")))/COUNT($G$4:G305)*100</f>
        <v>71.237458193979933</v>
      </c>
      <c r="J305" s="17" t="str">
        <f t="shared" si="14"/>
        <v>138/P7 Period 2</v>
      </c>
      <c r="K305" s="37">
        <v>22.552934059286134</v>
      </c>
      <c r="R305" s="9">
        <v>-20</v>
      </c>
      <c r="S305" s="9">
        <v>0</v>
      </c>
      <c r="T305">
        <v>20</v>
      </c>
      <c r="V305">
        <v>67</v>
      </c>
    </row>
    <row r="306" spans="1:22" ht="15.75">
      <c r="A306" s="21">
        <v>303</v>
      </c>
      <c r="B306" s="20" t="s">
        <v>121</v>
      </c>
      <c r="C306" s="20" t="s">
        <v>27</v>
      </c>
      <c r="D306" s="24" t="s">
        <v>35</v>
      </c>
      <c r="E306" s="25">
        <v>47.432000000000002</v>
      </c>
      <c r="F306" s="25">
        <v>45.145000000000003</v>
      </c>
      <c r="G306" s="23">
        <f t="shared" si="13"/>
        <v>-4.940752022640611</v>
      </c>
      <c r="H306" s="28">
        <f>(COUNT($G$4:G306)-(COUNTIF($G$4:G306,"&lt;-20")+COUNTIF($G$4:G306,"&gt;20")))/COUNT($G$4:G306)*100</f>
        <v>71.333333333333343</v>
      </c>
      <c r="J306" s="17" t="str">
        <f t="shared" si="14"/>
        <v>139/P4 Period 1</v>
      </c>
      <c r="K306" s="37">
        <v>22.967060183274167</v>
      </c>
      <c r="R306" s="9">
        <v>-20</v>
      </c>
      <c r="S306" s="9">
        <v>0</v>
      </c>
      <c r="T306">
        <v>20</v>
      </c>
      <c r="V306">
        <v>67</v>
      </c>
    </row>
    <row r="307" spans="1:22" ht="15.75">
      <c r="A307" s="21">
        <v>304</v>
      </c>
      <c r="B307" s="20" t="s">
        <v>121</v>
      </c>
      <c r="C307" s="20" t="s">
        <v>27</v>
      </c>
      <c r="D307" s="24" t="s">
        <v>31</v>
      </c>
      <c r="E307" s="25">
        <v>50.970999999999997</v>
      </c>
      <c r="F307" s="25">
        <v>54.156999999999996</v>
      </c>
      <c r="G307" s="23">
        <f t="shared" si="13"/>
        <v>6.061182558404993</v>
      </c>
      <c r="H307" s="28">
        <f>(COUNT($G$4:G307)-(COUNTIF($G$4:G307,"&lt;-20")+COUNTIF($G$4:G307,"&gt;20")))/COUNT($G$4:G307)*100</f>
        <v>71.428571428571431</v>
      </c>
      <c r="J307" s="17" t="str">
        <f t="shared" si="14"/>
        <v>139/P5 Period 1</v>
      </c>
      <c r="K307" s="37">
        <v>23.041474654377879</v>
      </c>
      <c r="R307" s="9">
        <v>-20</v>
      </c>
      <c r="S307" s="9">
        <v>0</v>
      </c>
      <c r="T307">
        <v>20</v>
      </c>
      <c r="V307">
        <v>67</v>
      </c>
    </row>
    <row r="308" spans="1:22" ht="15.75">
      <c r="A308" s="21">
        <v>305</v>
      </c>
      <c r="B308" s="20" t="s">
        <v>122</v>
      </c>
      <c r="C308" s="20" t="s">
        <v>27</v>
      </c>
      <c r="D308" s="24" t="s">
        <v>37</v>
      </c>
      <c r="E308" s="25">
        <v>2.7330000000000001</v>
      </c>
      <c r="F308" s="25">
        <v>2.9740000000000002</v>
      </c>
      <c r="G308" s="23">
        <f t="shared" si="13"/>
        <v>8.4457683546521842</v>
      </c>
      <c r="H308" s="28">
        <f>(COUNT($G$4:G308)-(COUNTIF($G$4:G308,"&lt;-20")+COUNTIF($G$4:G308,"&gt;20")))/COUNT($G$4:G308)*100</f>
        <v>71.523178807947019</v>
      </c>
      <c r="J308" s="17" t="str">
        <f t="shared" si="14"/>
        <v>142/P12 Period 1</v>
      </c>
      <c r="K308" s="37">
        <v>23.099328300540911</v>
      </c>
      <c r="R308" s="9">
        <v>-20</v>
      </c>
      <c r="S308" s="9">
        <v>0</v>
      </c>
      <c r="T308">
        <v>20</v>
      </c>
      <c r="V308">
        <v>67</v>
      </c>
    </row>
    <row r="309" spans="1:22" ht="15.75">
      <c r="A309" s="21">
        <v>306</v>
      </c>
      <c r="B309" s="20" t="s">
        <v>122</v>
      </c>
      <c r="C309" s="20" t="s">
        <v>27</v>
      </c>
      <c r="D309" s="24" t="s">
        <v>39</v>
      </c>
      <c r="E309" s="25">
        <v>0.73299999999999998</v>
      </c>
      <c r="F309" s="25">
        <v>0.55600000000000005</v>
      </c>
      <c r="G309" s="23">
        <f t="shared" si="13"/>
        <v>-27.46314972847167</v>
      </c>
      <c r="H309" s="28">
        <f>(COUNT($G$4:G309)-(COUNTIF($G$4:G309,"&lt;-20")+COUNTIF($G$4:G309,"&gt;20")))/COUNT($G$4:G309)*100</f>
        <v>71.287128712871279</v>
      </c>
      <c r="J309" s="17" t="str">
        <f t="shared" si="14"/>
        <v>142/P13 Period 1</v>
      </c>
      <c r="K309" s="37">
        <v>23.191733639494831</v>
      </c>
      <c r="R309" s="9">
        <v>-20</v>
      </c>
      <c r="S309" s="9">
        <v>0</v>
      </c>
      <c r="T309">
        <v>20</v>
      </c>
      <c r="V309">
        <v>67</v>
      </c>
    </row>
    <row r="310" spans="1:22" ht="15.75">
      <c r="A310" s="21">
        <v>307</v>
      </c>
      <c r="B310" s="20" t="s">
        <v>122</v>
      </c>
      <c r="C310" s="20" t="s">
        <v>27</v>
      </c>
      <c r="D310" s="24" t="s">
        <v>40</v>
      </c>
      <c r="E310" s="25">
        <v>1.1859999999999999</v>
      </c>
      <c r="F310" s="25">
        <v>0.44400000000000001</v>
      </c>
      <c r="G310" s="23">
        <f t="shared" si="13"/>
        <v>-91.042944785276077</v>
      </c>
      <c r="H310" s="28">
        <f>(COUNT($G$4:G310)-(COUNTIF($G$4:G310,"&lt;-20")+COUNTIF($G$4:G310,"&gt;20")))/COUNT($G$4:G310)*100</f>
        <v>71.05263157894737</v>
      </c>
      <c r="J310" s="17" t="str">
        <f t="shared" si="14"/>
        <v>142/P15 Period 1</v>
      </c>
      <c r="K310" s="37">
        <v>23.432152072034139</v>
      </c>
      <c r="R310" s="9">
        <v>-20</v>
      </c>
      <c r="S310" s="9">
        <v>0</v>
      </c>
      <c r="T310">
        <v>20</v>
      </c>
      <c r="V310">
        <v>67</v>
      </c>
    </row>
    <row r="311" spans="1:22" ht="15.75">
      <c r="A311" s="21">
        <v>308</v>
      </c>
      <c r="B311" s="20" t="s">
        <v>122</v>
      </c>
      <c r="C311" s="20" t="s">
        <v>26</v>
      </c>
      <c r="D311" s="24" t="s">
        <v>31</v>
      </c>
      <c r="E311" s="25">
        <v>36.850999999999999</v>
      </c>
      <c r="F311" s="25">
        <v>35.807000000000002</v>
      </c>
      <c r="G311" s="23">
        <f t="shared" si="13"/>
        <v>-2.8737372347160584</v>
      </c>
      <c r="H311" s="28">
        <f>(COUNT($G$4:G311)-(COUNTIF($G$4:G311,"&lt;-20")+COUNTIF($G$4:G311,"&gt;20")))/COUNT($G$4:G311)*100</f>
        <v>71.147540983606561</v>
      </c>
      <c r="J311" s="17" t="str">
        <f t="shared" si="14"/>
        <v>142/P5 Period 2</v>
      </c>
      <c r="K311" s="37">
        <v>24.806014830617816</v>
      </c>
      <c r="R311" s="9">
        <v>-20</v>
      </c>
      <c r="S311" s="9">
        <v>0</v>
      </c>
      <c r="T311">
        <v>20</v>
      </c>
      <c r="V311">
        <v>67</v>
      </c>
    </row>
    <row r="312" spans="1:22" ht="15.75">
      <c r="A312" s="21">
        <v>309</v>
      </c>
      <c r="B312" s="20" t="s">
        <v>122</v>
      </c>
      <c r="C312" s="20" t="s">
        <v>26</v>
      </c>
      <c r="D312" s="24" t="s">
        <v>32</v>
      </c>
      <c r="E312" s="25">
        <v>35.207000000000001</v>
      </c>
      <c r="F312" s="25">
        <v>33.869</v>
      </c>
      <c r="G312" s="23">
        <f t="shared" si="13"/>
        <v>-3.873993861833346</v>
      </c>
      <c r="H312" s="28">
        <f>(COUNT($G$4:G312)-(COUNTIF($G$4:G312,"&lt;-20")+COUNTIF($G$4:G312,"&gt;20")))/COUNT($G$4:G312)*100</f>
        <v>71.24183006535948</v>
      </c>
      <c r="J312" s="17" t="str">
        <f t="shared" si="14"/>
        <v>142/P6 Period 2</v>
      </c>
      <c r="K312" s="37">
        <v>24.826216484607738</v>
      </c>
      <c r="R312" s="9">
        <v>-20</v>
      </c>
      <c r="S312" s="9">
        <v>0</v>
      </c>
      <c r="T312">
        <v>20</v>
      </c>
      <c r="V312">
        <v>67</v>
      </c>
    </row>
    <row r="313" spans="1:22" ht="15.75">
      <c r="A313" s="21">
        <v>310</v>
      </c>
      <c r="B313" s="20" t="s">
        <v>123</v>
      </c>
      <c r="C313" s="20" t="s">
        <v>27</v>
      </c>
      <c r="D313" s="24" t="s">
        <v>33</v>
      </c>
      <c r="E313" s="25">
        <v>3.8719999999999999</v>
      </c>
      <c r="F313" s="25">
        <v>4.0789999999999997</v>
      </c>
      <c r="G313" s="23">
        <f t="shared" si="13"/>
        <v>5.2068922148157428</v>
      </c>
      <c r="H313" s="28">
        <f>(COUNT($G$4:G313)-(COUNTIF($G$4:G313,"&lt;-20")+COUNTIF($G$4:G313,"&gt;20")))/COUNT($G$4:G313)*100</f>
        <v>71.335504885993487</v>
      </c>
      <c r="J313" s="17" t="str">
        <f t="shared" si="14"/>
        <v>143/P3 Period 1</v>
      </c>
      <c r="K313" s="37">
        <v>25.042783799201356</v>
      </c>
      <c r="R313" s="9">
        <v>-20</v>
      </c>
      <c r="S313" s="9">
        <v>0</v>
      </c>
      <c r="T313">
        <v>20</v>
      </c>
      <c r="V313">
        <v>67</v>
      </c>
    </row>
    <row r="314" spans="1:22" ht="15.75">
      <c r="A314" s="21">
        <v>311</v>
      </c>
      <c r="B314" s="20" t="s">
        <v>123</v>
      </c>
      <c r="C314" s="20" t="s">
        <v>27</v>
      </c>
      <c r="D314" s="24" t="s">
        <v>35</v>
      </c>
      <c r="E314" s="25">
        <v>3.7029999999999998</v>
      </c>
      <c r="F314" s="25">
        <v>3.6619999999999999</v>
      </c>
      <c r="G314" s="23">
        <f t="shared" si="13"/>
        <v>-1.1133740665308873</v>
      </c>
      <c r="H314" s="28">
        <f>(COUNT($G$4:G314)-(COUNTIF($G$4:G314,"&lt;-20")+COUNTIF($G$4:G314,"&gt;20")))/COUNT($G$4:G314)*100</f>
        <v>71.428571428571431</v>
      </c>
      <c r="J314" s="17" t="str">
        <f t="shared" si="14"/>
        <v>143/P4 Period 1</v>
      </c>
      <c r="K314" s="37">
        <v>25.348696179502738</v>
      </c>
      <c r="R314" s="9">
        <v>-20</v>
      </c>
      <c r="S314" s="9">
        <v>0</v>
      </c>
      <c r="T314">
        <v>20</v>
      </c>
      <c r="V314">
        <v>67</v>
      </c>
    </row>
    <row r="315" spans="1:22" ht="15.75">
      <c r="A315" s="21">
        <v>312</v>
      </c>
      <c r="B315" s="20" t="s">
        <v>123</v>
      </c>
      <c r="C315" s="20" t="s">
        <v>26</v>
      </c>
      <c r="D315" s="24" t="s">
        <v>35</v>
      </c>
      <c r="E315" s="25">
        <v>18.605</v>
      </c>
      <c r="F315" s="25">
        <v>20.68</v>
      </c>
      <c r="G315" s="23">
        <f t="shared" si="13"/>
        <v>10.563828433244238</v>
      </c>
      <c r="H315" s="28">
        <f>(COUNT($G$4:G315)-(COUNTIF($G$4:G315,"&lt;-20")+COUNTIF($G$4:G315,"&gt;20")))/COUNT($G$4:G315)*100</f>
        <v>71.52103559870551</v>
      </c>
      <c r="J315" s="17" t="str">
        <f t="shared" si="14"/>
        <v>143/P4 Period 2</v>
      </c>
      <c r="K315" s="37">
        <v>26.190860649119973</v>
      </c>
      <c r="R315" s="9">
        <v>-20</v>
      </c>
      <c r="S315" s="9">
        <v>0</v>
      </c>
      <c r="T315">
        <v>20</v>
      </c>
      <c r="V315">
        <v>67</v>
      </c>
    </row>
    <row r="316" spans="1:22" ht="15.75">
      <c r="A316" s="21">
        <v>313</v>
      </c>
      <c r="B316" s="20" t="s">
        <v>124</v>
      </c>
      <c r="C316" s="20" t="s">
        <v>27</v>
      </c>
      <c r="D316" s="24" t="s">
        <v>35</v>
      </c>
      <c r="E316" s="25">
        <v>4.3730000000000002</v>
      </c>
      <c r="F316" s="25">
        <v>4.2830000000000004</v>
      </c>
      <c r="G316" s="23">
        <f t="shared" si="13"/>
        <v>-2.0794824399260592</v>
      </c>
      <c r="H316" s="28">
        <f>(COUNT($G$4:G316)-(COUNTIF($G$4:G316,"&lt;-20")+COUNTIF($G$4:G316,"&gt;20")))/COUNT($G$4:G316)*100</f>
        <v>71.612903225806463</v>
      </c>
      <c r="J316" s="17" t="str">
        <f t="shared" si="14"/>
        <v>144/P4 Period 1</v>
      </c>
      <c r="K316" s="37">
        <v>26.403508771929818</v>
      </c>
      <c r="R316" s="9">
        <v>-20</v>
      </c>
      <c r="S316" s="9">
        <v>0</v>
      </c>
      <c r="T316">
        <v>20</v>
      </c>
      <c r="V316">
        <v>67</v>
      </c>
    </row>
    <row r="317" spans="1:22" ht="15.75">
      <c r="A317" s="21">
        <v>314</v>
      </c>
      <c r="B317" s="20" t="s">
        <v>124</v>
      </c>
      <c r="C317" s="20" t="s">
        <v>27</v>
      </c>
      <c r="D317" s="24" t="s">
        <v>31</v>
      </c>
      <c r="E317" s="25">
        <v>4.1379999999999999</v>
      </c>
      <c r="F317" s="25">
        <v>5.4089999999999998</v>
      </c>
      <c r="G317" s="23">
        <f t="shared" si="13"/>
        <v>26.626165287524874</v>
      </c>
      <c r="H317" s="28">
        <f>(COUNT($G$4:G317)-(COUNTIF($G$4:G317,"&lt;-20")+COUNTIF($G$4:G317,"&gt;20")))/COUNT($G$4:G317)*100</f>
        <v>71.382636655948545</v>
      </c>
      <c r="J317" s="17" t="str">
        <f t="shared" si="14"/>
        <v>144/P5 Period 1</v>
      </c>
      <c r="K317" s="37">
        <v>26.416275430359931</v>
      </c>
      <c r="R317" s="9">
        <v>-20</v>
      </c>
      <c r="S317" s="9">
        <v>0</v>
      </c>
      <c r="T317">
        <v>20</v>
      </c>
      <c r="V317">
        <v>67</v>
      </c>
    </row>
    <row r="318" spans="1:22" ht="15.75">
      <c r="A318" s="21">
        <v>315</v>
      </c>
      <c r="B318" s="20" t="s">
        <v>124</v>
      </c>
      <c r="C318" s="20" t="s">
        <v>26</v>
      </c>
      <c r="D318" s="24" t="s">
        <v>35</v>
      </c>
      <c r="E318" s="25">
        <v>6.6079999999999997</v>
      </c>
      <c r="F318" s="25">
        <v>9.9770000000000003</v>
      </c>
      <c r="G318" s="23">
        <f t="shared" si="13"/>
        <v>40.627072656014477</v>
      </c>
      <c r="H318" s="28">
        <f>(COUNT($G$4:G318)-(COUNTIF($G$4:G318,"&lt;-20")+COUNTIF($G$4:G318,"&gt;20")))/COUNT($G$4:G318)*100</f>
        <v>71.15384615384616</v>
      </c>
      <c r="J318" s="17" t="str">
        <f t="shared" si="14"/>
        <v>144/P4 Period 2</v>
      </c>
      <c r="K318" s="37">
        <v>26.626165287524874</v>
      </c>
      <c r="R318" s="9">
        <v>-20</v>
      </c>
      <c r="S318" s="9">
        <v>0</v>
      </c>
      <c r="T318">
        <v>20</v>
      </c>
      <c r="V318">
        <v>67</v>
      </c>
    </row>
    <row r="319" spans="1:22" ht="15.75">
      <c r="A319" s="21">
        <v>316</v>
      </c>
      <c r="B319" s="20" t="s">
        <v>124</v>
      </c>
      <c r="C319" s="20" t="s">
        <v>26</v>
      </c>
      <c r="D319" s="24" t="s">
        <v>31</v>
      </c>
      <c r="E319" s="25">
        <v>8.8670000000000009</v>
      </c>
      <c r="F319" s="25">
        <v>10.281000000000001</v>
      </c>
      <c r="G319" s="23">
        <f t="shared" si="13"/>
        <v>14.769166492584077</v>
      </c>
      <c r="H319" s="28">
        <f>(COUNT($G$4:G319)-(COUNTIF($G$4:G319,"&lt;-20")+COUNTIF($G$4:G319,"&gt;20")))/COUNT($G$4:G319)*100</f>
        <v>71.246006389776369</v>
      </c>
      <c r="J319" s="17" t="str">
        <f t="shared" si="14"/>
        <v>144/P5 Period 2</v>
      </c>
      <c r="K319" s="37">
        <v>26.713412553132088</v>
      </c>
      <c r="R319" s="9">
        <v>-20</v>
      </c>
      <c r="S319" s="9">
        <v>0</v>
      </c>
      <c r="T319">
        <v>20</v>
      </c>
      <c r="V319">
        <v>67</v>
      </c>
    </row>
    <row r="320" spans="1:22" ht="15.75">
      <c r="A320" s="21">
        <v>317</v>
      </c>
      <c r="B320" s="20" t="s">
        <v>124</v>
      </c>
      <c r="C320" s="20" t="s">
        <v>26</v>
      </c>
      <c r="D320" s="24" t="s">
        <v>32</v>
      </c>
      <c r="E320" s="25">
        <v>9.7840000000000007</v>
      </c>
      <c r="F320" s="25">
        <v>9.5640000000000001</v>
      </c>
      <c r="G320" s="23">
        <f t="shared" si="13"/>
        <v>-2.2741368616911379</v>
      </c>
      <c r="H320" s="28">
        <f>(COUNT($G$4:G320)-(COUNTIF($G$4:G320,"&lt;-20")+COUNTIF($G$4:G320,"&gt;20")))/COUNT($G$4:G320)*100</f>
        <v>71.337579617834393</v>
      </c>
      <c r="J320" s="17" t="str">
        <f t="shared" si="14"/>
        <v>144/P6 Period 2</v>
      </c>
      <c r="K320" s="37">
        <v>26.753499513436648</v>
      </c>
      <c r="R320" s="9">
        <v>-20</v>
      </c>
      <c r="S320" s="9">
        <v>0</v>
      </c>
      <c r="T320">
        <v>20</v>
      </c>
      <c r="V320">
        <v>67</v>
      </c>
    </row>
    <row r="321" spans="1:22" ht="15.75">
      <c r="A321" s="21">
        <v>318</v>
      </c>
      <c r="B321" s="20" t="s">
        <v>124</v>
      </c>
      <c r="C321" s="20" t="s">
        <v>26</v>
      </c>
      <c r="D321" s="24" t="s">
        <v>29</v>
      </c>
      <c r="E321" s="25">
        <v>9.7129999999999992</v>
      </c>
      <c r="F321" s="25">
        <v>10.173999999999999</v>
      </c>
      <c r="G321" s="23">
        <f t="shared" si="13"/>
        <v>4.6361944989188952</v>
      </c>
      <c r="H321" s="28">
        <f>(COUNT($G$4:G321)-(COUNTIF($G$4:G321,"&lt;-20")+COUNTIF($G$4:G321,"&gt;20")))/COUNT($G$4:G321)*100</f>
        <v>71.428571428571431</v>
      </c>
      <c r="J321" s="17" t="str">
        <f t="shared" si="14"/>
        <v>144/P7 Period 2</v>
      </c>
      <c r="K321" s="37">
        <v>27.041499330655959</v>
      </c>
      <c r="R321" s="9">
        <v>-20</v>
      </c>
      <c r="S321" s="9">
        <v>0</v>
      </c>
      <c r="T321">
        <v>20</v>
      </c>
      <c r="V321">
        <v>67</v>
      </c>
    </row>
    <row r="322" spans="1:22" ht="15.75">
      <c r="A322" s="21">
        <v>319</v>
      </c>
      <c r="B322" s="20" t="s">
        <v>125</v>
      </c>
      <c r="C322" s="20" t="s">
        <v>27</v>
      </c>
      <c r="D322" s="24" t="s">
        <v>35</v>
      </c>
      <c r="E322" s="25">
        <v>8.5280000000000005</v>
      </c>
      <c r="F322" s="25">
        <v>7.3860000000000001</v>
      </c>
      <c r="G322" s="23">
        <f t="shared" si="13"/>
        <v>-14.352142767374643</v>
      </c>
      <c r="H322" s="28">
        <f>(COUNT($G$4:G322)-(COUNTIF($G$4:G322,"&lt;-20")+COUNTIF($G$4:G322,"&gt;20")))/COUNT($G$4:G322)*100</f>
        <v>71.51898734177216</v>
      </c>
      <c r="J322" s="17" t="str">
        <f t="shared" si="14"/>
        <v>145/P4 Period 1</v>
      </c>
      <c r="K322" s="37">
        <v>27.350334402696969</v>
      </c>
      <c r="R322" s="9">
        <v>-20</v>
      </c>
      <c r="S322" s="9">
        <v>0</v>
      </c>
      <c r="T322">
        <v>20</v>
      </c>
      <c r="V322">
        <v>67</v>
      </c>
    </row>
    <row r="323" spans="1:22" ht="15.75">
      <c r="A323" s="21">
        <v>320</v>
      </c>
      <c r="B323" s="20" t="s">
        <v>125</v>
      </c>
      <c r="C323" s="20" t="s">
        <v>27</v>
      </c>
      <c r="D323" s="24" t="s">
        <v>31</v>
      </c>
      <c r="E323" s="25">
        <v>7.3070000000000004</v>
      </c>
      <c r="F323" s="25">
        <v>7.9370000000000003</v>
      </c>
      <c r="G323" s="23">
        <f t="shared" si="13"/>
        <v>8.2655471004985568</v>
      </c>
      <c r="H323" s="28">
        <f>(COUNT($G$4:G323)-(COUNTIF($G$4:G323,"&lt;-20")+COUNTIF($G$4:G323,"&gt;20")))/COUNT($G$4:G323)*100</f>
        <v>71.608832807570977</v>
      </c>
      <c r="J323" s="17" t="str">
        <f t="shared" si="14"/>
        <v>145/P5 Period 1</v>
      </c>
      <c r="K323" s="37">
        <v>27.36262791297618</v>
      </c>
      <c r="R323" s="9">
        <v>-20</v>
      </c>
      <c r="S323" s="9">
        <v>0</v>
      </c>
      <c r="T323">
        <v>20</v>
      </c>
      <c r="V323">
        <v>67</v>
      </c>
    </row>
    <row r="324" spans="1:22" ht="15.75">
      <c r="A324" s="21">
        <v>321</v>
      </c>
      <c r="B324" s="20" t="s">
        <v>125</v>
      </c>
      <c r="C324" s="20" t="s">
        <v>26</v>
      </c>
      <c r="D324" s="24" t="s">
        <v>92</v>
      </c>
      <c r="E324" s="25">
        <v>0.80400000000000005</v>
      </c>
      <c r="F324" s="25">
        <v>0.753</v>
      </c>
      <c r="G324" s="23">
        <f t="shared" ref="G324:G361" si="15">IFERROR(((F324-E324)/AVERAGE(E324:F324))*100,"")</f>
        <v>-6.5510597302504872</v>
      </c>
      <c r="H324" s="28">
        <f>(COUNT($G$4:G324)-(COUNTIF($G$4:G324,"&lt;-20")+COUNTIF($G$4:G324,"&gt;20")))/COUNT($G$4:G324)*100</f>
        <v>71.698113207547166</v>
      </c>
      <c r="J324" s="17" t="str">
        <f t="shared" si="14"/>
        <v>145/P1 Period 2</v>
      </c>
      <c r="K324" s="37">
        <v>27.673802791616183</v>
      </c>
      <c r="R324" s="9">
        <v>-20</v>
      </c>
      <c r="S324" s="9">
        <v>0</v>
      </c>
      <c r="T324">
        <v>20</v>
      </c>
      <c r="V324">
        <v>67</v>
      </c>
    </row>
    <row r="325" spans="1:22" ht="15.75">
      <c r="A325" s="21">
        <v>322</v>
      </c>
      <c r="B325" s="20" t="s">
        <v>125</v>
      </c>
      <c r="C325" s="20" t="s">
        <v>26</v>
      </c>
      <c r="D325" s="24" t="s">
        <v>43</v>
      </c>
      <c r="E325" s="25">
        <v>22.834</v>
      </c>
      <c r="F325" s="25">
        <v>21.318999999999999</v>
      </c>
      <c r="G325" s="23">
        <f t="shared" si="15"/>
        <v>-6.8625008493194155</v>
      </c>
      <c r="H325" s="28">
        <f>(COUNT($G$4:G325)-(COUNTIF($G$4:G325,"&lt;-20")+COUNTIF($G$4:G325,"&gt;20")))/COUNT($G$4:G325)*100</f>
        <v>71.786833855799372</v>
      </c>
      <c r="J325" s="17" t="str">
        <f t="shared" ref="J325:J361" si="16">CONCATENATE(B325,"/",D325," ",C325)</f>
        <v>145/P2 Period 2</v>
      </c>
      <c r="K325" s="37">
        <v>28.872263784981982</v>
      </c>
      <c r="R325" s="9">
        <v>-20</v>
      </c>
      <c r="S325" s="9">
        <v>0</v>
      </c>
      <c r="T325">
        <v>20</v>
      </c>
      <c r="V325">
        <v>67</v>
      </c>
    </row>
    <row r="326" spans="1:22" ht="15.75">
      <c r="A326" s="21">
        <v>323</v>
      </c>
      <c r="B326" s="20" t="s">
        <v>126</v>
      </c>
      <c r="C326" s="20" t="s">
        <v>27</v>
      </c>
      <c r="D326" s="24" t="s">
        <v>35</v>
      </c>
      <c r="E326" s="25">
        <v>4.657</v>
      </c>
      <c r="F326" s="25">
        <v>5.0750000000000002</v>
      </c>
      <c r="G326" s="23">
        <f t="shared" si="15"/>
        <v>8.5902178380600116</v>
      </c>
      <c r="H326" s="28">
        <f>(COUNT($G$4:G326)-(COUNTIF($G$4:G326,"&lt;-20")+COUNTIF($G$4:G326,"&gt;20")))/COUNT($G$4:G326)*100</f>
        <v>71.875</v>
      </c>
      <c r="J326" s="17" t="str">
        <f t="shared" si="16"/>
        <v>146/P4 Period 1</v>
      </c>
      <c r="K326" s="37">
        <v>29.130966952264398</v>
      </c>
      <c r="R326" s="9">
        <v>-20</v>
      </c>
      <c r="S326" s="9">
        <v>0</v>
      </c>
      <c r="T326">
        <v>20</v>
      </c>
      <c r="V326">
        <v>67</v>
      </c>
    </row>
    <row r="327" spans="1:22" ht="15.75">
      <c r="A327" s="21">
        <v>324</v>
      </c>
      <c r="B327" s="20" t="s">
        <v>126</v>
      </c>
      <c r="C327" s="20" t="s">
        <v>27</v>
      </c>
      <c r="D327" s="24" t="s">
        <v>31</v>
      </c>
      <c r="E327" s="25">
        <v>4.72</v>
      </c>
      <c r="F327" s="25">
        <v>4.8470000000000004</v>
      </c>
      <c r="G327" s="23">
        <f t="shared" si="15"/>
        <v>2.6549597574997525</v>
      </c>
      <c r="H327" s="28">
        <f>(COUNT($G$4:G327)-(COUNTIF($G$4:G327,"&lt;-20")+COUNTIF($G$4:G327,"&gt;20")))/COUNT($G$4:G327)*100</f>
        <v>71.962616822429908</v>
      </c>
      <c r="J327" s="17" t="str">
        <f t="shared" si="16"/>
        <v>146/P5 Period 1</v>
      </c>
      <c r="K327" s="37">
        <v>29.201101928374644</v>
      </c>
      <c r="R327" s="9">
        <v>-20</v>
      </c>
      <c r="S327" s="9">
        <v>0</v>
      </c>
      <c r="T327">
        <v>20</v>
      </c>
      <c r="V327">
        <v>67</v>
      </c>
    </row>
    <row r="328" spans="1:22" ht="15.75">
      <c r="A328" s="21">
        <v>325</v>
      </c>
      <c r="B328" s="20" t="s">
        <v>126</v>
      </c>
      <c r="C328" s="20" t="s">
        <v>27</v>
      </c>
      <c r="D328" s="24" t="s">
        <v>32</v>
      </c>
      <c r="E328" s="25">
        <v>4.6550000000000002</v>
      </c>
      <c r="F328" s="25">
        <v>4.319</v>
      </c>
      <c r="G328" s="23">
        <f t="shared" si="15"/>
        <v>-7.4882995319812853</v>
      </c>
      <c r="H328" s="28">
        <f>(COUNT($G$4:G328)-(COUNTIF($G$4:G328,"&lt;-20")+COUNTIF($G$4:G328,"&gt;20")))/COUNT($G$4:G328)*100</f>
        <v>72.049689440993788</v>
      </c>
      <c r="J328" s="17" t="str">
        <f t="shared" si="16"/>
        <v>146/P6 Period 1</v>
      </c>
      <c r="K328" s="37">
        <v>29.454280763986429</v>
      </c>
      <c r="R328" s="9">
        <v>-20</v>
      </c>
      <c r="S328" s="9">
        <v>0</v>
      </c>
      <c r="T328">
        <v>20</v>
      </c>
      <c r="V328">
        <v>67</v>
      </c>
    </row>
    <row r="329" spans="1:22" ht="15.75">
      <c r="A329" s="21">
        <v>326</v>
      </c>
      <c r="B329" s="20" t="s">
        <v>126</v>
      </c>
      <c r="C329" s="20" t="s">
        <v>26</v>
      </c>
      <c r="D329" s="24" t="s">
        <v>35</v>
      </c>
      <c r="E329" s="25">
        <v>8.0559999999999992</v>
      </c>
      <c r="F329" s="25">
        <v>7.3339999999999996</v>
      </c>
      <c r="G329" s="23">
        <f t="shared" si="15"/>
        <v>-9.3827160493827115</v>
      </c>
      <c r="H329" s="28">
        <f>(COUNT($G$4:G329)-(COUNTIF($G$4:G329,"&lt;-20")+COUNTIF($G$4:G329,"&gt;20")))/COUNT($G$4:G329)*100</f>
        <v>72.136222910216716</v>
      </c>
      <c r="J329" s="17" t="str">
        <f t="shared" si="16"/>
        <v>146/P4 Period 2</v>
      </c>
      <c r="K329" s="37">
        <v>29.991915925626511</v>
      </c>
      <c r="R329" s="9">
        <v>-20</v>
      </c>
      <c r="S329" s="9">
        <v>0</v>
      </c>
      <c r="T329">
        <v>20</v>
      </c>
      <c r="V329">
        <v>67</v>
      </c>
    </row>
    <row r="330" spans="1:22" ht="15.75">
      <c r="A330" s="21">
        <v>327</v>
      </c>
      <c r="B330" s="20" t="s">
        <v>126</v>
      </c>
      <c r="C330" s="20" t="s">
        <v>26</v>
      </c>
      <c r="D330" s="24" t="s">
        <v>31</v>
      </c>
      <c r="E330" s="25">
        <v>6.5259999999999998</v>
      </c>
      <c r="F330" s="25">
        <v>7.3860000000000001</v>
      </c>
      <c r="G330" s="23">
        <f t="shared" si="15"/>
        <v>12.363427257044284</v>
      </c>
      <c r="H330" s="28">
        <f>(COUNT($G$4:G330)-(COUNTIF($G$4:G330,"&lt;-20")+COUNTIF($G$4:G330,"&gt;20")))/COUNT($G$4:G330)*100</f>
        <v>72.222222222222214</v>
      </c>
      <c r="J330" s="17" t="str">
        <f t="shared" si="16"/>
        <v>146/P5 Period 2</v>
      </c>
      <c r="K330" s="37">
        <v>30.273803537962245</v>
      </c>
      <c r="R330" s="9">
        <v>-20</v>
      </c>
      <c r="S330" s="9">
        <v>0</v>
      </c>
      <c r="T330">
        <v>20</v>
      </c>
      <c r="V330">
        <v>67</v>
      </c>
    </row>
    <row r="331" spans="1:22" ht="15.75">
      <c r="A331" s="21">
        <v>328</v>
      </c>
      <c r="B331" s="20" t="s">
        <v>126</v>
      </c>
      <c r="C331" s="20" t="s">
        <v>26</v>
      </c>
      <c r="D331" s="24" t="s">
        <v>62</v>
      </c>
      <c r="E331" s="25">
        <v>2.9860000000000002</v>
      </c>
      <c r="F331" s="25">
        <v>2.88</v>
      </c>
      <c r="G331" s="23">
        <f t="shared" si="15"/>
        <v>-3.6140470508012381</v>
      </c>
      <c r="H331" s="28">
        <f>(COUNT($G$4:G331)-(COUNTIF($G$4:G331,"&lt;-20")+COUNTIF($G$4:G331,"&gt;20")))/COUNT($G$4:G331)*100</f>
        <v>72.307692307692307</v>
      </c>
      <c r="J331" s="17" t="str">
        <f t="shared" si="16"/>
        <v>146/P10 Period 2</v>
      </c>
      <c r="K331" s="37">
        <v>30.409041980624323</v>
      </c>
      <c r="R331" s="9">
        <v>-20</v>
      </c>
      <c r="S331" s="9">
        <v>0</v>
      </c>
      <c r="T331">
        <v>20</v>
      </c>
      <c r="V331">
        <v>67</v>
      </c>
    </row>
    <row r="332" spans="1:22" ht="15.75">
      <c r="A332" s="21">
        <v>329</v>
      </c>
      <c r="B332" s="20" t="s">
        <v>126</v>
      </c>
      <c r="C332" s="20" t="s">
        <v>26</v>
      </c>
      <c r="D332" s="24" t="s">
        <v>38</v>
      </c>
      <c r="E332" s="25">
        <v>5.2709999999999999</v>
      </c>
      <c r="F332" s="25">
        <v>5.4779999999999998</v>
      </c>
      <c r="G332" s="23">
        <f t="shared" si="15"/>
        <v>3.8515210717276003</v>
      </c>
      <c r="H332" s="28">
        <f>(COUNT($G$4:G332)-(COUNTIF($G$4:G332,"&lt;-20")+COUNTIF($G$4:G332,"&gt;20")))/COUNT($G$4:G332)*100</f>
        <v>72.392638036809814</v>
      </c>
      <c r="J332" s="17" t="str">
        <f t="shared" si="16"/>
        <v>146/P11 Period 2</v>
      </c>
      <c r="K332" s="37">
        <v>30.72492800801303</v>
      </c>
      <c r="R332" s="9">
        <v>-20</v>
      </c>
      <c r="S332" s="9">
        <v>0</v>
      </c>
      <c r="T332">
        <v>20</v>
      </c>
      <c r="V332">
        <v>67</v>
      </c>
    </row>
    <row r="333" spans="1:22" ht="15.75">
      <c r="A333" s="21">
        <v>330</v>
      </c>
      <c r="B333" s="20" t="s">
        <v>126</v>
      </c>
      <c r="C333" s="20" t="s">
        <v>26</v>
      </c>
      <c r="D333" s="24" t="s">
        <v>37</v>
      </c>
      <c r="E333" s="25">
        <v>3.0510000000000002</v>
      </c>
      <c r="F333" s="25">
        <v>3.129</v>
      </c>
      <c r="G333" s="23">
        <f t="shared" si="15"/>
        <v>2.5242718446601895</v>
      </c>
      <c r="H333" s="28">
        <f>(COUNT($G$4:G333)-(COUNTIF($G$4:G333,"&lt;-20")+COUNTIF($G$4:G333,"&gt;20")))/COUNT($G$4:G333)*100</f>
        <v>72.477064220183479</v>
      </c>
      <c r="J333" s="17" t="str">
        <f t="shared" si="16"/>
        <v>146/P12 Period 2</v>
      </c>
      <c r="K333" s="37">
        <v>30.76688053773297</v>
      </c>
      <c r="R333" s="9">
        <v>-20</v>
      </c>
      <c r="S333" s="9">
        <v>0</v>
      </c>
      <c r="T333">
        <v>20</v>
      </c>
      <c r="V333">
        <v>67</v>
      </c>
    </row>
    <row r="334" spans="1:22" ht="15.75">
      <c r="A334" s="21">
        <v>331</v>
      </c>
      <c r="B334" s="20" t="s">
        <v>127</v>
      </c>
      <c r="C334" s="20" t="s">
        <v>27</v>
      </c>
      <c r="D334" s="24" t="s">
        <v>35</v>
      </c>
      <c r="E334" s="25">
        <v>9.2449999999999992</v>
      </c>
      <c r="F334" s="25">
        <v>8.4130000000000003</v>
      </c>
      <c r="G334" s="23">
        <f t="shared" si="15"/>
        <v>-9.4234907690565048</v>
      </c>
      <c r="H334" s="28">
        <f>(COUNT($G$4:G334)-(COUNTIF($G$4:G334,"&lt;-20")+COUNTIF($G$4:G334,"&gt;20")))/COUNT($G$4:G334)*100</f>
        <v>72.560975609756099</v>
      </c>
      <c r="J334" s="17" t="str">
        <f t="shared" si="16"/>
        <v>148/P4 Period 1</v>
      </c>
      <c r="K334" s="37">
        <v>30.935758662652908</v>
      </c>
      <c r="R334" s="9">
        <v>-20</v>
      </c>
      <c r="S334" s="9">
        <v>0</v>
      </c>
      <c r="T334">
        <v>20</v>
      </c>
      <c r="V334">
        <v>67</v>
      </c>
    </row>
    <row r="335" spans="1:22" ht="15.75">
      <c r="A335" s="21">
        <v>332</v>
      </c>
      <c r="B335" s="20" t="s">
        <v>127</v>
      </c>
      <c r="C335" s="20" t="s">
        <v>27</v>
      </c>
      <c r="D335" s="24" t="s">
        <v>29</v>
      </c>
      <c r="E335" s="25">
        <v>9.1639999999999997</v>
      </c>
      <c r="F335" s="25">
        <v>7.359</v>
      </c>
      <c r="G335" s="23">
        <f t="shared" si="15"/>
        <v>-21.848332627246865</v>
      </c>
      <c r="H335" s="28">
        <f>(COUNT($G$4:G335)-(COUNTIF($G$4:G335,"&lt;-20")+COUNTIF($G$4:G335,"&gt;20")))/COUNT($G$4:G335)*100</f>
        <v>72.340425531914903</v>
      </c>
      <c r="J335" s="17" t="str">
        <f t="shared" si="16"/>
        <v>148/P7 Period 1</v>
      </c>
      <c r="K335" s="37">
        <v>31.320504313205038</v>
      </c>
      <c r="R335" s="9">
        <v>-20</v>
      </c>
      <c r="S335" s="9">
        <v>0</v>
      </c>
      <c r="T335">
        <v>20</v>
      </c>
      <c r="V335">
        <v>67</v>
      </c>
    </row>
    <row r="336" spans="1:22" ht="15.75">
      <c r="A336" s="21">
        <v>333</v>
      </c>
      <c r="B336" s="20" t="s">
        <v>128</v>
      </c>
      <c r="C336" s="20" t="s">
        <v>27</v>
      </c>
      <c r="D336" s="24" t="s">
        <v>35</v>
      </c>
      <c r="E336" s="25">
        <v>7.0620000000000003</v>
      </c>
      <c r="F336" s="25">
        <v>6.7130000000000001</v>
      </c>
      <c r="G336" s="23">
        <f t="shared" si="15"/>
        <v>-5.0671506352087139</v>
      </c>
      <c r="H336" s="28">
        <f>(COUNT($G$4:G336)-(COUNTIF($G$4:G336,"&lt;-20")+COUNTIF($G$4:G336,"&gt;20")))/COUNT($G$4:G336)*100</f>
        <v>72.424242424242422</v>
      </c>
      <c r="J336" s="17" t="str">
        <f t="shared" si="16"/>
        <v>150/P4 Period 1</v>
      </c>
      <c r="K336" s="37">
        <v>31.333834102371501</v>
      </c>
      <c r="R336" s="9">
        <v>-20</v>
      </c>
      <c r="S336" s="9">
        <v>0</v>
      </c>
      <c r="T336">
        <v>20</v>
      </c>
      <c r="V336">
        <v>67</v>
      </c>
    </row>
    <row r="337" spans="1:22" ht="15.75">
      <c r="A337" s="21">
        <v>334</v>
      </c>
      <c r="B337" s="20" t="s">
        <v>128</v>
      </c>
      <c r="C337" s="20" t="s">
        <v>27</v>
      </c>
      <c r="D337" s="24" t="s">
        <v>31</v>
      </c>
      <c r="E337" s="25">
        <v>7.0309999999999997</v>
      </c>
      <c r="F337" s="25">
        <v>6.3129999999999997</v>
      </c>
      <c r="G337" s="23">
        <f t="shared" si="15"/>
        <v>-10.761390887290167</v>
      </c>
      <c r="H337" s="28">
        <f>(COUNT($G$4:G337)-(COUNTIF($G$4:G337,"&lt;-20")+COUNTIF($G$4:G337,"&gt;20")))/COUNT($G$4:G337)*100</f>
        <v>72.507552870090635</v>
      </c>
      <c r="J337" s="17" t="str">
        <f t="shared" si="16"/>
        <v>150/P5 Period 1</v>
      </c>
      <c r="K337" s="37">
        <v>31.88078573041318</v>
      </c>
      <c r="R337" s="9">
        <v>-20</v>
      </c>
      <c r="S337" s="9">
        <v>0</v>
      </c>
      <c r="T337">
        <v>20</v>
      </c>
      <c r="V337">
        <v>67</v>
      </c>
    </row>
    <row r="338" spans="1:22" ht="15.75">
      <c r="A338" s="21">
        <v>335</v>
      </c>
      <c r="B338" s="20" t="s">
        <v>128</v>
      </c>
      <c r="C338" s="20" t="s">
        <v>26</v>
      </c>
      <c r="D338" s="24" t="s">
        <v>35</v>
      </c>
      <c r="E338" s="25">
        <v>20.678999999999998</v>
      </c>
      <c r="F338" s="25">
        <v>19.481000000000002</v>
      </c>
      <c r="G338" s="23">
        <f t="shared" si="15"/>
        <v>-5.9661354581673152</v>
      </c>
      <c r="H338" s="28">
        <f>(COUNT($G$4:G338)-(COUNTIF($G$4:G338,"&lt;-20")+COUNTIF($G$4:G338,"&gt;20")))/COUNT($G$4:G338)*100</f>
        <v>72.590361445783131</v>
      </c>
      <c r="J338" s="17" t="str">
        <f t="shared" si="16"/>
        <v>150/P4 Period 2</v>
      </c>
      <c r="K338" s="37">
        <v>32.581453634085221</v>
      </c>
      <c r="R338" s="9">
        <v>-20</v>
      </c>
      <c r="S338" s="9">
        <v>0</v>
      </c>
      <c r="T338">
        <v>20</v>
      </c>
      <c r="V338">
        <v>67</v>
      </c>
    </row>
    <row r="339" spans="1:22" ht="15.75">
      <c r="A339" s="21">
        <v>336</v>
      </c>
      <c r="B339" s="20" t="s">
        <v>128</v>
      </c>
      <c r="C339" s="20" t="s">
        <v>26</v>
      </c>
      <c r="D339" s="24" t="s">
        <v>31</v>
      </c>
      <c r="E339" s="25">
        <v>18.893999999999998</v>
      </c>
      <c r="F339" s="25">
        <v>20.957999999999998</v>
      </c>
      <c r="G339" s="23">
        <f t="shared" si="15"/>
        <v>10.358325805480279</v>
      </c>
      <c r="H339" s="28">
        <f>(COUNT($G$4:G339)-(COUNTIF($G$4:G339,"&lt;-20")+COUNTIF($G$4:G339,"&gt;20")))/COUNT($G$4:G339)*100</f>
        <v>72.672672672672675</v>
      </c>
      <c r="J339" s="17" t="str">
        <f t="shared" si="16"/>
        <v>150/P5 Period 2</v>
      </c>
      <c r="K339" s="37">
        <v>32.788559754851889</v>
      </c>
      <c r="R339" s="9">
        <v>-20</v>
      </c>
      <c r="S339" s="9">
        <v>0</v>
      </c>
      <c r="T339">
        <v>20</v>
      </c>
      <c r="V339">
        <v>67</v>
      </c>
    </row>
    <row r="340" spans="1:22" ht="15.75">
      <c r="A340" s="21">
        <v>337</v>
      </c>
      <c r="B340" s="20" t="s">
        <v>129</v>
      </c>
      <c r="C340" s="20" t="s">
        <v>27</v>
      </c>
      <c r="D340" s="24" t="s">
        <v>36</v>
      </c>
      <c r="E340" s="25">
        <v>4.8070000000000004</v>
      </c>
      <c r="F340" s="25">
        <v>5.7279999999999998</v>
      </c>
      <c r="G340" s="23">
        <f t="shared" si="15"/>
        <v>17.484575225438999</v>
      </c>
      <c r="H340" s="28">
        <f>(COUNT($G$4:G340)-(COUNTIF($G$4:G340,"&lt;-20")+COUNTIF($G$4:G340,"&gt;20")))/COUNT($G$4:G340)*100</f>
        <v>72.754491017964071</v>
      </c>
      <c r="J340" s="17" t="str">
        <f t="shared" si="16"/>
        <v>151/P9 Period 1</v>
      </c>
      <c r="K340" s="37">
        <v>32.936621737883577</v>
      </c>
      <c r="R340" s="9">
        <v>-20</v>
      </c>
      <c r="S340" s="9">
        <v>0</v>
      </c>
      <c r="T340">
        <v>20</v>
      </c>
      <c r="V340">
        <v>67</v>
      </c>
    </row>
    <row r="341" spans="1:22" ht="15.75">
      <c r="A341" s="21">
        <v>338</v>
      </c>
      <c r="B341" s="20" t="s">
        <v>129</v>
      </c>
      <c r="C341" s="20" t="s">
        <v>27</v>
      </c>
      <c r="D341" s="24" t="s">
        <v>62</v>
      </c>
      <c r="E341" s="25">
        <v>5.069</v>
      </c>
      <c r="F341" s="25">
        <v>5.6150000000000002</v>
      </c>
      <c r="G341" s="23">
        <f t="shared" si="15"/>
        <v>10.220891052040439</v>
      </c>
      <c r="H341" s="28">
        <f>(COUNT($G$4:G341)-(COUNTIF($G$4:G341,"&lt;-20")+COUNTIF($G$4:G341,"&gt;20")))/COUNT($G$4:G341)*100</f>
        <v>72.835820895522389</v>
      </c>
      <c r="J341" s="17" t="str">
        <f t="shared" si="16"/>
        <v>151/P10 Period 1</v>
      </c>
      <c r="K341" s="37">
        <v>33.243651158212479</v>
      </c>
      <c r="R341" s="9">
        <v>-20</v>
      </c>
      <c r="S341" s="9">
        <v>0</v>
      </c>
      <c r="T341">
        <v>20</v>
      </c>
      <c r="V341">
        <v>67</v>
      </c>
    </row>
    <row r="342" spans="1:22" ht="15.75">
      <c r="A342" s="21">
        <v>339</v>
      </c>
      <c r="B342" s="20" t="s">
        <v>129</v>
      </c>
      <c r="C342" s="20" t="s">
        <v>27</v>
      </c>
      <c r="D342" s="24" t="s">
        <v>38</v>
      </c>
      <c r="E342" s="25">
        <v>5.4850000000000003</v>
      </c>
      <c r="F342" s="25">
        <v>5.7969999999999997</v>
      </c>
      <c r="G342" s="23">
        <f t="shared" si="15"/>
        <v>5.5309342315192227</v>
      </c>
      <c r="H342" s="28">
        <f>(COUNT($G$4:G342)-(COUNTIF($G$4:G342,"&lt;-20")+COUNTIF($G$4:G342,"&gt;20")))/COUNT($G$4:G342)*100</f>
        <v>72.916666666666657</v>
      </c>
      <c r="J342" s="17" t="str">
        <f t="shared" si="16"/>
        <v>151/P11 Period 1</v>
      </c>
      <c r="K342" s="37">
        <v>35.570209464701321</v>
      </c>
      <c r="R342" s="9">
        <v>-20</v>
      </c>
      <c r="S342" s="9">
        <v>0</v>
      </c>
      <c r="T342">
        <v>20</v>
      </c>
      <c r="V342">
        <v>67</v>
      </c>
    </row>
    <row r="343" spans="1:22" ht="15.75">
      <c r="A343" s="21">
        <v>340</v>
      </c>
      <c r="B343" s="20" t="s">
        <v>129</v>
      </c>
      <c r="C343" s="20" t="s">
        <v>27</v>
      </c>
      <c r="D343" s="24" t="s">
        <v>37</v>
      </c>
      <c r="E343" s="25">
        <v>3.7229999999999999</v>
      </c>
      <c r="F343" s="25">
        <v>5.1349999999999998</v>
      </c>
      <c r="G343" s="23">
        <f t="shared" si="15"/>
        <v>31.88078573041318</v>
      </c>
      <c r="H343" s="28">
        <f>(COUNT($G$4:G343)-(COUNTIF($G$4:G343,"&lt;-20")+COUNTIF($G$4:G343,"&gt;20")))/COUNT($G$4:G343)*100</f>
        <v>72.700296735905042</v>
      </c>
      <c r="J343" s="17" t="str">
        <f t="shared" si="16"/>
        <v>151/P12 Period 1</v>
      </c>
      <c r="K343" s="37">
        <v>35.654163430658457</v>
      </c>
      <c r="R343" s="9">
        <v>-20</v>
      </c>
      <c r="S343" s="9">
        <v>0</v>
      </c>
      <c r="T343">
        <v>20</v>
      </c>
      <c r="V343">
        <v>67</v>
      </c>
    </row>
    <row r="344" spans="1:22" ht="15.75">
      <c r="A344" s="21">
        <v>341</v>
      </c>
      <c r="B344" s="20" t="s">
        <v>129</v>
      </c>
      <c r="C344" s="20" t="s">
        <v>26</v>
      </c>
      <c r="D344" s="24" t="s">
        <v>32</v>
      </c>
      <c r="E344" s="25">
        <v>40.436999999999998</v>
      </c>
      <c r="F344" s="25">
        <v>45.926000000000002</v>
      </c>
      <c r="G344" s="23">
        <f t="shared" si="15"/>
        <v>12.711462084457475</v>
      </c>
      <c r="H344" s="28">
        <f>(COUNT($G$4:G344)-(COUNTIF($G$4:G344,"&lt;-20")+COUNTIF($G$4:G344,"&gt;20")))/COUNT($G$4:G344)*100</f>
        <v>72.781065088757401</v>
      </c>
      <c r="J344" s="17" t="str">
        <f t="shared" si="16"/>
        <v>151/P6 Period 2</v>
      </c>
      <c r="K344" s="37">
        <v>36.09879670677644</v>
      </c>
      <c r="R344" s="9">
        <v>-20</v>
      </c>
      <c r="S344" s="9">
        <v>0</v>
      </c>
      <c r="T344">
        <v>20</v>
      </c>
      <c r="V344">
        <v>67</v>
      </c>
    </row>
    <row r="345" spans="1:22" ht="15.75">
      <c r="A345" s="21">
        <v>342</v>
      </c>
      <c r="B345" s="20" t="s">
        <v>129</v>
      </c>
      <c r="C345" s="20" t="s">
        <v>26</v>
      </c>
      <c r="D345" s="24" t="s">
        <v>29</v>
      </c>
      <c r="E345" s="25">
        <v>37.131</v>
      </c>
      <c r="F345" s="25">
        <v>50.377000000000002</v>
      </c>
      <c r="G345" s="23">
        <f t="shared" si="15"/>
        <v>30.273803537962245</v>
      </c>
      <c r="H345" s="28">
        <f>(COUNT($G$4:G345)-(COUNTIF($G$4:G345,"&lt;-20")+COUNTIF($G$4:G345,"&gt;20")))/COUNT($G$4:G345)*100</f>
        <v>72.56637168141593</v>
      </c>
      <c r="J345" s="17" t="str">
        <f t="shared" si="16"/>
        <v>151/P7 Period 2</v>
      </c>
      <c r="K345" s="37">
        <v>36.701990178340651</v>
      </c>
      <c r="R345" s="9">
        <v>-20</v>
      </c>
      <c r="S345" s="9">
        <v>0</v>
      </c>
      <c r="T345">
        <v>20</v>
      </c>
      <c r="V345">
        <v>67</v>
      </c>
    </row>
    <row r="346" spans="1:22" ht="15.75">
      <c r="A346" s="21">
        <v>343</v>
      </c>
      <c r="B346" s="20" t="s">
        <v>129</v>
      </c>
      <c r="C346" s="20" t="s">
        <v>26</v>
      </c>
      <c r="D346" s="24" t="s">
        <v>37</v>
      </c>
      <c r="E346" s="25">
        <v>11.571999999999999</v>
      </c>
      <c r="F346" s="25">
        <v>15.146000000000001</v>
      </c>
      <c r="G346" s="23">
        <f t="shared" si="15"/>
        <v>26.753499513436648</v>
      </c>
      <c r="H346" s="28">
        <f>(COUNT($G$4:G346)-(COUNTIF($G$4:G346,"&lt;-20")+COUNTIF($G$4:G346,"&gt;20")))/COUNT($G$4:G346)*100</f>
        <v>72.35294117647058</v>
      </c>
      <c r="J346" s="17" t="str">
        <f t="shared" si="16"/>
        <v>151/P12 Period 2</v>
      </c>
      <c r="K346" s="37">
        <v>38.189955246146198</v>
      </c>
      <c r="R346" s="9">
        <v>-20</v>
      </c>
      <c r="S346" s="9">
        <v>0</v>
      </c>
      <c r="T346">
        <v>20</v>
      </c>
      <c r="V346">
        <v>67</v>
      </c>
    </row>
    <row r="347" spans="1:22" ht="15.75">
      <c r="A347" s="21">
        <v>344</v>
      </c>
      <c r="B347" s="20" t="s">
        <v>129</v>
      </c>
      <c r="C347" s="20" t="s">
        <v>26</v>
      </c>
      <c r="D347" s="24" t="s">
        <v>39</v>
      </c>
      <c r="E347" s="25">
        <v>4.2389999999999999</v>
      </c>
      <c r="F347" s="25">
        <v>6.0730000000000004</v>
      </c>
      <c r="G347" s="23">
        <f t="shared" si="15"/>
        <v>35.570209464701321</v>
      </c>
      <c r="H347" s="28">
        <f>(COUNT($G$4:G347)-(COUNTIF($G$4:G347,"&lt;-20")+COUNTIF($G$4:G347,"&gt;20")))/COUNT($G$4:G347)*100</f>
        <v>72.140762463343108</v>
      </c>
      <c r="J347" s="17" t="str">
        <f t="shared" si="16"/>
        <v>151/P13 Period 2</v>
      </c>
      <c r="K347" s="37">
        <v>40.627072656014477</v>
      </c>
      <c r="R347" s="9">
        <v>-20</v>
      </c>
      <c r="S347" s="9">
        <v>0</v>
      </c>
      <c r="T347">
        <v>20</v>
      </c>
      <c r="V347">
        <v>67</v>
      </c>
    </row>
    <row r="348" spans="1:22" ht="15.75">
      <c r="A348" s="21">
        <v>345</v>
      </c>
      <c r="B348" s="20" t="s">
        <v>129</v>
      </c>
      <c r="C348" s="20" t="s">
        <v>26</v>
      </c>
      <c r="D348" s="24" t="s">
        <v>30</v>
      </c>
      <c r="E348" s="25">
        <v>1.641</v>
      </c>
      <c r="F348" s="25">
        <v>2.0310000000000001</v>
      </c>
      <c r="G348" s="23">
        <f t="shared" si="15"/>
        <v>21.241830065359483</v>
      </c>
      <c r="H348" s="28">
        <f>(COUNT($G$4:G348)-(COUNTIF($G$4:G348,"&lt;-20")+COUNTIF($G$4:G348,"&gt;20")))/COUNT($G$4:G348)*100</f>
        <v>71.929824561403507</v>
      </c>
      <c r="J348" s="17" t="str">
        <f t="shared" si="16"/>
        <v>151/P14 Period 2</v>
      </c>
      <c r="K348" s="37">
        <v>43.173621844410093</v>
      </c>
      <c r="R348" s="9">
        <v>-20</v>
      </c>
      <c r="S348" s="9">
        <v>0</v>
      </c>
      <c r="T348">
        <v>20</v>
      </c>
      <c r="V348">
        <v>67</v>
      </c>
    </row>
    <row r="349" spans="1:22" ht="15.75">
      <c r="A349" s="21">
        <v>346</v>
      </c>
      <c r="B349" s="20" t="s">
        <v>130</v>
      </c>
      <c r="C349" s="20" t="s">
        <v>27</v>
      </c>
      <c r="D349" s="24" t="s">
        <v>62</v>
      </c>
      <c r="E349" s="25">
        <v>3.8239999999999998</v>
      </c>
      <c r="F349" s="25">
        <v>3.8530000000000002</v>
      </c>
      <c r="G349" s="23">
        <f t="shared" si="15"/>
        <v>0.75550345186922918</v>
      </c>
      <c r="H349" s="28">
        <f>(COUNT($G$4:G349)-(COUNTIF($G$4:G349,"&lt;-20")+COUNTIF($G$4:G349,"&gt;20")))/COUNT($G$4:G349)*100</f>
        <v>72.011661807580168</v>
      </c>
      <c r="J349" s="17" t="str">
        <f t="shared" si="16"/>
        <v>152/P10 Period 1</v>
      </c>
      <c r="K349" s="37">
        <v>43.650862947117204</v>
      </c>
      <c r="R349" s="9">
        <v>-20</v>
      </c>
      <c r="S349" s="9">
        <v>0</v>
      </c>
      <c r="T349">
        <v>20</v>
      </c>
      <c r="V349">
        <v>67</v>
      </c>
    </row>
    <row r="350" spans="1:22" ht="15.75">
      <c r="A350" s="21">
        <v>347</v>
      </c>
      <c r="B350" s="20" t="s">
        <v>130</v>
      </c>
      <c r="C350" s="20" t="s">
        <v>27</v>
      </c>
      <c r="D350" s="24" t="s">
        <v>38</v>
      </c>
      <c r="E350" s="25">
        <v>1.9790000000000001</v>
      </c>
      <c r="F350" s="25">
        <v>2.581</v>
      </c>
      <c r="G350" s="23">
        <f t="shared" si="15"/>
        <v>26.403508771929818</v>
      </c>
      <c r="H350" s="28">
        <f>(COUNT($G$4:G350)-(COUNTIF($G$4:G350,"&lt;-20")+COUNTIF($G$4:G350,"&gt;20")))/COUNT($G$4:G350)*100</f>
        <v>71.802325581395351</v>
      </c>
      <c r="J350" s="17" t="str">
        <f t="shared" si="16"/>
        <v>152/P11 Period 1</v>
      </c>
      <c r="K350" s="37">
        <v>43.658564681488315</v>
      </c>
      <c r="R350" s="9">
        <v>-20</v>
      </c>
      <c r="S350" s="9">
        <v>0</v>
      </c>
      <c r="T350">
        <v>20</v>
      </c>
      <c r="V350">
        <v>67</v>
      </c>
    </row>
    <row r="351" spans="1:22" ht="15.75">
      <c r="A351" s="21">
        <v>348</v>
      </c>
      <c r="B351" s="20" t="s">
        <v>130</v>
      </c>
      <c r="C351" s="20" t="s">
        <v>27</v>
      </c>
      <c r="D351" s="24" t="s">
        <v>37</v>
      </c>
      <c r="E351" s="25">
        <v>1.071</v>
      </c>
      <c r="F351" s="25">
        <v>1.7490000000000001</v>
      </c>
      <c r="G351" s="23">
        <f t="shared" si="15"/>
        <v>48.085106382978729</v>
      </c>
      <c r="H351" s="28">
        <f>(COUNT($G$4:G351)-(COUNTIF($G$4:G351,"&lt;-20")+COUNTIF($G$4:G351,"&gt;20")))/COUNT($G$4:G351)*100</f>
        <v>71.594202898550733</v>
      </c>
      <c r="J351" s="17" t="str">
        <f t="shared" si="16"/>
        <v>152/P12 Period 1</v>
      </c>
      <c r="K351" s="37">
        <v>45.777080062794354</v>
      </c>
      <c r="R351" s="9">
        <v>-20</v>
      </c>
      <c r="S351" s="9">
        <v>0</v>
      </c>
      <c r="T351">
        <v>20</v>
      </c>
      <c r="V351">
        <v>67</v>
      </c>
    </row>
    <row r="352" spans="1:22" ht="15.75">
      <c r="A352" s="21">
        <v>349</v>
      </c>
      <c r="B352" s="20" t="s">
        <v>131</v>
      </c>
      <c r="C352" s="20" t="s">
        <v>27</v>
      </c>
      <c r="D352" s="24" t="s">
        <v>33</v>
      </c>
      <c r="E352" s="25">
        <v>6.8339999999999996</v>
      </c>
      <c r="F352" s="25">
        <v>6.6050000000000004</v>
      </c>
      <c r="G352" s="23">
        <f t="shared" si="15"/>
        <v>-3.407991666046569</v>
      </c>
      <c r="H352" s="28">
        <f>(COUNT($G$4:G352)-(COUNTIF($G$4:G352,"&lt;-20")+COUNTIF($G$4:G352,"&gt;20")))/COUNT($G$4:G352)*100</f>
        <v>71.676300578034684</v>
      </c>
      <c r="J352" s="17" t="str">
        <f t="shared" si="16"/>
        <v>154/P3 Period 1</v>
      </c>
      <c r="K352" s="37">
        <v>48.085106382978729</v>
      </c>
      <c r="R352" s="9">
        <v>-20</v>
      </c>
      <c r="S352" s="9">
        <v>0</v>
      </c>
      <c r="T352">
        <v>20</v>
      </c>
      <c r="V352">
        <v>67</v>
      </c>
    </row>
    <row r="353" spans="1:22" ht="15.75">
      <c r="A353" s="21">
        <v>350</v>
      </c>
      <c r="B353" s="20" t="s">
        <v>131</v>
      </c>
      <c r="C353" s="20" t="s">
        <v>27</v>
      </c>
      <c r="D353" s="24" t="s">
        <v>35</v>
      </c>
      <c r="E353" s="25">
        <v>8.1890000000000001</v>
      </c>
      <c r="F353" s="25">
        <v>8.1120000000000001</v>
      </c>
      <c r="G353" s="23">
        <f t="shared" si="15"/>
        <v>-0.94472731734249371</v>
      </c>
      <c r="H353" s="28">
        <f>(COUNT($G$4:G353)-(COUNTIF($G$4:G353,"&lt;-20")+COUNTIF($G$4:G353,"&gt;20")))/COUNT($G$4:G353)*100</f>
        <v>71.75792507204612</v>
      </c>
      <c r="J353" s="17" t="str">
        <f t="shared" si="16"/>
        <v>154/P4 Period 1</v>
      </c>
      <c r="K353" s="37">
        <v>49.644711966796336</v>
      </c>
      <c r="R353" s="9">
        <v>-20</v>
      </c>
      <c r="S353" s="9">
        <v>0</v>
      </c>
      <c r="T353">
        <v>20</v>
      </c>
      <c r="V353">
        <v>67</v>
      </c>
    </row>
    <row r="354" spans="1:22" ht="15.75">
      <c r="A354" s="21">
        <v>351</v>
      </c>
      <c r="B354" s="20" t="s">
        <v>131</v>
      </c>
      <c r="C354" s="20" t="s">
        <v>26</v>
      </c>
      <c r="D354" s="24" t="s">
        <v>35</v>
      </c>
      <c r="E354" s="25">
        <v>16.122</v>
      </c>
      <c r="F354" s="25">
        <v>15.867000000000001</v>
      </c>
      <c r="G354" s="23">
        <f t="shared" si="15"/>
        <v>-1.594298039951227</v>
      </c>
      <c r="H354" s="28">
        <f>(COUNT($G$4:G354)-(COUNTIF($G$4:G354,"&lt;-20")+COUNTIF($G$4:G354,"&gt;20")))/COUNT($G$4:G354)*100</f>
        <v>71.839080459770116</v>
      </c>
      <c r="J354" s="17" t="str">
        <f t="shared" si="16"/>
        <v>154/P4 Period 2</v>
      </c>
      <c r="K354" s="37">
        <v>57.84807093218307</v>
      </c>
      <c r="R354" s="9">
        <v>-20</v>
      </c>
      <c r="S354" s="9">
        <v>0</v>
      </c>
      <c r="T354">
        <v>20</v>
      </c>
      <c r="V354">
        <v>67</v>
      </c>
    </row>
    <row r="355" spans="1:22" ht="15.75">
      <c r="A355" s="21">
        <v>352</v>
      </c>
      <c r="B355" s="20" t="s">
        <v>131</v>
      </c>
      <c r="C355" s="20" t="s">
        <v>26</v>
      </c>
      <c r="D355" s="24" t="s">
        <v>31</v>
      </c>
      <c r="E355" s="25">
        <v>16.632000000000001</v>
      </c>
      <c r="F355" s="25">
        <v>15.291</v>
      </c>
      <c r="G355" s="23">
        <f t="shared" si="15"/>
        <v>-8.4014660276289881</v>
      </c>
      <c r="H355" s="28">
        <f>(COUNT($G$4:G355)-(COUNTIF($G$4:G355,"&lt;-20")+COUNTIF($G$4:G355,"&gt;20")))/COUNT($G$4:G355)*100</f>
        <v>71.919770773638973</v>
      </c>
      <c r="J355" s="17" t="str">
        <f t="shared" si="16"/>
        <v>154/P5 Period 2</v>
      </c>
      <c r="K355" s="37">
        <v>65.784638000735015</v>
      </c>
      <c r="R355" s="9">
        <v>-20</v>
      </c>
      <c r="S355" s="9">
        <v>0</v>
      </c>
      <c r="T355">
        <v>20</v>
      </c>
      <c r="V355">
        <v>67</v>
      </c>
    </row>
    <row r="356" spans="1:22" ht="15.75">
      <c r="A356" s="21">
        <v>353</v>
      </c>
      <c r="B356" s="20" t="s">
        <v>132</v>
      </c>
      <c r="C356" s="20" t="s">
        <v>27</v>
      </c>
      <c r="D356" s="24" t="s">
        <v>62</v>
      </c>
      <c r="E356" s="25">
        <v>16.5</v>
      </c>
      <c r="F356" s="25">
        <v>15.16</v>
      </c>
      <c r="G356" s="23">
        <f t="shared" si="15"/>
        <v>-8.46493998736576</v>
      </c>
      <c r="H356" s="28">
        <f>(COUNT($G$4:G356)-(COUNTIF($G$4:G356,"&lt;-20")+COUNTIF($G$4:G356,"&gt;20")))/COUNT($G$4:G356)*100</f>
        <v>72</v>
      </c>
      <c r="J356" s="17" t="str">
        <f t="shared" si="16"/>
        <v>156/P10 Period 1</v>
      </c>
      <c r="K356" s="37">
        <v>74.197530864197546</v>
      </c>
      <c r="R356" s="9">
        <v>-20</v>
      </c>
      <c r="S356" s="9">
        <v>0</v>
      </c>
      <c r="T356">
        <v>20</v>
      </c>
      <c r="V356">
        <v>67</v>
      </c>
    </row>
    <row r="357" spans="1:22" ht="15.75">
      <c r="A357" s="21">
        <v>354</v>
      </c>
      <c r="B357" s="20" t="s">
        <v>132</v>
      </c>
      <c r="C357" s="20" t="s">
        <v>27</v>
      </c>
      <c r="D357" s="24" t="s">
        <v>38</v>
      </c>
      <c r="E357" s="25">
        <v>13.717000000000001</v>
      </c>
      <c r="F357" s="25">
        <v>12.036</v>
      </c>
      <c r="G357" s="23">
        <f t="shared" si="15"/>
        <v>-13.054789733234969</v>
      </c>
      <c r="H357" s="28">
        <f>(COUNT($G$4:G357)-(COUNTIF($G$4:G357,"&lt;-20")+COUNTIF($G$4:G357,"&gt;20")))/COUNT($G$4:G357)*100</f>
        <v>72.07977207977207</v>
      </c>
      <c r="J357" s="17" t="str">
        <f t="shared" si="16"/>
        <v>156/P11 Period 1</v>
      </c>
      <c r="K357" s="37">
        <v>97.467136902853468</v>
      </c>
      <c r="R357" s="9">
        <v>-20</v>
      </c>
      <c r="S357" s="9">
        <v>0</v>
      </c>
      <c r="T357">
        <v>20</v>
      </c>
      <c r="V357">
        <v>67</v>
      </c>
    </row>
    <row r="358" spans="1:22" ht="15.75">
      <c r="A358" s="21">
        <v>355</v>
      </c>
      <c r="B358" s="20" t="s">
        <v>132</v>
      </c>
      <c r="C358" s="20" t="s">
        <v>27</v>
      </c>
      <c r="D358" s="24" t="s">
        <v>37</v>
      </c>
      <c r="E358" s="25">
        <v>14.284000000000001</v>
      </c>
      <c r="F358" s="25">
        <v>13.484</v>
      </c>
      <c r="G358" s="23">
        <f t="shared" si="15"/>
        <v>-5.7620282339383513</v>
      </c>
      <c r="H358" s="28">
        <f>(COUNT($G$4:G358)-(COUNTIF($G$4:G358,"&lt;-20")+COUNTIF($G$4:G358,"&gt;20")))/COUNT($G$4:G358)*100</f>
        <v>72.159090909090907</v>
      </c>
      <c r="J358" s="17" t="str">
        <f t="shared" si="16"/>
        <v>156/P12 Period 1</v>
      </c>
      <c r="K358" s="17"/>
      <c r="R358" s="9">
        <v>-20</v>
      </c>
      <c r="S358" s="9">
        <v>0</v>
      </c>
      <c r="T358">
        <v>20</v>
      </c>
      <c r="V358">
        <v>67</v>
      </c>
    </row>
    <row r="359" spans="1:22" ht="15.75">
      <c r="A359" s="21">
        <v>356</v>
      </c>
      <c r="B359" s="20" t="s">
        <v>132</v>
      </c>
      <c r="C359" s="20" t="s">
        <v>27</v>
      </c>
      <c r="D359" s="24" t="s">
        <v>39</v>
      </c>
      <c r="E359" s="25">
        <v>3.766</v>
      </c>
      <c r="F359" s="25">
        <v>4.0709999999999997</v>
      </c>
      <c r="G359" s="23">
        <f t="shared" si="15"/>
        <v>7.7835906596912015</v>
      </c>
      <c r="H359" s="28">
        <f>(COUNT($G$4:G359)-(COUNTIF($G$4:G359,"&lt;-20")+COUNTIF($G$4:G359,"&gt;20")))/COUNT($G$4:G359)*100</f>
        <v>72.237960339943342</v>
      </c>
      <c r="J359" s="17" t="str">
        <f t="shared" si="16"/>
        <v>156/P13 Period 1</v>
      </c>
      <c r="R359" s="9">
        <v>-20</v>
      </c>
      <c r="S359" s="9">
        <v>0</v>
      </c>
      <c r="T359">
        <v>20</v>
      </c>
      <c r="V359">
        <v>67</v>
      </c>
    </row>
    <row r="360" spans="1:22" ht="15.75">
      <c r="A360" s="21">
        <v>357</v>
      </c>
      <c r="B360" s="20" t="s">
        <v>132</v>
      </c>
      <c r="C360" s="20" t="s">
        <v>26</v>
      </c>
      <c r="D360" s="24" t="s">
        <v>35</v>
      </c>
      <c r="E360" s="25">
        <v>10.108000000000001</v>
      </c>
      <c r="F360" s="25">
        <v>9.7669999999999995</v>
      </c>
      <c r="G360" s="23">
        <f t="shared" si="15"/>
        <v>-3.4314465408805139</v>
      </c>
      <c r="H360" s="28">
        <f>(COUNT($G$4:G360)-(COUNTIF($G$4:G360,"&lt;-20")+COUNTIF($G$4:G360,"&gt;20")))/COUNT($G$4:G360)*100</f>
        <v>72.316384180790962</v>
      </c>
      <c r="J360" s="17" t="str">
        <f t="shared" si="16"/>
        <v>156/P4 Period 2</v>
      </c>
      <c r="R360" s="9">
        <v>-20</v>
      </c>
      <c r="S360" s="9">
        <v>0</v>
      </c>
      <c r="T360">
        <v>20</v>
      </c>
      <c r="V360">
        <v>67</v>
      </c>
    </row>
    <row r="361" spans="1:22" ht="15.75">
      <c r="A361" s="21"/>
      <c r="B361" s="20" t="s">
        <v>133</v>
      </c>
      <c r="C361" s="20" t="s">
        <v>26</v>
      </c>
      <c r="D361" s="24" t="s">
        <v>42</v>
      </c>
      <c r="E361" s="25"/>
      <c r="F361" s="27"/>
      <c r="G361" s="23" t="str">
        <f t="shared" si="15"/>
        <v/>
      </c>
      <c r="H361" s="23"/>
      <c r="J361" s="17" t="str">
        <f t="shared" si="16"/>
        <v>001/P18 Period 2</v>
      </c>
      <c r="R361" s="9">
        <v>-20</v>
      </c>
      <c r="S361" s="9">
        <v>0</v>
      </c>
      <c r="T361">
        <v>20</v>
      </c>
      <c r="V361">
        <v>67</v>
      </c>
    </row>
    <row r="363" spans="1:22" ht="15.75">
      <c r="D363" s="29" t="s">
        <v>142</v>
      </c>
      <c r="E363" s="30">
        <f>MIN(E4:E361)</f>
        <v>0.40899999999999997</v>
      </c>
      <c r="F363" s="30">
        <f>MIN(F4:F361)</f>
        <v>0.42099999999999999</v>
      </c>
      <c r="G363" s="30">
        <f>MIN(G4:G361)</f>
        <v>-116.74779634258653</v>
      </c>
      <c r="H363" s="32">
        <f>MIN(H4:H361)</f>
        <v>70.034843205574916</v>
      </c>
    </row>
    <row r="364" spans="1:22" ht="15.75">
      <c r="D364" s="29" t="s">
        <v>143</v>
      </c>
      <c r="E364" s="31">
        <f>MAX(E4:E361)</f>
        <v>79.031999999999996</v>
      </c>
      <c r="F364" s="31">
        <f>MAX(F4:F361)</f>
        <v>72.533000000000001</v>
      </c>
      <c r="G364" s="31">
        <f>MAX(G4:G361)</f>
        <v>97.467136902853468</v>
      </c>
      <c r="H364" s="33">
        <f>MAX(H4:H361)</f>
        <v>100</v>
      </c>
    </row>
  </sheetData>
  <sortState ref="L28:L34">
    <sortCondition ref="L28"/>
  </sortState>
  <mergeCells count="7">
    <mergeCell ref="A2:A3"/>
    <mergeCell ref="H2:H3"/>
    <mergeCell ref="K2:K3"/>
    <mergeCell ref="B2:D2"/>
    <mergeCell ref="E2:E3"/>
    <mergeCell ref="F2:F3"/>
    <mergeCell ref="G2:G3"/>
  </mergeCells>
  <conditionalFormatting sqref="H361:H362 G4:G362 G365:H65536">
    <cfRule type="cellIs" dxfId="2" priority="1" stopIfTrue="1" operator="notBetween">
      <formula>20</formula>
      <formula>-20</formula>
    </cfRule>
    <cfRule type="cellIs" dxfId="1" priority="6" stopIfTrue="1" operator="greaterThan">
      <formula>20</formula>
    </cfRule>
    <cfRule type="cellIs" dxfId="0" priority="7" stopIfTrue="1" operator="lessThan">
      <formula>-20</formula>
    </cfRule>
  </conditionalFormatting>
  <pageMargins left="0.7" right="0.7" top="0.75" bottom="0.75" header="0.3" footer="0.3"/>
  <pageSetup paperSize="9" orientation="portrait" r:id="rId1"/>
  <ignoredErrors>
    <ignoredError sqref="B4:B145 B310:B361 B147:B30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1</vt:i4>
      </vt:variant>
      <vt:variant>
        <vt:lpstr>Wykresy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Arkusz1</vt:lpstr>
      <vt:lpstr>Histogram</vt:lpstr>
      <vt:lpstr>Diff vs ISR No.</vt:lpstr>
      <vt:lpstr>Diff vs ISR conc</vt:lpstr>
      <vt:lpstr>%ISR vs ISR No.</vt:lpstr>
      <vt:lpstr>Correlation</vt:lpstr>
      <vt:lpstr>Arkusz1!Obszar_wydruku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2016-09-01T09:14:07Z</dcterms:modified>
</cp:coreProperties>
</file>