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GiswoJ\AppData\Roaming\OpenText\OTEdit\pbodocs-otcs\c371853\"/>
    </mc:Choice>
  </mc:AlternateContent>
  <xr:revisionPtr revIDLastSave="0" documentId="13_ncr:1_{496130CB-4BF5-4CB7-9718-36D558791245}" xr6:coauthVersionLast="44" xr6:coauthVersionMax="45" xr10:uidLastSave="{00000000-0000-0000-0000-000000000000}"/>
  <bookViews>
    <workbookView xWindow="-120" yWindow="-120" windowWidth="29040" windowHeight="15840" activeTab="5" xr2:uid="{4C52E3BF-7447-47B2-9C4B-16550A862F17}"/>
  </bookViews>
  <sheets>
    <sheet name="Legend" sheetId="8" r:id="rId1"/>
    <sheet name="Protecting Health and Safety" sheetId="2" r:id="rId2"/>
    <sheet name="Direct Support Measures" sheetId="3" r:id="rId3"/>
    <sheet name="Tax Liquidity Support" sheetId="4" r:id="rId4"/>
    <sheet name="Other Liquidity Support" sheetId="5" r:id="rId5"/>
    <sheet name="Measures not in FINA Report" sheetId="7" r:id="rId6"/>
  </sheets>
  <definedNames>
    <definedName name="_xlnm._FilterDatabase" localSheetId="2" hidden="1">'Direct Support Measures'!$A$82:$J$189</definedName>
    <definedName name="_xlnm._FilterDatabase" localSheetId="5" hidden="1">'Measures not in FINA Report'!$A$3:$J$62</definedName>
    <definedName name="_xlnm._FilterDatabase" localSheetId="1" hidden="1">'Protecting Health and Safety'!$A$3:$J$57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 i="4" l="1"/>
  <c r="E17" i="5"/>
  <c r="E11" i="7" l="1"/>
  <c r="E67" i="7" l="1"/>
  <c r="E192" i="3"/>
  <c r="E95" i="3" l="1"/>
  <c r="E99" i="3"/>
  <c r="E102" i="3"/>
  <c r="E21" i="7"/>
  <c r="E20" i="7"/>
  <c r="E134" i="3" l="1"/>
  <c r="E16" i="3" l="1"/>
  <c r="E29" i="2" l="1"/>
  <c r="E35" i="3"/>
  <c r="E54" i="2" l="1"/>
  <c r="E176" i="3"/>
  <c r="E22" i="7"/>
  <c r="E59" i="7"/>
  <c r="E47" i="2"/>
  <c r="E27" i="7"/>
  <c r="E44" i="7"/>
  <c r="E18" i="7"/>
  <c r="E17" i="7"/>
  <c r="E15" i="7"/>
  <c r="E136" i="3"/>
  <c r="E191" i="3" l="1"/>
  <c r="E193" i="3" s="1"/>
  <c r="E66" i="7"/>
  <c r="E68" i="7" s="1"/>
  <c r="E8" i="2" l="1"/>
  <c r="E58" i="2" s="1"/>
  <c r="E57" i="2" l="1"/>
  <c r="E59" i="2" s="1"/>
</calcChain>
</file>

<file path=xl/sharedStrings.xml><?xml version="1.0" encoding="utf-8"?>
<sst xmlns="http://schemas.openxmlformats.org/spreadsheetml/2006/main" count="1766" uniqueCount="424">
  <si>
    <t>Immediate Public Health Response (of which, $25M for PHAC in 2019-20)</t>
  </si>
  <si>
    <t xml:space="preserve">COVID-19 Response Fund (including $500M for Provinces and Territories, completed in 2019-20 and $50M from existing resources) </t>
  </si>
  <si>
    <t>Funding for Personal Protective Equipment and Supplies (of which, $200 million in 2019-20)</t>
  </si>
  <si>
    <t>PPE and Related Equipment Support for Essential Workers (procurement fund and increased procurement support)</t>
  </si>
  <si>
    <t>Reducing Import Costs to facilitate access to Critical Medical Goods</t>
  </si>
  <si>
    <t>Health and Social Support for Northern Communities (critical priorities, air carriers, food subsidy enhancement)</t>
  </si>
  <si>
    <t>COVID-19 Medical Research and Vaccine Development (over two years)</t>
  </si>
  <si>
    <t>Consular Assistance (of which $36M in 2019-20)</t>
  </si>
  <si>
    <t>Virtual Care and Mental Health Tools for Canadians</t>
  </si>
  <si>
    <t>Protecting Health and Safety</t>
  </si>
  <si>
    <t>Canada Emergency Response Benefit</t>
  </si>
  <si>
    <t>Canada Emergency Wage Subsidy</t>
  </si>
  <si>
    <t>Direct Support Measures</t>
  </si>
  <si>
    <t>Individuals</t>
  </si>
  <si>
    <t>Temporary Enhanced GST Credit</t>
  </si>
  <si>
    <t>Temporary Enhanced Canada Child Benefit</t>
  </si>
  <si>
    <t>Canada Student Loan Payments</t>
  </si>
  <si>
    <t>Waiving the Employment Insurance Waiting Period for People in Imposed Quarantine</t>
  </si>
  <si>
    <t>Advertising Campaign: Government of Canada’s COVID-19 Economic Response Plan</t>
  </si>
  <si>
    <t>Support for Students and Recent Graduates (over two years)</t>
  </si>
  <si>
    <t>Canada Student Loans (over two years)</t>
  </si>
  <si>
    <t>Canada Emergency Student Benefit</t>
  </si>
  <si>
    <t>Canada Student Service Grant</t>
  </si>
  <si>
    <t>Support for Seniors</t>
  </si>
  <si>
    <t>One-Time Payment to OAS and GIS recipients</t>
  </si>
  <si>
    <t>New Horizons for Seniors Program expansion</t>
  </si>
  <si>
    <t>Lower RRIF Minimum Withdrawal</t>
  </si>
  <si>
    <t>Contribution of $9 million through United Way for local organizations (in 2019-20)</t>
  </si>
  <si>
    <t>Support for Vulnerable Groups</t>
  </si>
  <si>
    <t>Support for People experiencing Homelessness (through Reaching Home)</t>
  </si>
  <si>
    <t>Support for women’s shelters and sexual assault centres, including for facilities in Indigenous communities</t>
  </si>
  <si>
    <t>Support for Children and Youth (Kids Help Phone)</t>
  </si>
  <si>
    <t>Support for Food Banks and Local Food Organizations (of which, $25M in 2019-20)</t>
  </si>
  <si>
    <t>Support for the Canadian Red Cross</t>
  </si>
  <si>
    <t>Essential Workers Wage Top-up</t>
  </si>
  <si>
    <t>Canada Emergency Business Account – 25% incentive</t>
  </si>
  <si>
    <t>Alternative Credit Support for Small Businesses - Futurpreneur Canada</t>
  </si>
  <si>
    <t>Alternative Credit Support for Small Businesses - Industrial Research Assistance Program</t>
  </si>
  <si>
    <t>Support for Indigenous Businesses and Aboriginal Financial Institutions</t>
  </si>
  <si>
    <t>Enhancements to the Work-Sharing Program</t>
  </si>
  <si>
    <t>Canada Emergency Commercial Rent Assistance</t>
  </si>
  <si>
    <t>Support for the Air Transportation Sector</t>
  </si>
  <si>
    <t>Support for Food Inspection Services</t>
  </si>
  <si>
    <t>Support for Firms that Hire Temporary Foreign Workers</t>
  </si>
  <si>
    <t>Support for Cultural, Heritage and Sport Organizations</t>
  </si>
  <si>
    <t>Support for the Broadcasting Industry</t>
  </si>
  <si>
    <t>Emissions Reduction Fund for the oil and gas sector (over two years)</t>
  </si>
  <si>
    <t>Cleaning up Former Oil and Gas Wells</t>
  </si>
  <si>
    <t>Support for Canada's Fish Harvesters</t>
  </si>
  <si>
    <t xml:space="preserve">Support for Canada's Academic Research Community </t>
  </si>
  <si>
    <t>Direct Support Measures - Businesses</t>
  </si>
  <si>
    <t>Support for Sectors</t>
  </si>
  <si>
    <t>Tax Liquidity Support</t>
  </si>
  <si>
    <t>CRA/CBSA Liquidity Support to Businesses and Individuals</t>
  </si>
  <si>
    <t>Income Tax Payment Deferral to September</t>
  </si>
  <si>
    <t>Sales Tax Remittance and Customs Duty Payments Deferral</t>
  </si>
  <si>
    <t>Other Liquidity Support and Capital Relief</t>
  </si>
  <si>
    <t>Business Credit Availability Program (BCAP) (through BDC and EDC)</t>
  </si>
  <si>
    <t>Canada Emergency Business Account</t>
  </si>
  <si>
    <t>Financing for Mid-size Companies through BCAP</t>
  </si>
  <si>
    <t>Credit and liquidity support for the Agriculture Sector</t>
  </si>
  <si>
    <t>Large Employer Emergency Financing Facility</t>
  </si>
  <si>
    <t>Credit and liquidity support through the Bank of Canada, CMHC and commercial lenders</t>
  </si>
  <si>
    <t>Capital Relief (OSFI Domestic Stability Buffer)</t>
  </si>
  <si>
    <t>Total - Direct Support Measures</t>
  </si>
  <si>
    <t>Support for Canada's Farmers, Food Businesses, and Food Supply</t>
  </si>
  <si>
    <t>Enhancing Public Health Measures in Indigenous Communities</t>
  </si>
  <si>
    <t>Supporting the On Reserve Income Assistance Program</t>
  </si>
  <si>
    <t>Protecting and Supporting Indigenous Women and Girls Fleeing Violence (first two years)</t>
  </si>
  <si>
    <t>Support for Persons with Disabilities ($1M in existing funding)</t>
  </si>
  <si>
    <t>Interest Relief for First Nations through the First Nations Finance Authority</t>
  </si>
  <si>
    <t xml:space="preserve">Women Entrepreneurship Strategy – Ecosystem Top-up </t>
  </si>
  <si>
    <t>Safe Restart Agreement, Federal Contribution (includes support for healthcare including mental health and problematic substance use, testing and contact tracing support for vulnerable populations, child care, sick leave, municipalities, and personal protective equipment procurement)</t>
  </si>
  <si>
    <t>10% Temporary Business Wage Subsidy</t>
  </si>
  <si>
    <t xml:space="preserve">COVID-19 Communications and Marketing </t>
  </si>
  <si>
    <t>Support for Local Indigenous Economies and the Indigenous Tourism Industry</t>
  </si>
  <si>
    <t>Less: Provincial Contribution for CECRA</t>
  </si>
  <si>
    <t xml:space="preserve">Granville Island Emergency Relief Fund </t>
  </si>
  <si>
    <t>Wage Subsidy for Staff of the Non-Public Funds, Canadian Forces</t>
  </si>
  <si>
    <t xml:space="preserve">Support for the Federal Bridge Corporation Limited </t>
  </si>
  <si>
    <t>Addressing the Outbreak of COVID-19 among Temporary Foreign Workers on Farms</t>
  </si>
  <si>
    <t>Support for Canada’s National Museums</t>
  </si>
  <si>
    <t>Supporting the National Arts Centre during COVID-19</t>
  </si>
  <si>
    <t>Emergency Funding for Safety Measures in Forest Operations</t>
  </si>
  <si>
    <t>Supporting Jobs and Safe Operations of Junior Mining Companies</t>
  </si>
  <si>
    <t>Small and Medium-sized Enterprise Co-Lending</t>
  </si>
  <si>
    <t>Small and Medium-sized Enterprise Guarantee program</t>
  </si>
  <si>
    <t>PBO IR Sent</t>
  </si>
  <si>
    <t>Data</t>
  </si>
  <si>
    <t>As of Date</t>
  </si>
  <si>
    <t>PBO IR Link</t>
  </si>
  <si>
    <t>Included in Supps A or B</t>
  </si>
  <si>
    <t>Organization</t>
  </si>
  <si>
    <t>Dollar Amount in Supps ($Millions)</t>
  </si>
  <si>
    <t>Supps A</t>
  </si>
  <si>
    <t>Canadian Institutes of Health Research</t>
  </si>
  <si>
    <t>Department of Industry</t>
  </si>
  <si>
    <t>Department of Western Economic Diversification</t>
  </si>
  <si>
    <t>National Research Council of Canada</t>
  </si>
  <si>
    <t>Department of Health</t>
  </si>
  <si>
    <t>Department of Indigenous Services</t>
  </si>
  <si>
    <t>Public Health Agency of Canada</t>
  </si>
  <si>
    <t>Voted</t>
  </si>
  <si>
    <t>Statutory</t>
  </si>
  <si>
    <t>Department of Public Works and Government Services</t>
  </si>
  <si>
    <t>Department of Crown-Indigenous Relations and Northern Affairs</t>
  </si>
  <si>
    <t>Department of Foreign Affairs, Trade and Development</t>
  </si>
  <si>
    <t>Indigenous Services Canada</t>
  </si>
  <si>
    <t>Department of Employment and Social Development</t>
  </si>
  <si>
    <t>Department of Finance</t>
  </si>
  <si>
    <t>Department for Women and Gender Equality</t>
  </si>
  <si>
    <t>Department of Agriculture and Agri-Food</t>
  </si>
  <si>
    <t>Department of Public Safety and Emergency Preparedness</t>
  </si>
  <si>
    <t>Atlantic Canada Opportunities Agency</t>
  </si>
  <si>
    <t>Canadian Northern Economic Development Agency</t>
  </si>
  <si>
    <t>Department of Industry: Federal Economic Development Initiative for Northern Ontario</t>
  </si>
  <si>
    <t>Economic Development Agency of Canada for the Regions of Quebec</t>
  </si>
  <si>
    <t>Federal Economic Development Agency for Southern Ontario</t>
  </si>
  <si>
    <t>Canada Mortgage and Housing Corporation</t>
  </si>
  <si>
    <t>Canada Food Inspection Agency</t>
  </si>
  <si>
    <t>Canada Council for the Arts</t>
  </si>
  <si>
    <t>Department of Canadian Heritage</t>
  </si>
  <si>
    <t>Telefilm Canada</t>
  </si>
  <si>
    <t>Canadian Radio-television and Telecommunications Commission</t>
  </si>
  <si>
    <t>Non-Budgetary Statutory</t>
  </si>
  <si>
    <t>Department of Fisheries and Oceans</t>
  </si>
  <si>
    <t>Parks Canada Rent Relief and Revenue Replacement</t>
  </si>
  <si>
    <t>Yes</t>
  </si>
  <si>
    <t>Privy Council Office</t>
  </si>
  <si>
    <t>Rapid Housing Initiative</t>
  </si>
  <si>
    <t>Safe Return to Class Fund</t>
  </si>
  <si>
    <t>Employment and Social Development Canada</t>
  </si>
  <si>
    <t>Safe Return to Class Fund - First Nations Communities</t>
  </si>
  <si>
    <t>Support for essential air access to remote communities</t>
  </si>
  <si>
    <t>Transport Canada</t>
  </si>
  <si>
    <t>Measures not in FINA report</t>
  </si>
  <si>
    <t>Canada Recovery Benefit (CRB)</t>
  </si>
  <si>
    <t>Canada Recovery Caregiver Benefit (CRCB)</t>
  </si>
  <si>
    <t>Canada Recovery Sickness Benefit (CRSB)</t>
  </si>
  <si>
    <t>Pending</t>
  </si>
  <si>
    <t>Canada Revenue Agency</t>
  </si>
  <si>
    <t>Confidential</t>
  </si>
  <si>
    <t>Canada Border Services Agency</t>
  </si>
  <si>
    <t>Not yet available</t>
  </si>
  <si>
    <t>Department of Natural Resources Canada</t>
  </si>
  <si>
    <t>IR0456</t>
  </si>
  <si>
    <t>IR0522</t>
  </si>
  <si>
    <t>IR0482</t>
  </si>
  <si>
    <t>IR0539</t>
  </si>
  <si>
    <t>IR0494</t>
  </si>
  <si>
    <t>IR0473</t>
  </si>
  <si>
    <t>IR0464</t>
  </si>
  <si>
    <t>IR0469</t>
  </si>
  <si>
    <t>IR0461</t>
  </si>
  <si>
    <t>IR0519</t>
  </si>
  <si>
    <t>IR0516</t>
  </si>
  <si>
    <t>IR0483</t>
  </si>
  <si>
    <t>IR0471</t>
  </si>
  <si>
    <t>IR0490</t>
  </si>
  <si>
    <t>IR0529</t>
  </si>
  <si>
    <t>IR0468</t>
  </si>
  <si>
    <t>IR0523</t>
  </si>
  <si>
    <t>IR0475</t>
  </si>
  <si>
    <t>IR0470</t>
  </si>
  <si>
    <t>IR0540</t>
  </si>
  <si>
    <t>IR0521</t>
  </si>
  <si>
    <t>IR0517</t>
  </si>
  <si>
    <t>IR0481</t>
  </si>
  <si>
    <t>IR0486</t>
  </si>
  <si>
    <t>IR0459</t>
  </si>
  <si>
    <t xml:space="preserve">Department of Finance </t>
  </si>
  <si>
    <t>IR0515</t>
  </si>
  <si>
    <t>IR0474</t>
  </si>
  <si>
    <t>Parks Canada</t>
  </si>
  <si>
    <t>IR0492</t>
  </si>
  <si>
    <t>IR0524</t>
  </si>
  <si>
    <t>IR0480</t>
  </si>
  <si>
    <t>National Arts Centre</t>
  </si>
  <si>
    <t>IR0518</t>
  </si>
  <si>
    <t>IR0491</t>
  </si>
  <si>
    <t>IR0478</t>
  </si>
  <si>
    <t>Medical Research, Countermeasures, Vaccine Funding and Developments, Border and Travel Measures and Isolation Sites</t>
  </si>
  <si>
    <t>Supporting Provincial and Territorial Job Training Efforts as Part of COVID-19 Economic Recovery</t>
  </si>
  <si>
    <t>Ensuring Access to Canada Revenue Agency Call Centres</t>
  </si>
  <si>
    <t>Supps B</t>
  </si>
  <si>
    <t xml:space="preserve">Canada Revenue Agency </t>
  </si>
  <si>
    <t>Canada Revenue Agency Funding for COVID-19 Economic Measures</t>
  </si>
  <si>
    <t>Addressing Gender-Based Violence during COVID-19</t>
  </si>
  <si>
    <t>Support for Veterans' Organizations</t>
  </si>
  <si>
    <t>Personal Support Worker Training and Other Measures to Address Labour Shortages in Long-Term and Home Care</t>
  </si>
  <si>
    <t>Support for the Audiovisual Industry</t>
  </si>
  <si>
    <t>IR0476</t>
  </si>
  <si>
    <t>IR0462</t>
  </si>
  <si>
    <t>IR0528</t>
  </si>
  <si>
    <t>IR0472</t>
  </si>
  <si>
    <t>Support for Northern Businesses - Northern Business Relief Fund (from existing resources)</t>
  </si>
  <si>
    <t>Black Entrepreneurship Program</t>
  </si>
  <si>
    <t>IR0479</t>
  </si>
  <si>
    <t>IR0465</t>
  </si>
  <si>
    <t>The Federal Bridge Corporation Limited</t>
  </si>
  <si>
    <t>Internal reallocation of resources to support the space sector and stimulate the economy in response to COVID-19</t>
  </si>
  <si>
    <t>Canadian Space Agency</t>
  </si>
  <si>
    <t>Internal reallocation of resources for the COVID-19 impact to advertising revenues and operating costs</t>
  </si>
  <si>
    <t>Canadian Broadcasting Corporation</t>
  </si>
  <si>
    <t>Social Sciences and Humanities Research Council</t>
  </si>
  <si>
    <t>Increasing Biomanufacturing Capacity</t>
  </si>
  <si>
    <t xml:space="preserve">Department of Agriculture and Agri-Food </t>
  </si>
  <si>
    <t xml:space="preserve">Department of Indigenous Services </t>
  </si>
  <si>
    <t>Department of Natural Resources</t>
  </si>
  <si>
    <t>Department of the Environment</t>
  </si>
  <si>
    <t>Support for Fish and Seafood Processors through the Canadian Seafood Stabilization Fund</t>
  </si>
  <si>
    <t>Information Technology Services, Infrastructure and Cyber Security</t>
  </si>
  <si>
    <t>Communications Security Establishment</t>
  </si>
  <si>
    <t>Shared Services Canada</t>
  </si>
  <si>
    <t>Support for Business Resumption for Federally Regulated Employees</t>
  </si>
  <si>
    <t>Canadian Centre for Occupational Health and Safety</t>
  </si>
  <si>
    <t>Support for a Safe Restart in Indigenous Communities</t>
  </si>
  <si>
    <t>Support to the Eureka Prorgram in Response to COVID-19</t>
  </si>
  <si>
    <t>Support for the CanCOVID Network</t>
  </si>
  <si>
    <t>Support for the Canadian Armed Forces' response to COVID-19 (Including Operation LASER)</t>
  </si>
  <si>
    <t>Department of National Defense</t>
  </si>
  <si>
    <t>Securing domestic supply chain of N95 respirators</t>
  </si>
  <si>
    <t>Critical Operating Requirements</t>
  </si>
  <si>
    <t>Establishing a multi-disciplinary network of data specialists in modelling emerging infectious diseases to support public health actions across Canada</t>
  </si>
  <si>
    <t>Natural Sciences and Engineering Research Council</t>
  </si>
  <si>
    <t>Canadian Museum for Human Rights</t>
  </si>
  <si>
    <t>Canadian Museum of History</t>
  </si>
  <si>
    <t>Canadian Museum of Immigration at Pier 21</t>
  </si>
  <si>
    <t>Canadian Museum of Nature</t>
  </si>
  <si>
    <t>The National Battlefields Commission</t>
  </si>
  <si>
    <t>Department of Agriculture and Agri-food Canada</t>
  </si>
  <si>
    <t xml:space="preserve">National Gallery of Canada </t>
  </si>
  <si>
    <t>National Museum of Science and Technology</t>
  </si>
  <si>
    <t>Creating Job Opportunities for Students</t>
  </si>
  <si>
    <t>Responding to Immediate Indigenous Mental Wellness Demands during the COVID-19 Pandemic</t>
  </si>
  <si>
    <t>Department of Veterans Affairs</t>
  </si>
  <si>
    <t>Supporting the administration of the Canada Emergency Response Benefit</t>
  </si>
  <si>
    <t>Funding for the Canadian Centre for Occupational Health and Safety</t>
  </si>
  <si>
    <t>Measures not in the FINA Report</t>
  </si>
  <si>
    <t>Total - Protecting Health and Safety</t>
  </si>
  <si>
    <t>Total Supps A - Protecting Health and Safety</t>
  </si>
  <si>
    <t>Total Supps B - Protecting Health and Safety</t>
  </si>
  <si>
    <t>Total Supps A - Direct Support Measures</t>
  </si>
  <si>
    <t>Total Supps B - Direct Support Measures</t>
  </si>
  <si>
    <t>Supporting Domestic Travel through Destination Canada</t>
  </si>
  <si>
    <t>Not available</t>
  </si>
  <si>
    <t xml:space="preserve">Youth Employment and Skills Development Programs </t>
  </si>
  <si>
    <t>Indigenous Community Support Fund</t>
  </si>
  <si>
    <t>IR0526</t>
  </si>
  <si>
    <t>IR0530</t>
  </si>
  <si>
    <t>No activity to date</t>
  </si>
  <si>
    <t>October 6 ,2020</t>
  </si>
  <si>
    <t>980 applications approved for a total of over $9 million (expected to be expended by end of fiscal year)</t>
  </si>
  <si>
    <t>$296.3 million accessed by 621 communities and 85 organizations</t>
  </si>
  <si>
    <t>Funding to start in 2021-22</t>
  </si>
  <si>
    <t>$102,595,241 to 330 communities and 8 other recipients</t>
  </si>
  <si>
    <t>$2.8M transferred</t>
  </si>
  <si>
    <t>$14.06M spent</t>
  </si>
  <si>
    <t xml:space="preserve">$51,164,883 spent </t>
  </si>
  <si>
    <t>$137,975,000 allocated through 3,400 loans</t>
  </si>
  <si>
    <t>$565,837 allocated</t>
  </si>
  <si>
    <t>$481,672,803 expended to 9,737 recipients</t>
  </si>
  <si>
    <t>$13M received</t>
  </si>
  <si>
    <t>$2,206,586 received</t>
  </si>
  <si>
    <t>$4,256,563 received</t>
  </si>
  <si>
    <t>$2,049,575 received</t>
  </si>
  <si>
    <t>$5,927,263 received</t>
  </si>
  <si>
    <t>$4,808,711 received</t>
  </si>
  <si>
    <t>$5,338,974 received</t>
  </si>
  <si>
    <t>$1,112,328 received</t>
  </si>
  <si>
    <t xml:space="preserve">Surplus Food Purchase Program: $49.3M expended </t>
  </si>
  <si>
    <t>No</t>
  </si>
  <si>
    <t>$22.7M expended, representing 1,347 claims from employers</t>
  </si>
  <si>
    <t xml:space="preserve">Strategic Innovation Fund received $192M, a project has been approved for $175.6M </t>
  </si>
  <si>
    <t>$94.6M to regional delivery agents for 2,970 organizations</t>
  </si>
  <si>
    <t>Information requests redirected to receiving departments for data</t>
  </si>
  <si>
    <t>IR0467</t>
  </si>
  <si>
    <t>$7,284,025 for 245 businesses*</t>
  </si>
  <si>
    <t>$5,956,971 for 211  businesses*</t>
  </si>
  <si>
    <t>$59,424,852 for 1,674 businesses*</t>
  </si>
  <si>
    <t>$4,751,494 for 126 businesses*</t>
  </si>
  <si>
    <t>$31,637,081 for 1,880 businesses*</t>
  </si>
  <si>
    <t>$25,259,552 for 199 businesses*</t>
  </si>
  <si>
    <t>$1,137,522 for 54 businesses*</t>
  </si>
  <si>
    <t>$15,786,894 for 116 businesses*</t>
  </si>
  <si>
    <t>$26,398,902 for 127 businesses*</t>
  </si>
  <si>
    <t>$7,262,958 for 400 businesses*</t>
  </si>
  <si>
    <t>$79,271,136 for 970 businesses*</t>
  </si>
  <si>
    <t>$89.9M in grants</t>
  </si>
  <si>
    <t>27.56M applications processed, $81.64B in benefits paid</t>
  </si>
  <si>
    <t>$7.7 million expended</t>
  </si>
  <si>
    <t>2,140,230 approved applications, $2.94B in benefits paid</t>
  </si>
  <si>
    <t>IR0551</t>
  </si>
  <si>
    <t>IR0550</t>
  </si>
  <si>
    <t>IR0559</t>
  </si>
  <si>
    <t>IR0561</t>
  </si>
  <si>
    <t>Response date not yet passed</t>
  </si>
  <si>
    <t>IR0547</t>
  </si>
  <si>
    <t>IR0549</t>
  </si>
  <si>
    <t>IR0558</t>
  </si>
  <si>
    <t>IR0552</t>
  </si>
  <si>
    <t>IR0557</t>
  </si>
  <si>
    <t>IR0560</t>
  </si>
  <si>
    <t>IR0562</t>
  </si>
  <si>
    <t>IR0564</t>
  </si>
  <si>
    <t>IR0548</t>
  </si>
  <si>
    <t>Support for Charities and Non-Profits Serving Vulnerable People (Emergency Community Support Fund)</t>
  </si>
  <si>
    <t>Grant agreement with United Way Centraide Canada valued at $9M</t>
  </si>
  <si>
    <t xml:space="preserve">Date unavailable </t>
  </si>
  <si>
    <t>24 contribution agreements with a total value of $86,367,896</t>
  </si>
  <si>
    <t>Quebec: $4,624,673 received</t>
  </si>
  <si>
    <t>Rest of Canada: $29,033,752 received</t>
  </si>
  <si>
    <t>Contribution agreement valued at $40,680,000</t>
  </si>
  <si>
    <t xml:space="preserve">Alternative Credit Support for Small Businesses - Regional Development Agencies (Regional Relief and Recovery Fund) </t>
  </si>
  <si>
    <t>Alternative Credit Support for Small Businesses - Community Futures Network (Regional Relief and Recovery Fund)</t>
  </si>
  <si>
    <t>Rent deferral: 32 tenants approved for rent deferral, representing a total of approximately $193,396 in rent***
Rent relief: 5 attestation forms approved, representing a $25,343 loss in rental revenue</t>
  </si>
  <si>
    <t>Data on Nutrition North food enhancement is outstanding</t>
  </si>
  <si>
    <t>$1397.3M spent</t>
  </si>
  <si>
    <t>$1045.9M spent</t>
  </si>
  <si>
    <t>$12.7 transferred to CIHR from PHAC</t>
  </si>
  <si>
    <t>Tourism: $16 million allocated to the Indigenous Tourism Association of Canada, currently 172 businesses in three phases funded for a total of $3,439,000
Indigenous Community Business Fund: $43,271,308 allocated</t>
  </si>
  <si>
    <t>IR0466</t>
  </si>
  <si>
    <t>United Way East Ontario: $4,724,774 in grants with 85 organizations</t>
  </si>
  <si>
    <t>Community Foundations Canada: $47,917,189 in grants to 169 organizations</t>
  </si>
  <si>
    <t>CMHC Insured Mortgage Purchase Program</t>
  </si>
  <si>
    <t>LEEFF Data</t>
  </si>
  <si>
    <t>2 loans approved for a total approved amount of $320 million</t>
  </si>
  <si>
    <t>IR0457</t>
  </si>
  <si>
    <t>CEBA Data</t>
  </si>
  <si>
    <t>$12.2M spent</t>
  </si>
  <si>
    <t>Repatriation: 62,580 Canadians repatriated, total of $10.15M  
COVID-19 Emergency Loan Program for Canadians Abroad: 4,856 loans issued, total of $17.97M</t>
  </si>
  <si>
    <t>Tabs:</t>
  </si>
  <si>
    <t>CRB Data</t>
  </si>
  <si>
    <t>CRCB Data</t>
  </si>
  <si>
    <t>CRSB Data</t>
  </si>
  <si>
    <t>Total - Tax Liquidity Support</t>
  </si>
  <si>
    <t>Total - Other Liquidity Support and Capital Relief</t>
  </si>
  <si>
    <t>Total Supps A - Measures not in the FINA Report</t>
  </si>
  <si>
    <t>Total Supps B - Measures not in the FINA Report</t>
  </si>
  <si>
    <t>Total - Measures not in the FINA Report</t>
  </si>
  <si>
    <t>Support for international Partners (includes $322.9M of International Assistance Envelope Crisis Pool and other reallocated funding)</t>
  </si>
  <si>
    <t>6,639,851 payments, total of $2,435,808,900</t>
  </si>
  <si>
    <t>993 grant agreements, total value of $18,837,433</t>
  </si>
  <si>
    <t>Farm Credit Canada Additional Lending Capacity</t>
  </si>
  <si>
    <t>Stay of Default on Advance Payments Program</t>
  </si>
  <si>
    <t>Number of outstanding advances stayed: 1,022
Outstanding Amount: $104.6 million</t>
  </si>
  <si>
    <t>Purpose:</t>
  </si>
  <si>
    <t>Measures in this tracking document are organized to align with the grouping of measures in the FINA report's Annex: COVID-19 Economic Response Plan - Overview. Those include the following tabs:</t>
  </si>
  <si>
    <t>Other Liquidity Support</t>
  </si>
  <si>
    <t>Measures not in FINA Report</t>
  </si>
  <si>
    <t>The final tab in this tracking document includes COVID-19 measures announcement by the Government that were not included in the FINA reports:</t>
  </si>
  <si>
    <t>Data Status</t>
  </si>
  <si>
    <t>Provided</t>
  </si>
  <si>
    <t>The PBO has received data through an information request.</t>
  </si>
  <si>
    <t>Provided:</t>
  </si>
  <si>
    <t>Pending:</t>
  </si>
  <si>
    <t>Response date not yet passed:</t>
  </si>
  <si>
    <t>Data has been recently requested through a PBO information request. Deadline for a response from the department has not passed.</t>
  </si>
  <si>
    <t>Not yet available:</t>
  </si>
  <si>
    <t>Department has indicated in their response to the PBO that the information on this measure is not yet available.</t>
  </si>
  <si>
    <t>Data Status Column:</t>
  </si>
  <si>
    <t>Liquidity Tax Support</t>
  </si>
  <si>
    <t>Sources:</t>
  </si>
  <si>
    <t>Department of Finance Canada, Canada's COVID-19 Emergency Response: Bi-Weekly Report on Parts 3, 8, and 18 of Bill C-13, Tenth Report, August 6, 2020</t>
  </si>
  <si>
    <t>Treasury Board of Canada Secretariat, Supplementary Estimates (A), 2020-21</t>
  </si>
  <si>
    <t>Treasury Board of Canada Secretariat, Supplementary Estimates (B), 2020-21</t>
  </si>
  <si>
    <t>Internal reallocation of resources for food processors to implement health measures that allow them to maintain domestic food production and processing capacity</t>
  </si>
  <si>
    <t>$157.2M spent</t>
  </si>
  <si>
    <t>Data has been requested through existing PBO information request, but funding or program is relatively new or additional follow-up was required. Data is expected to be provided in future updates.</t>
  </si>
  <si>
    <t xml:space="preserve">Phase 1 and 2 of NRC's Human Health Therapeutics Research Centre reported together: $3.953M spent </t>
  </si>
  <si>
    <t>Export Development Canada</t>
  </si>
  <si>
    <t>$4.3M transferred to First Nations Finance Authority</t>
  </si>
  <si>
    <t>Deferral of payment of GST and customs duties on imports: CBSA has yet to receive payments totaling $955,790,744</t>
  </si>
  <si>
    <t>Deferral of lease payment for duty-free shop operators and customs brokers:  total amount forgivable from receivable leases is approximately $49,076</t>
  </si>
  <si>
    <t>$9.5M spent</t>
  </si>
  <si>
    <t>Confirming data with department:</t>
  </si>
  <si>
    <t>Confirming data with the department</t>
  </si>
  <si>
    <t>Outstanding:</t>
  </si>
  <si>
    <t>Data has been requested through PBO information request. Deadline for a response has passed and informaiton has not yet been provided.</t>
  </si>
  <si>
    <t>Data has been provided. The PBO is seeking clarification on the data.</t>
  </si>
  <si>
    <t>Outstanding</t>
  </si>
  <si>
    <t>Data has been informally shared by the department</t>
  </si>
  <si>
    <t>See Supplementary Data</t>
  </si>
  <si>
    <t>The Parliamentary Budget Officer (PBO) has developed a monitoring framework to assist parliamentarians in tracking all the Government’s announcements and spending related to COVID-19.</t>
  </si>
  <si>
    <t>This tracking document enumerates the COVID-19 measures announced by the Government and includes high level implementation and spending data collected by the PBO from numerous federal departments and agencies through information requests.</t>
  </si>
  <si>
    <t>31,857 mortgage-backed securities purchased, for a total of 5.8 billion</t>
  </si>
  <si>
    <t>Contribution agreement signed for $23M ($8M in 2020-21 and $15M in 2021-22)</t>
  </si>
  <si>
    <t>ISED is finalizing amended contribution agreement</t>
  </si>
  <si>
    <t>Grants for 923 organizations, total amount not provided</t>
  </si>
  <si>
    <t>2,193 contribution agreements valued at $258,502,248**</t>
  </si>
  <si>
    <t>Business Development Bank of Canada</t>
  </si>
  <si>
    <t>Farm Credit Canada</t>
  </si>
  <si>
    <t>Canada Development Investment Corporation</t>
  </si>
  <si>
    <t>Work-Sharing Data</t>
  </si>
  <si>
    <t>3,791 agreements approved for an estimated 117,592 employees. Total estimated dollar value of $1,376,917,481</t>
  </si>
  <si>
    <t>CERB Data</t>
  </si>
  <si>
    <t>CEWS Data</t>
  </si>
  <si>
    <t>CESB Data</t>
  </si>
  <si>
    <t>New Horizons Seniors Grants Data</t>
  </si>
  <si>
    <t>Reaching Home Contributions Data</t>
  </si>
  <si>
    <t>Emergency Community Support Fund Data (Community Foundations Canada)</t>
  </si>
  <si>
    <t>Emergency Community Support Fund Data (Canadian Red Cross)</t>
  </si>
  <si>
    <t>Emergency Community Support Fund Data (United Way East Ontario)</t>
  </si>
  <si>
    <t>** The contribution amount represents amounts contracted with firms.  Some contracts, once fully executed, had lapsed funding.  These funds were then reallocated to contracts with additional firms.  As such, the total contribution showing is in excess of $250M.  Final disbursed will be within the $250M envelope.</t>
  </si>
  <si>
    <t>***Deferred rent is repayable to the department and these amounts will be recovered over the remaning terms of the leases in question.</t>
  </si>
  <si>
    <t>$295.18M disbursed through international assistance (of which $192.1M from the Crisis Pool)</t>
  </si>
  <si>
    <t>Not included</t>
  </si>
  <si>
    <t>N/A</t>
  </si>
  <si>
    <t>Voted/Statutory in Supps</t>
  </si>
  <si>
    <t>Destination Canada</t>
  </si>
  <si>
    <t xml:space="preserve">This tracking document does not include the PBO's cost estimates of COVID-19 measures. </t>
  </si>
  <si>
    <t>Notes:</t>
  </si>
  <si>
    <t>Canada Emergency Rent Subsidy</t>
  </si>
  <si>
    <t>620 transactions for $744.5 million (EDC's portion of the guarantee)</t>
  </si>
  <si>
    <t>260,780 applications approved, $130,390,000</t>
  </si>
  <si>
    <t>794,560 applications approved, $397,280,000</t>
  </si>
  <si>
    <t>2,717,260 applications approved, $2.72 B</t>
  </si>
  <si>
    <t>788,701 businesses approved for loans, $31.55B approved in loans</t>
  </si>
  <si>
    <t>1,611,360 approved applications, $49.27B in subsidies paid</t>
  </si>
  <si>
    <t>65,594 loans for a total of $2,026,609,590</t>
  </si>
  <si>
    <t>$20.1M issued to Futurpreneur Canada (FC), will be used to provide payment relief to 3,195 of FC’s active clients for up to 12 months</t>
  </si>
  <si>
    <t>Emergency Processing Fund: $51.6M disbursed</t>
  </si>
  <si>
    <t>*The PBO is currently not able to identify whether these amounts represent amounts contracted with businesses, or already disbursed.</t>
  </si>
  <si>
    <t xml:space="preserve">Amounts identified in the Supplementary Estimates represent up to spending amounts. Data provided by departments represents spending data as of a given date, unless otherwise specified.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</si>
</sst>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164" formatCode="_-* #,##0.00_-;\-* #,##0.00_-;_-* &quot;-&quot;??_-;_-@_-"/>
    <numFmt numFmtId="165" formatCode="_-* #,##0_-;\-* #,##0_-;_-* &quot;-&quot;??_-;_-@_-"/>
    <numFmt numFmtId="166" formatCode="0.0"/>
    <numFmt numFmtId="167" formatCode="_(* #,##0_);_(* \(#,##0\);_(* &quot;-&quot;??_);_(@_)"/>
    <numFmt numFmtId="168" formatCode="_-* #,##0.000000_-;\-* #,##0.000000_-;_-* &quot;-&quot;??_-;_-@_-"/>
    <numFmt numFmtId="169" formatCode="_-* #,##0.0_-;\-* #,##0.0_-;_-* &quot;-&quot;??_-;_-@_-"/>
    <numFmt numFmtId="170" formatCode="_-* #,##0.0000000_-;\-* #,##0.0000000_-;_-* &quot;-&quot;??_-;_-@_-"/>
    <numFmt numFmtId="171" formatCode="_(&quot;$&quot;* #,##0_);_(&quot;$&quot;* \(#,##0\);_(&quot;$&quot;* &quot;-&quot;??_);_(@_)"/>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i/>
      <u/>
      <sz val="11"/>
      <color theme="1"/>
      <name val="Calibri"/>
      <family val="2"/>
      <scheme val="minor"/>
    </font>
    <font>
      <u/>
      <sz val="11"/>
      <color theme="10"/>
      <name val="Calibri"/>
      <family val="2"/>
      <scheme val="minor"/>
    </font>
    <font>
      <sz val="8"/>
      <name val="Calibri"/>
      <family val="2"/>
      <scheme val="minor"/>
    </font>
    <font>
      <sz val="11"/>
      <name val="Calibri"/>
      <family val="2"/>
      <scheme val="minor"/>
    </font>
    <font>
      <b/>
      <sz val="11"/>
      <color theme="0"/>
      <name val="Calibri"/>
      <family val="2"/>
      <scheme val="minor"/>
    </font>
    <font>
      <b/>
      <sz val="12"/>
      <color theme="1"/>
      <name val="Calibri"/>
      <family val="2"/>
      <scheme val="minor"/>
    </font>
    <font>
      <b/>
      <sz val="14"/>
      <color theme="1"/>
      <name val="Calibri"/>
      <family val="2"/>
      <scheme val="minor"/>
    </font>
    <font>
      <i/>
      <sz val="1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0" tint="-0.499984740745262"/>
        <bgColor indexed="64"/>
      </patternFill>
    </fill>
    <fill>
      <patternFill patternType="solid">
        <fgColor theme="9"/>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medium">
        <color indexed="64"/>
      </left>
      <right/>
      <top style="thin">
        <color indexed="64"/>
      </top>
      <bottom/>
      <diagonal/>
    </border>
    <border>
      <left style="medium">
        <color indexed="64"/>
      </left>
      <right/>
      <top/>
      <bottom/>
      <diagonal/>
    </border>
    <border>
      <left style="medium">
        <color indexed="64"/>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164" fontId="1" fillId="0" borderId="0" applyFont="0" applyFill="0" applyBorder="0" applyAlignment="0" applyProtection="0"/>
    <xf numFmtId="0" fontId="6" fillId="0" borderId="0" applyNumberFormat="0" applyFill="0" applyBorder="0" applyAlignment="0" applyProtection="0"/>
    <xf numFmtId="44" fontId="1" fillId="0" borderId="0" applyFont="0" applyFill="0" applyBorder="0" applyAlignment="0" applyProtection="0"/>
  </cellStyleXfs>
  <cellXfs count="385">
    <xf numFmtId="0" fontId="0" fillId="0" borderId="0" xfId="0"/>
    <xf numFmtId="0" fontId="0" fillId="0" borderId="0" xfId="0" applyAlignment="1">
      <alignment wrapText="1"/>
    </xf>
    <xf numFmtId="0" fontId="0" fillId="0" borderId="1" xfId="0" applyBorder="1"/>
    <xf numFmtId="0" fontId="3" fillId="2" borderId="2" xfId="0" applyFont="1" applyFill="1" applyBorder="1" applyAlignment="1">
      <alignment wrapText="1"/>
    </xf>
    <xf numFmtId="0" fontId="3" fillId="2" borderId="3" xfId="0" applyFont="1" applyFill="1" applyBorder="1"/>
    <xf numFmtId="0" fontId="5" fillId="0" borderId="0" xfId="0" applyFont="1" applyAlignment="1">
      <alignment wrapText="1"/>
    </xf>
    <xf numFmtId="165" fontId="0" fillId="0" borderId="0" xfId="1" applyNumberFormat="1" applyFont="1"/>
    <xf numFmtId="0" fontId="3" fillId="2" borderId="2" xfId="0" applyFont="1" applyFill="1" applyBorder="1" applyAlignment="1"/>
    <xf numFmtId="0" fontId="3" fillId="2" borderId="3" xfId="0" applyFont="1" applyFill="1" applyBorder="1" applyAlignment="1"/>
    <xf numFmtId="0" fontId="0" fillId="0" borderId="0" xfId="0" applyBorder="1" applyAlignment="1">
      <alignment horizontal="left" wrapText="1" indent="3"/>
    </xf>
    <xf numFmtId="0" fontId="0" fillId="0" borderId="0" xfId="0" applyBorder="1"/>
    <xf numFmtId="0" fontId="0" fillId="0" borderId="4" xfId="0" applyBorder="1" applyAlignment="1">
      <alignment horizontal="left" vertical="center" wrapText="1"/>
    </xf>
    <xf numFmtId="0" fontId="4" fillId="0" borderId="4" xfId="0" applyFont="1" applyBorder="1" applyAlignment="1">
      <alignment horizontal="left" vertical="center" wrapText="1"/>
    </xf>
    <xf numFmtId="0" fontId="4" fillId="0" borderId="4" xfId="0" applyFont="1" applyBorder="1"/>
    <xf numFmtId="0" fontId="0" fillId="0" borderId="5" xfId="0" applyFill="1" applyBorder="1" applyAlignment="1">
      <alignment horizontal="left"/>
    </xf>
    <xf numFmtId="0" fontId="2" fillId="0" borderId="8" xfId="0" applyFont="1" applyFill="1" applyBorder="1" applyAlignment="1">
      <alignment horizontal="left"/>
    </xf>
    <xf numFmtId="0" fontId="0" fillId="0" borderId="4" xfId="0" applyBorder="1" applyAlignment="1">
      <alignment horizontal="left" indent="3"/>
    </xf>
    <xf numFmtId="164" fontId="0" fillId="0" borderId="0" xfId="0" applyNumberFormat="1"/>
    <xf numFmtId="0" fontId="4" fillId="0" borderId="4" xfId="0" applyFont="1" applyBorder="1" applyAlignment="1">
      <alignment vertical="center" wrapText="1"/>
    </xf>
    <xf numFmtId="0" fontId="0" fillId="0" borderId="4" xfId="0" applyFill="1" applyBorder="1" applyAlignment="1">
      <alignment vertical="center" wrapText="1"/>
    </xf>
    <xf numFmtId="0" fontId="0" fillId="0" borderId="0" xfId="0" applyFill="1" applyAlignment="1">
      <alignment wrapText="1"/>
    </xf>
    <xf numFmtId="165" fontId="2" fillId="0" borderId="7" xfId="1" applyNumberFormat="1" applyFont="1" applyFill="1" applyBorder="1"/>
    <xf numFmtId="0" fontId="0" fillId="0" borderId="0" xfId="0" applyAlignment="1"/>
    <xf numFmtId="0" fontId="0" fillId="0" borderId="4" xfId="0" applyBorder="1" applyAlignment="1">
      <alignment vertical="center" wrapText="1"/>
    </xf>
    <xf numFmtId="0" fontId="3" fillId="3" borderId="3" xfId="0" applyFont="1" applyFill="1" applyBorder="1"/>
    <xf numFmtId="0" fontId="3" fillId="3" borderId="10" xfId="0" applyFont="1" applyFill="1" applyBorder="1"/>
    <xf numFmtId="0" fontId="0" fillId="0" borderId="11" xfId="0" applyBorder="1"/>
    <xf numFmtId="0" fontId="0" fillId="0" borderId="6" xfId="0" applyBorder="1"/>
    <xf numFmtId="0" fontId="0" fillId="0" borderId="12" xfId="0" applyBorder="1"/>
    <xf numFmtId="0" fontId="0" fillId="0" borderId="9" xfId="0" applyBorder="1"/>
    <xf numFmtId="0" fontId="0" fillId="0" borderId="13" xfId="0" applyBorder="1"/>
    <xf numFmtId="0" fontId="3" fillId="3" borderId="3" xfId="0" applyFont="1" applyFill="1" applyBorder="1" applyAlignment="1"/>
    <xf numFmtId="0" fontId="3" fillId="3" borderId="10" xfId="0" applyFont="1" applyFill="1" applyBorder="1" applyAlignment="1"/>
    <xf numFmtId="0" fontId="0" fillId="0" borderId="0" xfId="0" applyFill="1"/>
    <xf numFmtId="1" fontId="0" fillId="0" borderId="0" xfId="0" applyNumberFormat="1"/>
    <xf numFmtId="0" fontId="0" fillId="0" borderId="1" xfId="0" applyBorder="1" applyAlignment="1">
      <alignment wrapText="1"/>
    </xf>
    <xf numFmtId="0" fontId="0" fillId="0" borderId="1" xfId="0" applyFill="1" applyBorder="1"/>
    <xf numFmtId="1" fontId="0" fillId="0" borderId="1" xfId="0" applyNumberFormat="1" applyBorder="1"/>
    <xf numFmtId="1" fontId="0" fillId="0" borderId="1" xfId="0" applyNumberFormat="1" applyFill="1" applyBorder="1"/>
    <xf numFmtId="165" fontId="0" fillId="0" borderId="1" xfId="1" applyNumberFormat="1" applyFont="1" applyFill="1" applyBorder="1"/>
    <xf numFmtId="165" fontId="0" fillId="0" borderId="0" xfId="0" applyNumberFormat="1"/>
    <xf numFmtId="0" fontId="8" fillId="0" borderId="15" xfId="0" applyFont="1" applyFill="1" applyBorder="1" applyAlignment="1"/>
    <xf numFmtId="167" fontId="0" fillId="0" borderId="0" xfId="0" applyNumberFormat="1"/>
    <xf numFmtId="168" fontId="0" fillId="0" borderId="0" xfId="0" applyNumberFormat="1"/>
    <xf numFmtId="0" fontId="0" fillId="0" borderId="1" xfId="0" applyBorder="1" applyAlignment="1">
      <alignment horizontal="center"/>
    </xf>
    <xf numFmtId="166" fontId="0" fillId="0" borderId="1" xfId="0" applyNumberFormat="1" applyFill="1" applyBorder="1"/>
    <xf numFmtId="3" fontId="0" fillId="0" borderId="1" xfId="0" applyNumberFormat="1" applyFill="1" applyBorder="1" applyAlignment="1">
      <alignment vertical="center"/>
    </xf>
    <xf numFmtId="165" fontId="0" fillId="0" borderId="1" xfId="0" applyNumberFormat="1" applyBorder="1" applyAlignment="1">
      <alignment horizontal="right"/>
    </xf>
    <xf numFmtId="165" fontId="0" fillId="0" borderId="1" xfId="0" applyNumberFormat="1" applyFill="1" applyBorder="1" applyAlignment="1">
      <alignment horizontal="right"/>
    </xf>
    <xf numFmtId="1" fontId="0" fillId="0" borderId="1" xfId="0" applyNumberFormat="1" applyFill="1" applyBorder="1" applyAlignment="1">
      <alignment horizontal="right"/>
    </xf>
    <xf numFmtId="165" fontId="0" fillId="0" borderId="1" xfId="1" applyNumberFormat="1" applyFont="1" applyFill="1" applyBorder="1" applyAlignment="1">
      <alignment horizontal="right" vertical="center"/>
    </xf>
    <xf numFmtId="165" fontId="0" fillId="0" borderId="6" xfId="0" applyNumberFormat="1" applyBorder="1" applyAlignment="1">
      <alignment horizontal="right"/>
    </xf>
    <xf numFmtId="0" fontId="2" fillId="0" borderId="18" xfId="0" applyFont="1" applyBorder="1" applyAlignment="1">
      <alignment horizontal="left" wrapText="1"/>
    </xf>
    <xf numFmtId="165" fontId="2" fillId="0" borderId="19" xfId="1" applyNumberFormat="1" applyFont="1" applyBorder="1" applyAlignment="1">
      <alignment horizontal="center" vertical="center"/>
    </xf>
    <xf numFmtId="165" fontId="2" fillId="0" borderId="19" xfId="1" applyNumberFormat="1" applyFont="1" applyBorder="1" applyAlignment="1">
      <alignment horizontal="right" vertical="center"/>
    </xf>
    <xf numFmtId="165" fontId="2" fillId="0" borderId="20" xfId="1" applyNumberFormat="1" applyFont="1" applyBorder="1" applyAlignment="1">
      <alignment horizontal="center" vertical="center"/>
    </xf>
    <xf numFmtId="0" fontId="2" fillId="0" borderId="8" xfId="0" applyFont="1" applyBorder="1" applyAlignment="1">
      <alignment wrapText="1"/>
    </xf>
    <xf numFmtId="0" fontId="2" fillId="0" borderId="9" xfId="0" applyFont="1" applyBorder="1"/>
    <xf numFmtId="165" fontId="2" fillId="0" borderId="9" xfId="0" applyNumberFormat="1" applyFont="1" applyBorder="1"/>
    <xf numFmtId="0" fontId="2" fillId="0" borderId="13" xfId="0" applyFont="1" applyBorder="1"/>
    <xf numFmtId="169" fontId="0" fillId="0" borderId="1" xfId="1" applyNumberFormat="1" applyFont="1" applyFill="1" applyBorder="1" applyAlignment="1">
      <alignment horizontal="right" vertical="center"/>
    </xf>
    <xf numFmtId="165" fontId="1" fillId="0" borderId="1" xfId="1" applyNumberFormat="1" applyFill="1" applyBorder="1" applyAlignment="1">
      <alignment horizontal="right" vertical="center"/>
    </xf>
    <xf numFmtId="164" fontId="0" fillId="0" borderId="1" xfId="1" applyNumberFormat="1" applyFont="1" applyFill="1" applyBorder="1" applyAlignment="1">
      <alignment horizontal="right" vertical="center"/>
    </xf>
    <xf numFmtId="170" fontId="0" fillId="0" borderId="0" xfId="0" applyNumberFormat="1"/>
    <xf numFmtId="0" fontId="0" fillId="0" borderId="1" xfId="0" applyBorder="1" applyAlignment="1"/>
    <xf numFmtId="0" fontId="0" fillId="0" borderId="4" xfId="0" applyFill="1" applyBorder="1" applyAlignment="1">
      <alignment horizontal="left" vertical="center" wrapText="1"/>
    </xf>
    <xf numFmtId="0" fontId="0" fillId="0" borderId="6" xfId="0" applyBorder="1" applyAlignment="1">
      <alignment horizontal="center" vertical="center"/>
    </xf>
    <xf numFmtId="0" fontId="0" fillId="0" borderId="1" xfId="0" applyBorder="1" applyAlignment="1">
      <alignment horizontal="center" vertical="center"/>
    </xf>
    <xf numFmtId="0" fontId="6" fillId="0" borderId="1" xfId="2" applyBorder="1" applyAlignment="1">
      <alignment horizontal="center" vertical="center"/>
    </xf>
    <xf numFmtId="165" fontId="0" fillId="0" borderId="1" xfId="1" applyNumberFormat="1" applyFont="1" applyFill="1" applyBorder="1" applyAlignment="1">
      <alignment horizontal="left" vertical="center"/>
    </xf>
    <xf numFmtId="165" fontId="0" fillId="0" borderId="1" xfId="1" applyNumberFormat="1" applyFont="1" applyFill="1" applyBorder="1" applyAlignment="1">
      <alignment horizontal="left" vertical="center" wrapText="1"/>
    </xf>
    <xf numFmtId="0" fontId="0" fillId="0" borderId="1" xfId="0" applyFill="1" applyBorder="1" applyAlignment="1">
      <alignment horizontal="left" vertical="center"/>
    </xf>
    <xf numFmtId="171" fontId="0" fillId="0" borderId="0" xfId="3" applyNumberFormat="1" applyFont="1"/>
    <xf numFmtId="15" fontId="0" fillId="0" borderId="11" xfId="0" applyNumberFormat="1" applyFill="1" applyBorder="1" applyAlignment="1">
      <alignment horizontal="center" vertical="center"/>
    </xf>
    <xf numFmtId="0" fontId="0" fillId="0" borderId="0" xfId="0" applyFill="1" applyBorder="1" applyAlignment="1">
      <alignment horizontal="center" vertical="center"/>
    </xf>
    <xf numFmtId="0" fontId="6" fillId="0" borderId="1" xfId="2" applyFill="1" applyBorder="1" applyAlignment="1">
      <alignment horizontal="center" vertical="center" wrapText="1"/>
    </xf>
    <xf numFmtId="0" fontId="8" fillId="0" borderId="1" xfId="0" applyFont="1" applyBorder="1" applyAlignment="1">
      <alignment horizontal="center" vertical="center" wrapText="1"/>
    </xf>
    <xf numFmtId="0" fontId="0" fillId="0" borderId="1" xfId="0" applyFill="1" applyBorder="1" applyAlignment="1">
      <alignment horizontal="center"/>
    </xf>
    <xf numFmtId="0" fontId="6" fillId="0" borderId="1" xfId="2" applyBorder="1" applyAlignment="1">
      <alignment horizontal="center" vertical="center"/>
    </xf>
    <xf numFmtId="0" fontId="6" fillId="0" borderId="6" xfId="2"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xf>
    <xf numFmtId="0" fontId="6" fillId="0" borderId="1" xfId="2" applyBorder="1" applyAlignment="1">
      <alignment horizontal="center" vertical="center"/>
    </xf>
    <xf numFmtId="3" fontId="0" fillId="0" borderId="6" xfId="0" applyNumberFormat="1" applyBorder="1" applyAlignment="1">
      <alignment wrapText="1"/>
    </xf>
    <xf numFmtId="165" fontId="0" fillId="0" borderId="1" xfId="0" applyNumberFormat="1" applyBorder="1" applyAlignment="1">
      <alignment horizontal="left"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6" fillId="0" borderId="1" xfId="2" applyBorder="1" applyAlignment="1">
      <alignment horizontal="center" vertical="center"/>
    </xf>
    <xf numFmtId="165" fontId="0" fillId="0" borderId="1" xfId="0" applyNumberFormat="1" applyFill="1" applyBorder="1" applyAlignment="1">
      <alignment horizontal="left" vertical="center" wrapText="1"/>
    </xf>
    <xf numFmtId="0" fontId="0" fillId="0" borderId="12" xfId="0" applyFill="1" applyBorder="1"/>
    <xf numFmtId="0" fontId="2" fillId="0" borderId="8" xfId="0" applyFont="1" applyBorder="1"/>
    <xf numFmtId="0" fontId="5" fillId="0" borderId="0" xfId="0" applyFont="1"/>
    <xf numFmtId="0" fontId="6" fillId="0" borderId="1" xfId="2" applyBorder="1" applyAlignment="1">
      <alignment horizontal="left" vertical="center"/>
    </xf>
    <xf numFmtId="0" fontId="4" fillId="0" borderId="4" xfId="0" applyFont="1" applyFill="1" applyBorder="1" applyAlignment="1">
      <alignment horizontal="left"/>
    </xf>
    <xf numFmtId="0" fontId="0" fillId="0" borderId="6"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6" fillId="0" borderId="1" xfId="2" applyBorder="1" applyAlignment="1">
      <alignment horizontal="center" vertical="center"/>
    </xf>
    <xf numFmtId="0" fontId="6" fillId="0" borderId="1" xfId="2" applyFill="1" applyBorder="1" applyAlignment="1">
      <alignment horizontal="center" vertical="center"/>
    </xf>
    <xf numFmtId="0" fontId="0" fillId="0" borderId="4" xfId="0" applyFill="1" applyBorder="1" applyAlignment="1">
      <alignment horizontal="left" indent="3"/>
    </xf>
    <xf numFmtId="0" fontId="0" fillId="0" borderId="11" xfId="0" applyBorder="1" applyAlignment="1">
      <alignment horizontal="center" vertical="center"/>
    </xf>
    <xf numFmtId="15" fontId="0" fillId="0" borderId="11" xfId="0" applyNumberFormat="1" applyBorder="1" applyAlignment="1">
      <alignment horizontal="center" vertical="center"/>
    </xf>
    <xf numFmtId="0" fontId="0" fillId="0" borderId="4" xfId="0" applyFill="1" applyBorder="1" applyAlignment="1">
      <alignment horizontal="left" vertical="center"/>
    </xf>
    <xf numFmtId="0" fontId="0" fillId="0" borderId="4" xfId="0" applyFill="1" applyBorder="1" applyAlignment="1">
      <alignment horizontal="left" vertical="center" indent="3"/>
    </xf>
    <xf numFmtId="0" fontId="0" fillId="0" borderId="5" xfId="0" applyFill="1" applyBorder="1" applyAlignment="1">
      <alignment horizontal="left" vertical="center" indent="3"/>
    </xf>
    <xf numFmtId="0" fontId="0" fillId="0" borderId="4" xfId="0" applyBorder="1" applyAlignment="1">
      <alignment horizontal="left" vertical="center" indent="3"/>
    </xf>
    <xf numFmtId="0" fontId="10" fillId="0" borderId="0" xfId="0" applyFont="1"/>
    <xf numFmtId="0" fontId="11" fillId="0" borderId="0" xfId="0" applyFont="1"/>
    <xf numFmtId="0" fontId="2" fillId="0" borderId="0" xfId="0" applyFont="1" applyAlignment="1">
      <alignment horizontal="left"/>
    </xf>
    <xf numFmtId="0" fontId="9" fillId="2" borderId="0" xfId="0" applyFont="1" applyFill="1"/>
    <xf numFmtId="0" fontId="9" fillId="4" borderId="0" xfId="0" applyFont="1" applyFill="1"/>
    <xf numFmtId="0" fontId="3" fillId="0" borderId="15" xfId="0" applyFont="1" applyFill="1" applyBorder="1"/>
    <xf numFmtId="0" fontId="3" fillId="0" borderId="21" xfId="0" applyFont="1" applyFill="1" applyBorder="1"/>
    <xf numFmtId="0" fontId="12" fillId="0" borderId="14" xfId="0" applyFont="1" applyFill="1" applyBorder="1" applyAlignment="1"/>
    <xf numFmtId="0" fontId="0" fillId="0" borderId="5" xfId="0" applyFill="1" applyBorder="1" applyAlignment="1">
      <alignment vertical="center"/>
    </xf>
    <xf numFmtId="0" fontId="10" fillId="0" borderId="0" xfId="0" applyFont="1" applyAlignment="1">
      <alignment horizontal="left"/>
    </xf>
    <xf numFmtId="0" fontId="6" fillId="0" borderId="1" xfId="2" applyFill="1" applyBorder="1" applyAlignment="1">
      <alignment horizontal="center" vertical="center"/>
    </xf>
    <xf numFmtId="6" fontId="6" fillId="0" borderId="1" xfId="2" applyNumberFormat="1" applyFill="1" applyBorder="1" applyAlignment="1">
      <alignment horizontal="left" vertical="center" wrapText="1"/>
    </xf>
    <xf numFmtId="0" fontId="0" fillId="0" borderId="6" xfId="0" applyBorder="1" applyAlignment="1">
      <alignment horizontal="center" vertical="center"/>
    </xf>
    <xf numFmtId="0" fontId="0" fillId="0" borderId="6"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7" xfId="0" applyFill="1" applyBorder="1" applyAlignment="1">
      <alignment horizontal="left" vertical="center" wrapText="1"/>
    </xf>
    <xf numFmtId="165" fontId="0" fillId="0" borderId="6" xfId="1" applyNumberFormat="1" applyFont="1" applyFill="1" applyBorder="1" applyAlignment="1">
      <alignment horizontal="center" vertical="center"/>
    </xf>
    <xf numFmtId="165" fontId="6" fillId="0" borderId="6" xfId="2" applyNumberFormat="1" applyFill="1" applyBorder="1" applyAlignment="1">
      <alignment horizontal="center" vertical="center"/>
    </xf>
    <xf numFmtId="0" fontId="0" fillId="0" borderId="1" xfId="0" applyFill="1" applyBorder="1" applyAlignment="1">
      <alignment horizontal="left" vertical="center" wrapText="1"/>
    </xf>
    <xf numFmtId="165" fontId="0" fillId="0" borderId="1" xfId="0" applyNumberFormat="1" applyFill="1" applyBorder="1" applyAlignment="1">
      <alignment horizontal="left" vertical="center"/>
    </xf>
    <xf numFmtId="165" fontId="0" fillId="0" borderId="6" xfId="1" applyNumberFormat="1" applyFont="1" applyFill="1" applyBorder="1" applyAlignment="1">
      <alignment horizontal="left" vertical="center"/>
    </xf>
    <xf numFmtId="165" fontId="0" fillId="0" borderId="1" xfId="0" applyNumberFormat="1" applyBorder="1" applyAlignment="1">
      <alignment horizontal="center" vertical="center"/>
    </xf>
    <xf numFmtId="165" fontId="0" fillId="0" borderId="1" xfId="1" applyNumberFormat="1" applyFont="1" applyFill="1" applyBorder="1" applyAlignment="1">
      <alignment horizontal="center" vertical="center"/>
    </xf>
    <xf numFmtId="165" fontId="0" fillId="0" borderId="1" xfId="1" applyNumberFormat="1" applyFont="1" applyFill="1" applyBorder="1" applyAlignment="1">
      <alignment horizontal="center" vertical="center" wrapText="1"/>
    </xf>
    <xf numFmtId="165" fontId="6" fillId="0" borderId="6" xfId="2" applyNumberFormat="1" applyFill="1" applyBorder="1" applyAlignment="1">
      <alignment horizontal="center" vertical="center" wrapText="1"/>
    </xf>
    <xf numFmtId="165" fontId="0" fillId="0" borderId="6" xfId="1" applyNumberFormat="1" applyFont="1" applyFill="1" applyBorder="1" applyAlignment="1">
      <alignment horizontal="center" vertical="center" wrapText="1"/>
    </xf>
    <xf numFmtId="165" fontId="0" fillId="0" borderId="1" xfId="0" applyNumberFormat="1" applyFill="1" applyBorder="1" applyAlignment="1">
      <alignment horizontal="center" vertical="center"/>
    </xf>
    <xf numFmtId="165" fontId="6" fillId="0" borderId="1" xfId="2" applyNumberFormat="1" applyFill="1" applyBorder="1" applyAlignment="1">
      <alignment horizontal="center" vertical="center"/>
    </xf>
    <xf numFmtId="165" fontId="0" fillId="0" borderId="1" xfId="0" applyNumberFormat="1" applyFill="1" applyBorder="1" applyAlignment="1">
      <alignment horizontal="center" vertical="center" wrapText="1"/>
    </xf>
    <xf numFmtId="165" fontId="6" fillId="0" borderId="1" xfId="2" applyNumberFormat="1" applyBorder="1" applyAlignment="1">
      <alignment horizontal="center" vertical="center"/>
    </xf>
    <xf numFmtId="165" fontId="0" fillId="0" borderId="1" xfId="0" applyNumberFormat="1" applyBorder="1" applyAlignment="1">
      <alignment horizontal="left" vertical="center" wrapText="1"/>
    </xf>
    <xf numFmtId="0" fontId="0" fillId="0" borderId="6" xfId="0" applyBorder="1" applyAlignment="1">
      <alignment horizontal="center" vertical="center" wrapText="1"/>
    </xf>
    <xf numFmtId="0" fontId="0" fillId="0" borderId="6" xfId="0" applyFill="1" applyBorder="1" applyAlignment="1">
      <alignment horizontal="center" vertical="center"/>
    </xf>
    <xf numFmtId="0" fontId="6" fillId="0" borderId="6" xfId="2" applyFill="1" applyBorder="1" applyAlignment="1">
      <alignment horizontal="center" vertical="center"/>
    </xf>
    <xf numFmtId="0" fontId="6" fillId="0" borderId="1" xfId="2" applyBorder="1" applyAlignment="1">
      <alignment horizontal="center" vertical="center"/>
    </xf>
    <xf numFmtId="0" fontId="6" fillId="0" borderId="1" xfId="2" applyFill="1"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left" vertical="center" wrapText="1"/>
    </xf>
    <xf numFmtId="0" fontId="0" fillId="0" borderId="1" xfId="0" applyBorder="1" applyAlignment="1">
      <alignment horizontal="left" vertical="center" wrapText="1"/>
    </xf>
    <xf numFmtId="0" fontId="0" fillId="0" borderId="5" xfId="0" applyBorder="1" applyAlignment="1">
      <alignment horizontal="left" vertical="center" wrapText="1" indent="3"/>
    </xf>
    <xf numFmtId="0" fontId="0" fillId="0" borderId="4" xfId="0" applyFill="1" applyBorder="1" applyAlignment="1">
      <alignment horizontal="left" vertical="center" wrapText="1" indent="3"/>
    </xf>
    <xf numFmtId="0" fontId="0" fillId="0" borderId="4" xfId="0" applyBorder="1" applyAlignment="1">
      <alignment horizontal="left" vertical="center" wrapText="1" indent="3"/>
    </xf>
    <xf numFmtId="0" fontId="0" fillId="0" borderId="1" xfId="0" applyBorder="1" applyAlignment="1">
      <alignment horizontal="center" vertical="center" wrapText="1"/>
    </xf>
    <xf numFmtId="0" fontId="6" fillId="0" borderId="1" xfId="2" applyBorder="1" applyAlignment="1">
      <alignment horizontal="center" vertical="center" wrapText="1"/>
    </xf>
    <xf numFmtId="0" fontId="0" fillId="0" borderId="1" xfId="0" applyBorder="1" applyAlignment="1">
      <alignment horizontal="left" vertical="center"/>
    </xf>
    <xf numFmtId="0" fontId="0" fillId="0" borderId="6" xfId="0" applyFill="1" applyBorder="1" applyAlignment="1">
      <alignment horizontal="center" vertical="center" wrapText="1"/>
    </xf>
    <xf numFmtId="0" fontId="8" fillId="0" borderId="15" xfId="0" applyFont="1" applyFill="1" applyBorder="1" applyAlignment="1">
      <alignment horizontal="center" vertical="center"/>
    </xf>
    <xf numFmtId="15" fontId="0" fillId="0" borderId="11" xfId="1" applyNumberFormat="1" applyFont="1" applyFill="1" applyBorder="1" applyAlignment="1">
      <alignment horizontal="center" vertical="center"/>
    </xf>
    <xf numFmtId="165" fontId="0" fillId="0" borderId="11" xfId="0" applyNumberFormat="1" applyFill="1" applyBorder="1" applyAlignment="1">
      <alignment horizontal="center" vertical="center"/>
    </xf>
    <xf numFmtId="165" fontId="0" fillId="0" borderId="11" xfId="1" applyNumberFormat="1" applyFont="1" applyFill="1" applyBorder="1" applyAlignment="1">
      <alignment horizontal="center" vertical="center"/>
    </xf>
    <xf numFmtId="0" fontId="0" fillId="0" borderId="5" xfId="0" applyFill="1" applyBorder="1" applyAlignment="1">
      <alignment horizontal="left" vertical="center" wrapText="1"/>
    </xf>
    <xf numFmtId="165" fontId="0" fillId="0" borderId="11" xfId="0" applyNumberFormat="1" applyBorder="1" applyAlignment="1">
      <alignment horizontal="center" vertical="center"/>
    </xf>
    <xf numFmtId="165" fontId="0" fillId="0" borderId="12" xfId="1" applyNumberFormat="1" applyFont="1" applyFill="1" applyBorder="1" applyAlignment="1">
      <alignment horizontal="center" vertical="center"/>
    </xf>
    <xf numFmtId="0" fontId="0" fillId="0" borderId="0" xfId="0" applyBorder="1" applyAlignment="1">
      <alignment wrapText="1"/>
    </xf>
    <xf numFmtId="17" fontId="0" fillId="0" borderId="11" xfId="0" applyNumberFormat="1" applyFill="1" applyBorder="1" applyAlignment="1">
      <alignment horizontal="center" vertical="center"/>
    </xf>
    <xf numFmtId="17" fontId="0" fillId="0" borderId="11" xfId="0" applyNumberFormat="1" applyBorder="1" applyAlignment="1">
      <alignment horizontal="center" vertical="center"/>
    </xf>
    <xf numFmtId="0" fontId="0" fillId="0" borderId="11" xfId="0" applyFill="1" applyBorder="1" applyAlignment="1">
      <alignment horizontal="center" vertical="center"/>
    </xf>
    <xf numFmtId="15" fontId="0" fillId="0" borderId="11" xfId="0" applyNumberFormat="1"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horizontal="center" vertical="center" wrapText="1"/>
    </xf>
    <xf numFmtId="165" fontId="0" fillId="0" borderId="27" xfId="1" applyNumberFormat="1" applyFont="1" applyFill="1" applyBorder="1" applyAlignment="1">
      <alignment horizontal="right" vertical="center"/>
    </xf>
    <xf numFmtId="0" fontId="0" fillId="0" borderId="0" xfId="0" applyBorder="1" applyAlignment="1">
      <alignment horizontal="left" vertical="center" wrapText="1"/>
    </xf>
    <xf numFmtId="17" fontId="0" fillId="0" borderId="11" xfId="1" applyNumberFormat="1" applyFont="1" applyFill="1" applyBorder="1" applyAlignment="1">
      <alignment horizontal="center" vertical="center"/>
    </xf>
    <xf numFmtId="0" fontId="0" fillId="0" borderId="4" xfId="0" applyBorder="1" applyAlignment="1">
      <alignment vertical="center"/>
    </xf>
    <xf numFmtId="0" fontId="0" fillId="0" borderId="4" xfId="0" applyFill="1" applyBorder="1"/>
    <xf numFmtId="0" fontId="0" fillId="0" borderId="11" xfId="0" applyFill="1" applyBorder="1"/>
    <xf numFmtId="0" fontId="0" fillId="0" borderId="4" xfId="0" applyBorder="1"/>
    <xf numFmtId="15" fontId="0" fillId="0" borderId="11" xfId="0" applyNumberFormat="1" applyBorder="1"/>
    <xf numFmtId="0" fontId="0" fillId="0" borderId="4" xfId="0" applyBorder="1" applyAlignment="1">
      <alignment wrapText="1"/>
    </xf>
    <xf numFmtId="0" fontId="0" fillId="0" borderId="4" xfId="0" applyFill="1" applyBorder="1" applyAlignment="1">
      <alignment wrapText="1"/>
    </xf>
    <xf numFmtId="0" fontId="0" fillId="0" borderId="11" xfId="0" applyBorder="1" applyAlignment="1"/>
    <xf numFmtId="0" fontId="0" fillId="0" borderId="6" xfId="0" applyBorder="1" applyAlignment="1">
      <alignment horizontal="center" vertical="center"/>
    </xf>
    <xf numFmtId="0" fontId="0" fillId="0" borderId="6" xfId="0" applyFill="1" applyBorder="1" applyAlignment="1">
      <alignment horizontal="center" vertical="center"/>
    </xf>
    <xf numFmtId="0" fontId="6" fillId="0" borderId="1" xfId="2" applyBorder="1" applyAlignment="1">
      <alignment horizontal="center" vertical="center"/>
    </xf>
    <xf numFmtId="0" fontId="6" fillId="0" borderId="1" xfId="2" applyFill="1"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65" fontId="0" fillId="0" borderId="1" xfId="1" applyNumberFormat="1" applyFont="1" applyFill="1" applyBorder="1" applyAlignment="1">
      <alignment horizontal="center" vertical="center" wrapText="1"/>
    </xf>
    <xf numFmtId="0" fontId="0" fillId="0" borderId="11" xfId="0" applyBorder="1" applyAlignment="1">
      <alignment horizontal="center" vertical="center"/>
    </xf>
    <xf numFmtId="0" fontId="0" fillId="0" borderId="1" xfId="0" applyBorder="1" applyAlignment="1">
      <alignment horizontal="center" vertical="center"/>
    </xf>
    <xf numFmtId="0" fontId="6" fillId="0" borderId="1" xfId="2" applyBorder="1" applyAlignment="1">
      <alignment horizontal="center" vertical="center"/>
    </xf>
    <xf numFmtId="165" fontId="0" fillId="0" borderId="6" xfId="1" applyNumberFormat="1" applyFont="1" applyFill="1" applyBorder="1" applyAlignment="1">
      <alignment horizontal="right" vertical="center"/>
    </xf>
    <xf numFmtId="0" fontId="0" fillId="0" borderId="1" xfId="0" applyFill="1" applyBorder="1" applyAlignment="1">
      <alignment horizontal="right"/>
    </xf>
    <xf numFmtId="0" fontId="0" fillId="0" borderId="1" xfId="0" applyFill="1" applyBorder="1" applyAlignment="1">
      <alignment horizontal="right" vertical="center"/>
    </xf>
    <xf numFmtId="15" fontId="0" fillId="0" borderId="11" xfId="0" applyNumberFormat="1" applyBorder="1" applyAlignment="1">
      <alignment horizontal="center" vertical="center"/>
    </xf>
    <xf numFmtId="0" fontId="0" fillId="0" borderId="17" xfId="0" applyFill="1" applyBorder="1" applyAlignment="1">
      <alignment horizontal="center" vertical="center"/>
    </xf>
    <xf numFmtId="0" fontId="0" fillId="0" borderId="1" xfId="0" applyBorder="1" applyAlignment="1">
      <alignment horizontal="center" vertical="center"/>
    </xf>
    <xf numFmtId="0" fontId="6" fillId="0" borderId="17" xfId="2" applyFill="1" applyBorder="1" applyAlignment="1">
      <alignment horizontal="center" vertical="center"/>
    </xf>
    <xf numFmtId="0" fontId="0" fillId="0" borderId="1" xfId="0" applyFill="1" applyBorder="1" applyAlignment="1">
      <alignment horizontal="center" vertical="center"/>
    </xf>
    <xf numFmtId="0" fontId="0" fillId="0" borderId="16" xfId="0" applyFill="1" applyBorder="1" applyAlignment="1">
      <alignment vertical="center" wrapText="1"/>
    </xf>
    <xf numFmtId="0" fontId="0" fillId="0" borderId="17" xfId="0" applyFill="1" applyBorder="1" applyAlignment="1">
      <alignment horizontal="center" vertical="center" wrapText="1"/>
    </xf>
    <xf numFmtId="0" fontId="0" fillId="0" borderId="17" xfId="0" applyFill="1" applyBorder="1"/>
    <xf numFmtId="0" fontId="0" fillId="0" borderId="22" xfId="0" applyFill="1" applyBorder="1"/>
    <xf numFmtId="0" fontId="0" fillId="0" borderId="1" xfId="0" applyBorder="1" applyAlignment="1">
      <alignment horizontal="center" vertical="center"/>
    </xf>
    <xf numFmtId="0" fontId="0" fillId="0" borderId="1" xfId="0" applyFill="1" applyBorder="1" applyAlignment="1">
      <alignment horizontal="center" vertical="center"/>
    </xf>
    <xf numFmtId="165" fontId="2" fillId="0" borderId="17" xfId="1" applyNumberFormat="1" applyFont="1" applyBorder="1" applyAlignment="1">
      <alignment horizontal="center" vertical="center"/>
    </xf>
    <xf numFmtId="15" fontId="0" fillId="0" borderId="11" xfId="0" applyNumberFormat="1" applyBorder="1" applyAlignment="1">
      <alignment horizontal="center" vertical="center"/>
    </xf>
    <xf numFmtId="0" fontId="6" fillId="0" borderId="1" xfId="2" applyBorder="1" applyAlignment="1">
      <alignment horizontal="center" vertical="center"/>
    </xf>
    <xf numFmtId="0" fontId="0" fillId="0" borderId="1" xfId="0" applyBorder="1" applyAlignment="1">
      <alignment horizontal="left" vertical="center"/>
    </xf>
    <xf numFmtId="165" fontId="0" fillId="0" borderId="6" xfId="1" applyNumberFormat="1" applyFont="1" applyFill="1" applyBorder="1" applyAlignment="1">
      <alignment horizontal="center" vertical="center" wrapText="1"/>
    </xf>
    <xf numFmtId="165" fontId="0" fillId="0" borderId="15" xfId="1" applyNumberFormat="1" applyFont="1" applyFill="1" applyBorder="1" applyAlignment="1">
      <alignment horizontal="center" vertical="center" wrapText="1"/>
    </xf>
    <xf numFmtId="165" fontId="0" fillId="0" borderId="6" xfId="1" applyNumberFormat="1" applyFont="1" applyFill="1" applyBorder="1" applyAlignment="1">
      <alignment horizontal="left" vertical="center"/>
    </xf>
    <xf numFmtId="165" fontId="0" fillId="0" borderId="15" xfId="1" applyNumberFormat="1" applyFont="1" applyFill="1" applyBorder="1" applyAlignment="1">
      <alignment horizontal="left" vertical="center"/>
    </xf>
    <xf numFmtId="165" fontId="0" fillId="0" borderId="1" xfId="1" applyNumberFormat="1" applyFont="1" applyFill="1" applyBorder="1" applyAlignment="1">
      <alignment horizontal="center" vertical="center"/>
    </xf>
    <xf numFmtId="165" fontId="0" fillId="0" borderId="1" xfId="0" applyNumberFormat="1" applyBorder="1" applyAlignment="1">
      <alignment horizontal="left" vertical="center" wrapText="1"/>
    </xf>
    <xf numFmtId="15" fontId="0" fillId="0" borderId="11" xfId="0" applyNumberFormat="1" applyBorder="1" applyAlignment="1">
      <alignment horizontal="center" vertical="center"/>
    </xf>
    <xf numFmtId="0" fontId="0" fillId="0" borderId="11" xfId="0" applyNumberFormat="1" applyBorder="1" applyAlignment="1">
      <alignment horizontal="center" vertical="center"/>
    </xf>
    <xf numFmtId="15" fontId="0" fillId="0" borderId="12" xfId="1" applyNumberFormat="1" applyFont="1" applyFill="1" applyBorder="1" applyAlignment="1">
      <alignment horizontal="center" vertical="center"/>
    </xf>
    <xf numFmtId="0" fontId="0" fillId="0" borderId="22" xfId="1" applyNumberFormat="1" applyFont="1" applyFill="1" applyBorder="1" applyAlignment="1">
      <alignment horizontal="center" vertical="center"/>
    </xf>
    <xf numFmtId="0" fontId="0" fillId="0" borderId="21" xfId="1" applyNumberFormat="1" applyFont="1" applyFill="1" applyBorder="1" applyAlignment="1">
      <alignment horizontal="center" vertical="center"/>
    </xf>
    <xf numFmtId="165" fontId="0" fillId="0" borderId="6" xfId="1" applyNumberFormat="1" applyFont="1" applyFill="1" applyBorder="1" applyAlignment="1">
      <alignment horizontal="center" vertical="center"/>
    </xf>
    <xf numFmtId="165" fontId="0" fillId="0" borderId="17" xfId="1" applyNumberFormat="1" applyFont="1" applyFill="1" applyBorder="1" applyAlignment="1">
      <alignment horizontal="center" vertical="center"/>
    </xf>
    <xf numFmtId="165" fontId="0" fillId="0" borderId="15" xfId="1" applyNumberFormat="1" applyFont="1" applyFill="1" applyBorder="1" applyAlignment="1">
      <alignment horizontal="center" vertical="center"/>
    </xf>
    <xf numFmtId="165" fontId="0" fillId="0" borderId="17" xfId="1" applyNumberFormat="1" applyFont="1" applyFill="1" applyBorder="1" applyAlignment="1">
      <alignment horizontal="left" vertical="center"/>
    </xf>
    <xf numFmtId="165" fontId="6" fillId="0" borderId="6" xfId="2" applyNumberFormat="1" applyFill="1" applyBorder="1" applyAlignment="1">
      <alignment horizontal="center" vertical="center"/>
    </xf>
    <xf numFmtId="165" fontId="6" fillId="0" borderId="15" xfId="2" applyNumberFormat="1" applyFill="1" applyBorder="1" applyAlignment="1">
      <alignment horizontal="center" vertical="center"/>
    </xf>
    <xf numFmtId="165" fontId="0" fillId="0" borderId="12" xfId="1" applyNumberFormat="1" applyFont="1" applyFill="1" applyBorder="1" applyAlignment="1">
      <alignment horizontal="center" vertical="center"/>
    </xf>
    <xf numFmtId="165" fontId="0" fillId="0" borderId="21" xfId="1" applyNumberFormat="1" applyFont="1" applyFill="1" applyBorder="1" applyAlignment="1">
      <alignment horizontal="center" vertical="center"/>
    </xf>
    <xf numFmtId="165" fontId="6" fillId="0" borderId="1" xfId="2" applyNumberFormat="1" applyFill="1" applyBorder="1" applyAlignment="1">
      <alignment horizontal="center" vertical="center"/>
    </xf>
    <xf numFmtId="165" fontId="0" fillId="0" borderId="1" xfId="1" applyNumberFormat="1" applyFont="1" applyFill="1" applyBorder="1" applyAlignment="1">
      <alignment horizontal="left" vertical="center" wrapText="1"/>
    </xf>
    <xf numFmtId="15" fontId="0" fillId="0" borderId="11" xfId="1" applyNumberFormat="1" applyFont="1" applyFill="1" applyBorder="1" applyAlignment="1">
      <alignment horizontal="center" vertical="center"/>
    </xf>
    <xf numFmtId="0" fontId="0" fillId="0" borderId="11" xfId="1" applyNumberFormat="1" applyFont="1" applyFill="1" applyBorder="1" applyAlignment="1">
      <alignment horizontal="center" vertical="center"/>
    </xf>
    <xf numFmtId="165" fontId="6" fillId="0" borderId="17" xfId="2" applyNumberFormat="1" applyFill="1" applyBorder="1" applyAlignment="1">
      <alignment horizontal="center" vertical="center"/>
    </xf>
    <xf numFmtId="165" fontId="0" fillId="0" borderId="6" xfId="0" applyNumberFormat="1" applyFill="1" applyBorder="1" applyAlignment="1">
      <alignment horizontal="center" vertical="center"/>
    </xf>
    <xf numFmtId="165" fontId="0" fillId="0" borderId="17" xfId="0" applyNumberFormat="1" applyFill="1" applyBorder="1" applyAlignment="1">
      <alignment horizontal="center" vertical="center"/>
    </xf>
    <xf numFmtId="165" fontId="0" fillId="0" borderId="6" xfId="0" applyNumberFormat="1" applyFill="1" applyBorder="1" applyAlignment="1">
      <alignment horizontal="left" vertical="center"/>
    </xf>
    <xf numFmtId="165" fontId="0" fillId="0" borderId="17" xfId="0" applyNumberFormat="1" applyFill="1" applyBorder="1" applyAlignment="1">
      <alignment horizontal="left" vertical="center"/>
    </xf>
    <xf numFmtId="165" fontId="0" fillId="0" borderId="6" xfId="1" applyNumberFormat="1" applyFont="1" applyFill="1" applyBorder="1" applyAlignment="1">
      <alignment horizontal="left" vertical="center" wrapText="1"/>
    </xf>
    <xf numFmtId="165" fontId="0" fillId="0" borderId="17" xfId="1" applyNumberFormat="1" applyFont="1" applyFill="1" applyBorder="1" applyAlignment="1">
      <alignment horizontal="left" vertical="center" wrapText="1"/>
    </xf>
    <xf numFmtId="165" fontId="0" fillId="0" borderId="15" xfId="1" applyNumberFormat="1" applyFont="1" applyFill="1" applyBorder="1" applyAlignment="1">
      <alignment horizontal="left" vertical="center" wrapText="1"/>
    </xf>
    <xf numFmtId="17" fontId="0" fillId="0" borderId="11" xfId="1" applyNumberFormat="1" applyFont="1" applyFill="1" applyBorder="1" applyAlignment="1">
      <alignment horizontal="center" vertical="center" wrapText="1"/>
    </xf>
    <xf numFmtId="0" fontId="0" fillId="0" borderId="11" xfId="1" applyNumberFormat="1" applyFont="1" applyFill="1" applyBorder="1" applyAlignment="1">
      <alignment horizontal="center" vertical="center" wrapText="1"/>
    </xf>
    <xf numFmtId="165" fontId="0" fillId="0" borderId="1" xfId="1" applyNumberFormat="1" applyFont="1" applyFill="1" applyBorder="1" applyAlignment="1">
      <alignment horizontal="center" vertical="center" wrapText="1"/>
    </xf>
    <xf numFmtId="165" fontId="0" fillId="0" borderId="1" xfId="0" applyNumberFormat="1" applyFill="1" applyBorder="1" applyAlignment="1">
      <alignment horizontal="center" vertical="center"/>
    </xf>
    <xf numFmtId="165" fontId="0" fillId="0" borderId="1" xfId="0" applyNumberFormat="1" applyFill="1" applyBorder="1" applyAlignment="1">
      <alignment horizontal="center" vertical="center" wrapText="1"/>
    </xf>
    <xf numFmtId="15" fontId="0" fillId="0" borderId="21" xfId="1" applyNumberFormat="1" applyFont="1" applyFill="1" applyBorder="1" applyAlignment="1">
      <alignment horizontal="center" vertical="center"/>
    </xf>
    <xf numFmtId="165" fontId="0" fillId="0" borderId="6" xfId="0" applyNumberFormat="1" applyBorder="1" applyAlignment="1">
      <alignment horizontal="left" vertical="center"/>
    </xf>
    <xf numFmtId="165" fontId="0" fillId="0" borderId="17" xfId="0" applyNumberFormat="1" applyBorder="1" applyAlignment="1">
      <alignment horizontal="left" vertical="center"/>
    </xf>
    <xf numFmtId="165" fontId="0" fillId="0" borderId="15" xfId="0" applyNumberFormat="1" applyBorder="1" applyAlignment="1">
      <alignment horizontal="left" vertical="center"/>
    </xf>
    <xf numFmtId="15" fontId="0" fillId="0" borderId="12" xfId="0" applyNumberFormat="1" applyFill="1" applyBorder="1" applyAlignment="1">
      <alignment horizontal="center" vertical="center"/>
    </xf>
    <xf numFmtId="15" fontId="0" fillId="0" borderId="22" xfId="0" applyNumberFormat="1" applyFill="1" applyBorder="1" applyAlignment="1">
      <alignment horizontal="center" vertical="center"/>
    </xf>
    <xf numFmtId="15" fontId="0" fillId="0" borderId="21" xfId="0" applyNumberFormat="1" applyFill="1" applyBorder="1" applyAlignment="1">
      <alignment horizontal="center" vertical="center"/>
    </xf>
    <xf numFmtId="165" fontId="0" fillId="0" borderId="11" xfId="0" applyNumberFormat="1" applyFill="1" applyBorder="1" applyAlignment="1">
      <alignment horizontal="center" vertical="center"/>
    </xf>
    <xf numFmtId="165" fontId="6" fillId="0" borderId="1" xfId="2" applyNumberFormat="1" applyBorder="1" applyAlignment="1">
      <alignment horizontal="center" vertical="center"/>
    </xf>
    <xf numFmtId="165" fontId="0" fillId="0" borderId="1" xfId="0" applyNumberFormat="1" applyBorder="1" applyAlignment="1">
      <alignment horizontal="center"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165" fontId="0" fillId="0" borderId="1" xfId="0" applyNumberFormat="1" applyFill="1" applyBorder="1" applyAlignment="1">
      <alignment horizontal="left" vertical="center"/>
    </xf>
    <xf numFmtId="165" fontId="0" fillId="0" borderId="1" xfId="0" applyNumberFormat="1" applyBorder="1" applyAlignment="1">
      <alignment horizontal="center" vertical="center"/>
    </xf>
    <xf numFmtId="165" fontId="0" fillId="0" borderId="6" xfId="1" applyNumberFormat="1" applyFont="1" applyFill="1" applyBorder="1" applyAlignment="1">
      <alignment vertical="center"/>
    </xf>
    <xf numFmtId="165" fontId="0" fillId="0" borderId="15" xfId="1" applyNumberFormat="1" applyFont="1" applyFill="1" applyBorder="1" applyAlignment="1">
      <alignment vertical="center"/>
    </xf>
    <xf numFmtId="0" fontId="0" fillId="0" borderId="16" xfId="0" applyFill="1" applyBorder="1" applyAlignment="1">
      <alignment horizontal="left" vertical="center" wrapText="1"/>
    </xf>
    <xf numFmtId="0" fontId="0" fillId="0" borderId="14" xfId="0" applyFill="1" applyBorder="1" applyAlignment="1">
      <alignment horizontal="left" vertical="center" wrapText="1"/>
    </xf>
    <xf numFmtId="165" fontId="0" fillId="0" borderId="6" xfId="0" applyNumberFormat="1" applyBorder="1" applyAlignment="1">
      <alignment horizontal="center" vertical="center"/>
    </xf>
    <xf numFmtId="165" fontId="0" fillId="0" borderId="17" xfId="0" applyNumberFormat="1" applyBorder="1" applyAlignment="1">
      <alignment horizontal="center" vertical="center"/>
    </xf>
    <xf numFmtId="165" fontId="0" fillId="0" borderId="15" xfId="0" applyNumberFormat="1" applyBorder="1" applyAlignment="1">
      <alignment horizontal="center" vertical="center"/>
    </xf>
    <xf numFmtId="165" fontId="6" fillId="0" borderId="6" xfId="2" applyNumberFormat="1" applyBorder="1" applyAlignment="1">
      <alignment horizontal="center" vertical="center"/>
    </xf>
    <xf numFmtId="165" fontId="6" fillId="0" borderId="17" xfId="2" applyNumberFormat="1" applyBorder="1" applyAlignment="1">
      <alignment horizontal="center" vertical="center"/>
    </xf>
    <xf numFmtId="165" fontId="6" fillId="0" borderId="15" xfId="2" applyNumberFormat="1" applyBorder="1" applyAlignment="1">
      <alignment horizontal="center" vertical="center"/>
    </xf>
    <xf numFmtId="15" fontId="0" fillId="0" borderId="12" xfId="0" applyNumberFormat="1" applyBorder="1" applyAlignment="1">
      <alignment horizontal="center" vertical="center"/>
    </xf>
    <xf numFmtId="0" fontId="0" fillId="0" borderId="21" xfId="0" applyBorder="1" applyAlignment="1">
      <alignment horizontal="center" vertical="center"/>
    </xf>
    <xf numFmtId="0" fontId="6" fillId="0" borderId="1" xfId="2" applyBorder="1" applyAlignment="1">
      <alignment horizontal="center" vertical="center"/>
    </xf>
    <xf numFmtId="0" fontId="0" fillId="0" borderId="1" xfId="0" applyBorder="1" applyAlignment="1">
      <alignment horizontal="center" vertical="center" wrapText="1"/>
    </xf>
    <xf numFmtId="0" fontId="6" fillId="0" borderId="6" xfId="2" applyBorder="1" applyAlignment="1">
      <alignment horizontal="center" vertical="center"/>
    </xf>
    <xf numFmtId="0" fontId="6" fillId="0" borderId="17" xfId="2" applyBorder="1" applyAlignment="1">
      <alignment horizontal="center" vertical="center"/>
    </xf>
    <xf numFmtId="0" fontId="6" fillId="0" borderId="15" xfId="2" applyBorder="1" applyAlignment="1">
      <alignment horizontal="center" vertical="center"/>
    </xf>
    <xf numFmtId="0" fontId="0" fillId="0" borderId="6" xfId="0" applyBorder="1" applyAlignment="1">
      <alignment horizontal="center" vertical="center" wrapText="1"/>
    </xf>
    <xf numFmtId="0" fontId="0" fillId="0" borderId="17" xfId="0" applyBorder="1" applyAlignment="1">
      <alignment horizontal="center" vertical="center" wrapText="1"/>
    </xf>
    <xf numFmtId="0" fontId="0" fillId="0" borderId="15" xfId="0" applyBorder="1" applyAlignment="1">
      <alignment horizontal="center" vertical="center" wrapText="1"/>
    </xf>
    <xf numFmtId="0" fontId="0" fillId="0" borderId="12" xfId="0" applyBorder="1" applyAlignment="1">
      <alignment horizontal="center" vertical="center"/>
    </xf>
    <xf numFmtId="0" fontId="0" fillId="0" borderId="6" xfId="0" applyBorder="1" applyAlignment="1">
      <alignment horizontal="center" vertical="center"/>
    </xf>
    <xf numFmtId="0" fontId="0" fillId="0" borderId="15" xfId="0" applyBorder="1" applyAlignment="1">
      <alignment horizontal="center" vertical="center"/>
    </xf>
    <xf numFmtId="0" fontId="0" fillId="0" borderId="6" xfId="0" applyBorder="1" applyAlignment="1">
      <alignment horizontal="left" vertical="center"/>
    </xf>
    <xf numFmtId="0" fontId="0" fillId="0" borderId="15" xfId="0" applyBorder="1" applyAlignment="1">
      <alignment horizontal="left" vertical="center"/>
    </xf>
    <xf numFmtId="0" fontId="0" fillId="0" borderId="11" xfId="0" applyBorder="1" applyAlignment="1">
      <alignment horizontal="center" vertical="center"/>
    </xf>
    <xf numFmtId="0" fontId="0" fillId="0" borderId="6" xfId="0" applyBorder="1" applyAlignment="1">
      <alignment horizontal="left" vertical="center" wrapText="1"/>
    </xf>
    <xf numFmtId="0" fontId="0" fillId="0" borderId="15" xfId="0" applyBorder="1" applyAlignment="1">
      <alignment horizontal="left" vertical="center" wrapText="1"/>
    </xf>
    <xf numFmtId="0" fontId="0" fillId="0" borderId="1" xfId="0" applyBorder="1" applyAlignment="1">
      <alignment horizontal="left" vertical="center"/>
    </xf>
    <xf numFmtId="0" fontId="0" fillId="0" borderId="6" xfId="0" applyFill="1" applyBorder="1" applyAlignment="1">
      <alignment horizontal="center" vertical="center"/>
    </xf>
    <xf numFmtId="0" fontId="0" fillId="0" borderId="15" xfId="0" applyFill="1" applyBorder="1" applyAlignment="1">
      <alignment horizontal="center" vertical="center"/>
    </xf>
    <xf numFmtId="0" fontId="6" fillId="0" borderId="6" xfId="2" applyFill="1" applyBorder="1" applyAlignment="1">
      <alignment horizontal="center" vertical="center"/>
    </xf>
    <xf numFmtId="0" fontId="6" fillId="0" borderId="15" xfId="2" applyFill="1" applyBorder="1" applyAlignment="1">
      <alignment horizontal="center" vertical="center"/>
    </xf>
    <xf numFmtId="0" fontId="0" fillId="0" borderId="6" xfId="0" applyFill="1" applyBorder="1" applyAlignment="1">
      <alignment horizontal="center" vertical="center" wrapText="1"/>
    </xf>
    <xf numFmtId="0" fontId="0" fillId="0" borderId="15" xfId="0" applyFill="1" applyBorder="1" applyAlignment="1">
      <alignment horizontal="center" vertical="center" wrapText="1"/>
    </xf>
    <xf numFmtId="0" fontId="0" fillId="0" borderId="6" xfId="0" applyFill="1" applyBorder="1" applyAlignment="1">
      <alignment horizontal="left" vertical="center"/>
    </xf>
    <xf numFmtId="0" fontId="0" fillId="0" borderId="15" xfId="0" applyFill="1" applyBorder="1" applyAlignment="1">
      <alignment horizontal="left" vertical="center"/>
    </xf>
    <xf numFmtId="0" fontId="0" fillId="0" borderId="12" xfId="0" applyFill="1" applyBorder="1" applyAlignment="1">
      <alignment horizontal="center" vertical="center"/>
    </xf>
    <xf numFmtId="0" fontId="0" fillId="0" borderId="21" xfId="0" applyFill="1" applyBorder="1" applyAlignment="1">
      <alignment horizontal="center" vertical="center"/>
    </xf>
    <xf numFmtId="0" fontId="8" fillId="0" borderId="1" xfId="2" applyFont="1" applyBorder="1" applyAlignment="1">
      <alignment horizontal="center" vertical="center" wrapText="1"/>
    </xf>
    <xf numFmtId="0" fontId="8" fillId="0" borderId="1" xfId="2" applyFont="1" applyBorder="1" applyAlignment="1">
      <alignment horizontal="left" vertical="center" wrapText="1"/>
    </xf>
    <xf numFmtId="15" fontId="8" fillId="0" borderId="11" xfId="2" applyNumberFormat="1" applyFont="1" applyBorder="1" applyAlignment="1">
      <alignment horizontal="center" vertical="center"/>
    </xf>
    <xf numFmtId="0" fontId="8" fillId="0" borderId="11" xfId="2" applyFont="1" applyBorder="1" applyAlignment="1">
      <alignment horizontal="center" vertical="center"/>
    </xf>
    <xf numFmtId="0" fontId="0" fillId="0" borderId="17" xfId="0" applyFill="1" applyBorder="1" applyAlignment="1">
      <alignment horizontal="center" vertical="center"/>
    </xf>
    <xf numFmtId="17" fontId="0" fillId="0" borderId="12" xfId="0" applyNumberFormat="1" applyBorder="1" applyAlignment="1">
      <alignment horizontal="center" vertical="center"/>
    </xf>
    <xf numFmtId="0" fontId="0" fillId="0" borderId="6" xfId="0" applyFill="1" applyBorder="1" applyAlignment="1">
      <alignment horizontal="left" vertical="center" wrapText="1"/>
    </xf>
    <xf numFmtId="0" fontId="0" fillId="0" borderId="15" xfId="0" applyFill="1" applyBorder="1" applyAlignment="1">
      <alignment horizontal="left" vertical="center" wrapText="1"/>
    </xf>
    <xf numFmtId="17" fontId="0" fillId="0" borderId="12" xfId="0" applyNumberFormat="1" applyFill="1" applyBorder="1" applyAlignment="1">
      <alignment horizontal="center" vertical="center"/>
    </xf>
    <xf numFmtId="0" fontId="0" fillId="0" borderId="17" xfId="0" applyFill="1" applyBorder="1" applyAlignment="1">
      <alignment horizontal="left" vertical="center"/>
    </xf>
    <xf numFmtId="0" fontId="0" fillId="0" borderId="1" xfId="0" applyBorder="1" applyAlignment="1">
      <alignment horizontal="center" vertical="center"/>
    </xf>
    <xf numFmtId="0" fontId="0" fillId="0" borderId="17" xfId="0" applyBorder="1" applyAlignment="1">
      <alignment horizontal="left" vertical="center"/>
    </xf>
    <xf numFmtId="0" fontId="0" fillId="0" borderId="22" xfId="0" applyBorder="1" applyAlignment="1">
      <alignment horizontal="center" vertical="center"/>
    </xf>
    <xf numFmtId="0" fontId="0" fillId="0" borderId="27" xfId="0" applyBorder="1" applyAlignment="1">
      <alignment horizontal="center" vertical="center" wrapText="1"/>
    </xf>
    <xf numFmtId="0" fontId="0" fillId="0" borderId="1" xfId="0" applyFill="1" applyBorder="1" applyAlignment="1">
      <alignment horizontal="left" vertical="center" wrapText="1"/>
    </xf>
    <xf numFmtId="0" fontId="0" fillId="0" borderId="27" xfId="0" applyFill="1" applyBorder="1" applyAlignment="1">
      <alignment horizontal="left" vertical="center" wrapText="1"/>
    </xf>
    <xf numFmtId="17" fontId="0" fillId="0" borderId="11" xfId="0" applyNumberFormat="1" applyBorder="1" applyAlignment="1">
      <alignment horizontal="center" vertical="center"/>
    </xf>
    <xf numFmtId="0" fontId="0" fillId="0" borderId="30" xfId="0" applyBorder="1" applyAlignment="1">
      <alignment horizontal="center" vertical="center"/>
    </xf>
    <xf numFmtId="15" fontId="0" fillId="0" borderId="22" xfId="0" applyNumberFormat="1" applyBorder="1" applyAlignment="1">
      <alignment horizontal="center" vertical="center"/>
    </xf>
    <xf numFmtId="15" fontId="0" fillId="0" borderId="21" xfId="0" applyNumberFormat="1" applyBorder="1" applyAlignment="1">
      <alignment horizontal="center" vertical="center"/>
    </xf>
    <xf numFmtId="0" fontId="6" fillId="0" borderId="6" xfId="2" applyBorder="1" applyAlignment="1">
      <alignment horizontal="center" vertical="center" wrapText="1"/>
    </xf>
    <xf numFmtId="0" fontId="6" fillId="0" borderId="15" xfId="2" applyBorder="1" applyAlignment="1">
      <alignment horizontal="center" vertical="center" wrapText="1"/>
    </xf>
    <xf numFmtId="15" fontId="0" fillId="0" borderId="11" xfId="0" applyNumberFormat="1" applyFill="1" applyBorder="1" applyAlignment="1">
      <alignment horizontal="center" vertical="center"/>
    </xf>
    <xf numFmtId="0" fontId="0" fillId="0" borderId="11" xfId="0" applyFill="1" applyBorder="1" applyAlignment="1">
      <alignment horizontal="center" vertical="center"/>
    </xf>
    <xf numFmtId="0" fontId="0" fillId="0" borderId="17" xfId="0" applyBorder="1" applyAlignment="1">
      <alignment horizontal="left" vertical="center" wrapText="1"/>
    </xf>
    <xf numFmtId="0" fontId="0" fillId="0" borderId="22" xfId="0" applyFill="1" applyBorder="1" applyAlignment="1">
      <alignment horizontal="center" vertical="center"/>
    </xf>
    <xf numFmtId="0" fontId="0" fillId="0" borderId="28" xfId="0" applyBorder="1" applyAlignment="1">
      <alignment horizontal="center" vertical="center"/>
    </xf>
    <xf numFmtId="0" fontId="6" fillId="0" borderId="28" xfId="2" applyBorder="1" applyAlignment="1">
      <alignment horizontal="center" vertical="center"/>
    </xf>
    <xf numFmtId="0" fontId="0" fillId="0" borderId="28" xfId="0" applyBorder="1" applyAlignment="1">
      <alignment horizontal="center" vertical="center" wrapText="1"/>
    </xf>
    <xf numFmtId="0" fontId="0" fillId="0" borderId="28" xfId="0" applyBorder="1" applyAlignment="1">
      <alignment horizontal="left" vertical="center"/>
    </xf>
    <xf numFmtId="0" fontId="0" fillId="0" borderId="29" xfId="0" applyBorder="1" applyAlignment="1">
      <alignment horizontal="center" vertical="center"/>
    </xf>
    <xf numFmtId="0" fontId="0" fillId="0" borderId="1" xfId="0" applyBorder="1" applyAlignment="1">
      <alignment horizontal="left" vertical="center" wrapText="1"/>
    </xf>
    <xf numFmtId="0" fontId="0" fillId="0" borderId="11" xfId="0" applyBorder="1" applyAlignment="1">
      <alignment horizontal="center" vertical="center" wrapText="1"/>
    </xf>
    <xf numFmtId="15" fontId="0" fillId="0" borderId="12" xfId="0" applyNumberFormat="1" applyBorder="1" applyAlignment="1">
      <alignment horizontal="center" vertical="center" wrapText="1"/>
    </xf>
    <xf numFmtId="0" fontId="0" fillId="0" borderId="21" xfId="0" applyBorder="1" applyAlignment="1">
      <alignment horizontal="center" vertical="center" wrapText="1"/>
    </xf>
    <xf numFmtId="0" fontId="6" fillId="0" borderId="1" xfId="2" applyBorder="1" applyAlignment="1">
      <alignment horizontal="center" vertical="center" wrapText="1"/>
    </xf>
    <xf numFmtId="0" fontId="6" fillId="0" borderId="17" xfId="2" applyFill="1" applyBorder="1" applyAlignment="1">
      <alignment horizontal="center" vertical="center"/>
    </xf>
    <xf numFmtId="0" fontId="6" fillId="0" borderId="0" xfId="2" applyFill="1" applyBorder="1" applyAlignment="1">
      <alignment horizontal="center" vertical="center"/>
    </xf>
    <xf numFmtId="0" fontId="0" fillId="0" borderId="4" xfId="0" applyFill="1" applyBorder="1" applyAlignment="1">
      <alignment horizontal="left" vertical="center" wrapText="1" indent="3"/>
    </xf>
    <xf numFmtId="0" fontId="0" fillId="0" borderId="26" xfId="0" applyFill="1" applyBorder="1" applyAlignment="1">
      <alignment horizontal="left" vertical="center" wrapText="1" indent="3"/>
    </xf>
    <xf numFmtId="0" fontId="0" fillId="0" borderId="5" xfId="0" applyBorder="1" applyAlignment="1">
      <alignment horizontal="left" vertical="center" wrapText="1"/>
    </xf>
    <xf numFmtId="0" fontId="0" fillId="0" borderId="14" xfId="0" applyBorder="1" applyAlignment="1">
      <alignment horizontal="left" vertical="center" wrapText="1"/>
    </xf>
    <xf numFmtId="0" fontId="0" fillId="0" borderId="4" xfId="0" applyBorder="1" applyAlignment="1">
      <alignment horizontal="left" vertical="center" wrapText="1" indent="3"/>
    </xf>
    <xf numFmtId="165" fontId="0" fillId="0" borderId="5" xfId="1" applyNumberFormat="1" applyFont="1" applyBorder="1" applyAlignment="1">
      <alignment horizontal="left" vertical="center" wrapText="1" indent="3"/>
    </xf>
    <xf numFmtId="165" fontId="0" fillId="0" borderId="16" xfId="1" applyNumberFormat="1" applyFont="1" applyBorder="1" applyAlignment="1">
      <alignment horizontal="left" vertical="center" wrapText="1" indent="3"/>
    </xf>
    <xf numFmtId="165" fontId="0" fillId="0" borderId="14" xfId="1" applyNumberFormat="1" applyFont="1" applyBorder="1" applyAlignment="1">
      <alignment horizontal="left" vertical="center" wrapText="1" indent="3"/>
    </xf>
    <xf numFmtId="0" fontId="0" fillId="0" borderId="1" xfId="0" applyFill="1" applyBorder="1" applyAlignment="1">
      <alignment horizontal="center" vertical="center"/>
    </xf>
    <xf numFmtId="0" fontId="0" fillId="0" borderId="26" xfId="0" applyBorder="1" applyAlignment="1">
      <alignment horizontal="left" vertical="center" wrapText="1" indent="3"/>
    </xf>
    <xf numFmtId="0" fontId="0" fillId="0" borderId="17" xfId="0" applyBorder="1" applyAlignment="1">
      <alignment horizontal="center" vertical="center"/>
    </xf>
    <xf numFmtId="0" fontId="0" fillId="0" borderId="5" xfId="0" applyFill="1" applyBorder="1" applyAlignment="1">
      <alignment horizontal="left" vertical="center" wrapText="1" indent="3"/>
    </xf>
    <xf numFmtId="0" fontId="0" fillId="0" borderId="16" xfId="0" applyFill="1" applyBorder="1" applyAlignment="1">
      <alignment horizontal="left" vertical="center" wrapText="1" indent="3"/>
    </xf>
    <xf numFmtId="0" fontId="0" fillId="0" borderId="14" xfId="0" applyFill="1" applyBorder="1" applyAlignment="1">
      <alignment horizontal="left" vertical="center" wrapText="1" indent="3"/>
    </xf>
    <xf numFmtId="0" fontId="0" fillId="0" borderId="5" xfId="0" applyBorder="1" applyAlignment="1">
      <alignment horizontal="left" vertical="center" wrapText="1" indent="3"/>
    </xf>
    <xf numFmtId="0" fontId="0" fillId="0" borderId="16" xfId="0" applyBorder="1" applyAlignment="1">
      <alignment horizontal="left" vertical="center" wrapText="1" indent="3"/>
    </xf>
    <xf numFmtId="0" fontId="0" fillId="0" borderId="14" xfId="0" applyBorder="1" applyAlignment="1">
      <alignment horizontal="left" vertical="center" wrapText="1" indent="3"/>
    </xf>
    <xf numFmtId="0" fontId="8" fillId="0" borderId="4" xfId="0" applyFont="1" applyBorder="1" applyAlignment="1">
      <alignment horizontal="left" vertical="center" wrapText="1" indent="3"/>
    </xf>
    <xf numFmtId="0" fontId="0" fillId="0" borderId="16" xfId="0" applyBorder="1" applyAlignment="1">
      <alignment horizontal="left" vertical="center" wrapText="1"/>
    </xf>
    <xf numFmtId="0" fontId="0" fillId="0" borderId="4" xfId="0" applyBorder="1" applyAlignment="1">
      <alignment horizontal="left" vertical="center" wrapText="1"/>
    </xf>
    <xf numFmtId="0" fontId="0" fillId="0" borderId="23" xfId="0" applyFill="1" applyBorder="1" applyAlignment="1">
      <alignment horizontal="left" vertical="center" wrapText="1" indent="3"/>
    </xf>
    <xf numFmtId="0" fontId="0" fillId="0" borderId="24" xfId="0" applyFill="1" applyBorder="1" applyAlignment="1">
      <alignment horizontal="left" vertical="center" wrapText="1" indent="3"/>
    </xf>
    <xf numFmtId="0" fontId="0" fillId="0" borderId="25" xfId="0" applyFill="1" applyBorder="1" applyAlignment="1">
      <alignment horizontal="left" vertical="center" wrapText="1" indent="3"/>
    </xf>
    <xf numFmtId="6" fontId="0" fillId="0" borderId="6" xfId="0" applyNumberFormat="1" applyBorder="1" applyAlignment="1">
      <alignment horizontal="left" vertical="center"/>
    </xf>
    <xf numFmtId="0" fontId="6" fillId="0" borderId="1" xfId="2" applyFill="1" applyBorder="1" applyAlignment="1">
      <alignment horizontal="center" vertical="center"/>
    </xf>
    <xf numFmtId="0" fontId="0" fillId="0" borderId="1" xfId="0" applyFill="1" applyBorder="1" applyAlignment="1">
      <alignment horizontal="center" vertical="center" wrapText="1"/>
    </xf>
    <xf numFmtId="0" fontId="0" fillId="0" borderId="27" xfId="0" applyBorder="1" applyAlignment="1">
      <alignment horizontal="center" vertical="center"/>
    </xf>
    <xf numFmtId="0" fontId="0" fillId="0" borderId="17" xfId="0" applyFill="1" applyBorder="1" applyAlignment="1">
      <alignment horizontal="left" vertical="center" wrapText="1"/>
    </xf>
    <xf numFmtId="0" fontId="6" fillId="0" borderId="27" xfId="2" applyBorder="1" applyAlignment="1">
      <alignment horizontal="center" vertical="center"/>
    </xf>
    <xf numFmtId="0" fontId="0" fillId="0" borderId="5" xfId="0" applyBorder="1" applyAlignment="1">
      <alignment horizontal="left" vertical="center" indent="3"/>
    </xf>
    <xf numFmtId="0" fontId="0" fillId="0" borderId="14" xfId="0" applyBorder="1" applyAlignment="1">
      <alignment horizontal="left" vertical="center" indent="3"/>
    </xf>
    <xf numFmtId="0" fontId="0" fillId="0" borderId="12" xfId="0" applyFill="1" applyBorder="1" applyAlignment="1">
      <alignment horizontal="center"/>
    </xf>
    <xf numFmtId="0" fontId="0" fillId="0" borderId="21" xfId="0" applyFill="1" applyBorder="1" applyAlignment="1">
      <alignment horizontal="center"/>
    </xf>
    <xf numFmtId="0" fontId="0" fillId="0" borderId="6" xfId="0" applyFill="1" applyBorder="1" applyAlignment="1">
      <alignment horizontal="center"/>
    </xf>
    <xf numFmtId="0" fontId="0" fillId="0" borderId="15" xfId="0" applyFill="1" applyBorder="1" applyAlignment="1">
      <alignment horizontal="center"/>
    </xf>
    <xf numFmtId="0" fontId="8" fillId="0" borderId="6"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2" xfId="0" applyFont="1" applyFill="1" applyBorder="1" applyAlignment="1">
      <alignment horizontal="center" vertical="center"/>
    </xf>
    <xf numFmtId="0" fontId="8" fillId="0" borderId="21" xfId="0" applyFont="1" applyFill="1" applyBorder="1" applyAlignment="1">
      <alignment horizontal="center" vertical="center"/>
    </xf>
    <xf numFmtId="0" fontId="0" fillId="0" borderId="5" xfId="0" applyBorder="1" applyAlignment="1">
      <alignment horizontal="left" vertical="center"/>
    </xf>
    <xf numFmtId="0" fontId="0" fillId="0" borderId="14" xfId="0" applyBorder="1" applyAlignment="1">
      <alignment horizontal="left" vertical="center"/>
    </xf>
    <xf numFmtId="0" fontId="0" fillId="0" borderId="4" xfId="0" applyBorder="1" applyAlignment="1">
      <alignment horizontal="left" vertical="center"/>
    </xf>
    <xf numFmtId="0" fontId="0" fillId="0" borderId="16" xfId="0" applyBorder="1" applyAlignment="1">
      <alignment horizontal="left" vertical="center"/>
    </xf>
    <xf numFmtId="0" fontId="0" fillId="0" borderId="6"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0" fillId="0" borderId="21" xfId="0" applyBorder="1" applyAlignment="1">
      <alignment horizontal="center"/>
    </xf>
    <xf numFmtId="0" fontId="0" fillId="0" borderId="1" xfId="0" applyBorder="1" applyAlignment="1">
      <alignment vertical="center" wrapText="1"/>
    </xf>
  </cellXfs>
  <cellStyles count="4">
    <cellStyle name="Comma" xfId="1" builtinId="3"/>
    <cellStyle name="Currency" xfId="3"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pbo-dpb.gc.ca/web/default/files/Documents/Info%20Requests/2020/IR0468_HC_COVID-19_Measures_request_e_signed.pdf" TargetMode="External"/><Relationship Id="rId13" Type="http://schemas.openxmlformats.org/officeDocument/2006/relationships/hyperlink" Target="https://www.pbo-dpb.gc.ca/web/default/files/Documents/Info%20Requests/2020/IR0471_ISED_COVID-19_Measures_request_e_signed.pdf" TargetMode="External"/><Relationship Id="rId18" Type="http://schemas.openxmlformats.org/officeDocument/2006/relationships/hyperlink" Target="https://www.pbo-dpb.gc.ca/web/default/files/Documents/Info%20Requests/2020/IR0523_ISC_COVID19_update_2_request_e.pdf" TargetMode="External"/><Relationship Id="rId26" Type="http://schemas.openxmlformats.org/officeDocument/2006/relationships/hyperlink" Target="https://www.pbo-dpb.gc.ca/web/default/files/Documents/Info%20Requests/2020/IR0551_HC_COVID-19_Measures_request_e.pdf" TargetMode="External"/><Relationship Id="rId3" Type="http://schemas.openxmlformats.org/officeDocument/2006/relationships/hyperlink" Target="https://www.pbo-dpb.gc.ca/web/default/files/Documents/Info%20Requests/2020/IR0478_CIHR_COVID-19_ltr_e.pdf" TargetMode="External"/><Relationship Id="rId21" Type="http://schemas.openxmlformats.org/officeDocument/2006/relationships/hyperlink" Target="https://www.pbo-dpb.gc.ca/web/default/files/Documents/Info%20Requests/2020/IR0523_ISC_COVID19_update_2_request_e.pdf" TargetMode="External"/><Relationship Id="rId7" Type="http://schemas.openxmlformats.org/officeDocument/2006/relationships/hyperlink" Target="https://www.pbo-dpb.gc.ca/web/default/files/Documents/Info%20Requests/2020/IR0462_CIRNAC_COVID-19_Measures_request_e_signed.pdf" TargetMode="External"/><Relationship Id="rId12" Type="http://schemas.openxmlformats.org/officeDocument/2006/relationships/hyperlink" Target="https://www.pbo-dpb.gc.ca/web/default/files/Documents/Info%20Requests/2020/IR0490_ISED_COVID-19_Measures_request_e.pdf" TargetMode="External"/><Relationship Id="rId17" Type="http://schemas.openxmlformats.org/officeDocument/2006/relationships/hyperlink" Target="https://www.pbo-dpb.gc.ca/web/default/files/Documents/Info%20Requests/2020/IR0530_CIHR_granting_COVID-19_request_e.pdf" TargetMode="External"/><Relationship Id="rId25" Type="http://schemas.openxmlformats.org/officeDocument/2006/relationships/hyperlink" Target="https://www.pbo-dpb.gc.ca/web/default/files/Documents/Info%20Requests/2020/IR0551_HC_COVID-19_Measures_request_e.pdf" TargetMode="External"/><Relationship Id="rId33" Type="http://schemas.openxmlformats.org/officeDocument/2006/relationships/printerSettings" Target="../printerSettings/printerSettings2.bin"/><Relationship Id="rId2" Type="http://schemas.openxmlformats.org/officeDocument/2006/relationships/hyperlink" Target="https://www.pbo-dpb.gc.ca/web/default/files/Documents/Info%20Requests/2020/IR0491_ISED_COVID-19_Measures_request_e.pdf" TargetMode="External"/><Relationship Id="rId16" Type="http://schemas.openxmlformats.org/officeDocument/2006/relationships/hyperlink" Target="https://www.pbo-dpb.gc.ca/web/default/files/Documents/Info%20Requests/2020/IR0530_CIHR_granting_COVID-19_request_e.pdf" TargetMode="External"/><Relationship Id="rId20" Type="http://schemas.openxmlformats.org/officeDocument/2006/relationships/hyperlink" Target="https://www.pbo-dpb.gc.ca/web/default/files/Documents/Info%20Requests/2020/IR0477_GAC_Foreign_Affairs_data_repatriation_Canadians_ltr_e.pdf" TargetMode="External"/><Relationship Id="rId29" Type="http://schemas.openxmlformats.org/officeDocument/2006/relationships/hyperlink" Target="https://www.pbo-dpb.gc.ca/web/default/files/Documents/Info%20Requests/2020/IR0559_PSPC_COVID-19_Safety_request_e.pdf" TargetMode="External"/><Relationship Id="rId1" Type="http://schemas.openxmlformats.org/officeDocument/2006/relationships/hyperlink" Target="https://www.pbo-dpb.gc.ca/web/default/files/Documents/Info%20Requests/2020/IR0468_HC_COVID-19_Measures_request_e_signed.pdf" TargetMode="External"/><Relationship Id="rId6" Type="http://schemas.openxmlformats.org/officeDocument/2006/relationships/hyperlink" Target="https://www.pbo-dpb.gc.ca/web/default/files/Documents/Info%20Requests/2020/IR0462_CIRNAC_COVID-19_Measures_request_e_signed.pdf" TargetMode="External"/><Relationship Id="rId11" Type="http://schemas.openxmlformats.org/officeDocument/2006/relationships/hyperlink" Target="https://www.pbo-dpb.gc.ca/web/default/files/Documents/Info%20Requests/2020/IR0472_NRC_COVID-19_Measures_request_e_signed.pdf" TargetMode="External"/><Relationship Id="rId24" Type="http://schemas.openxmlformats.org/officeDocument/2006/relationships/hyperlink" Target="https://www.pbo-dpb.gc.ca/web/default/files/Documents/Info%20Requests/2020/IR0530_CIHR_granting_COVID-19_request_e.pdf" TargetMode="External"/><Relationship Id="rId32" Type="http://schemas.openxmlformats.org/officeDocument/2006/relationships/hyperlink" Target="https://www.pbo-dpb.gc.ca/web/default/files/Documents/Info%20Requests/2020/IR0490_ISED_COVID-19_Measures_request_e.pdf" TargetMode="External"/><Relationship Id="rId5" Type="http://schemas.openxmlformats.org/officeDocument/2006/relationships/hyperlink" Target="https://www.pbo-dpb.gc.ca/web/default/files/Documents/Info%20Requests/2020/IR0476_GAC_ID_COVID-19_Measures_request_e_signed.pdf" TargetMode="External"/><Relationship Id="rId15" Type="http://schemas.openxmlformats.org/officeDocument/2006/relationships/hyperlink" Target="https://www.pbo-dpb.gc.ca/web/default/files/Documents/Info%20Requests/2020/IR0528_PHAC_COVID19_update_request_e.pdf" TargetMode="External"/><Relationship Id="rId23" Type="http://schemas.openxmlformats.org/officeDocument/2006/relationships/hyperlink" Target="https://www.pbo-dpb.gc.ca/web/default/files/Documents/Info%20Requests/2020/IR0528_PHAC_COVID19_update_request_e.pdf" TargetMode="External"/><Relationship Id="rId28" Type="http://schemas.openxmlformats.org/officeDocument/2006/relationships/hyperlink" Target="https://www.pbo-dpb.gc.ca/web/default/files/Documents/Info%20Requests/2020/IR0559_PSPC_COVID-19_Safety_request_e.pdf" TargetMode="External"/><Relationship Id="rId10" Type="http://schemas.openxmlformats.org/officeDocument/2006/relationships/hyperlink" Target="https://www.pbo-dpb.gc.ca/web/default/files/Documents/Info%20Requests/2020/IR0528_PHAC_COVID19_update_request_e.pdf" TargetMode="External"/><Relationship Id="rId19" Type="http://schemas.openxmlformats.org/officeDocument/2006/relationships/hyperlink" Target="https://www.pbo-dpb.gc.ca/web/default/files/Documents/Info%20Requests/2020/IR0467_GAC_FA_COVID-19_Measures_request_e_signed.pdf" TargetMode="External"/><Relationship Id="rId31" Type="http://schemas.openxmlformats.org/officeDocument/2006/relationships/hyperlink" Target="https://www.pbo-dpb.gc.ca/web/default/files/Documents/Info%20Requests/2020/IR0490_ISED_COVID-19_Measures_request_e.pdf" TargetMode="External"/><Relationship Id="rId4" Type="http://schemas.openxmlformats.org/officeDocument/2006/relationships/hyperlink" Target="https://www.pbo-dpb.gc.ca/web/default/files/Documents/Info%20Requests/2020/IR0478_CIHR_COVID-19_ltr_e.pdf" TargetMode="External"/><Relationship Id="rId9" Type="http://schemas.openxmlformats.org/officeDocument/2006/relationships/hyperlink" Target="https://www.pbo-dpb.gc.ca/web/default/files/Documents/Info%20Requests/2020/IR0459_CBSA_COVID-19_Measures_request_e_signed.pdf" TargetMode="External"/><Relationship Id="rId14" Type="http://schemas.openxmlformats.org/officeDocument/2006/relationships/hyperlink" Target="https://www.pbo-dpb.gc.ca/web/default/files/Documents/Info%20Requests/2020/IR0528_PHAC_COVID19_update_request_e.pdf" TargetMode="External"/><Relationship Id="rId22" Type="http://schemas.openxmlformats.org/officeDocument/2006/relationships/hyperlink" Target="https://www.pbo-dpb.gc.ca/web/default/files/Documents/Info%20Requests/2020/IR0486_HC_COVID-19_ltr_e.pdf" TargetMode="External"/><Relationship Id="rId27" Type="http://schemas.openxmlformats.org/officeDocument/2006/relationships/hyperlink" Target="https://www.pbo-dpb.gc.ca/web/default/files/Documents/Info%20Requests/2020/IR0550_FIN_COVID-19_Support_request_e.pdf" TargetMode="External"/><Relationship Id="rId30" Type="http://schemas.openxmlformats.org/officeDocument/2006/relationships/hyperlink" Target="https://www.pbo-dpb.gc.ca/web/default/files/Documents/Info%20Requests/2020/IR0561_SSC_COVID-19_Measures_request_e.pdf"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pbo-dpb.gc.ca/web/default/files/Documents/Info%20Requests/2020/IR0456_AAFC_COVID-19_Allocations_request_e_signed.pdf" TargetMode="External"/><Relationship Id="rId21" Type="http://schemas.openxmlformats.org/officeDocument/2006/relationships/hyperlink" Target="https://www.pbo-dpb.gc.ca/web/default/files/Documents/Info%20Requests/2020/IR0494_FIN_COVID-19_Measures_request_e.pdf" TargetMode="External"/><Relationship Id="rId42" Type="http://schemas.openxmlformats.org/officeDocument/2006/relationships/hyperlink" Target="https://www.pbo-dpb.gc.ca/web/default/files/Documents/Info%20Requests/2020/IR0523_ISC_COVID19_update_2_request_e.pdf" TargetMode="External"/><Relationship Id="rId47" Type="http://schemas.openxmlformats.org/officeDocument/2006/relationships/hyperlink" Target="https://www.pbo-dpb.gc.ca/web/default/files/Documents/Info%20Requests/2020/IR0540_PCO_COVID-19_Communications_request_e.pdf" TargetMode="External"/><Relationship Id="rId63" Type="http://schemas.openxmlformats.org/officeDocument/2006/relationships/hyperlink" Target="https://www.pbo-dpb.gc.ca/web/default/files/Documents/Info%20Requests/2020/IR0516_CMHC_COVID19_update_2_request_e.pdf" TargetMode="External"/><Relationship Id="rId68" Type="http://schemas.openxmlformats.org/officeDocument/2006/relationships/hyperlink" Target="https://www.pbo-dpb.gc.ca/web/default/files/Documents/Info%20Requests/2020/IR0526_NRCCan_COVID19_update_2_request_e.pdf" TargetMode="External"/><Relationship Id="rId84" Type="http://schemas.openxmlformats.org/officeDocument/2006/relationships/hyperlink" Target="https://www.pbo-dpb.gc.ca/web/default/files/Documents/Info%20Requests/2020/IR0526_NRCCan_COVID19_update_2_request_e.pdf" TargetMode="External"/><Relationship Id="rId89" Type="http://schemas.openxmlformats.org/officeDocument/2006/relationships/hyperlink" Target="https://www.pbo-dpb.gc.ca/web/default/files/Documents/Info%20Requests/2020/IR0550_FIN_COVID-19_Support_request_e.pdf" TargetMode="External"/><Relationship Id="rId7" Type="http://schemas.openxmlformats.org/officeDocument/2006/relationships/hyperlink" Target="https://www.pbo-dpb.gc.ca/web/default/files/Documents/Info%20Requests/2020/IR0483_ESDC_COVID-19_ltr_e.pdf" TargetMode="External"/><Relationship Id="rId71" Type="http://schemas.openxmlformats.org/officeDocument/2006/relationships/hyperlink" Target="https://www.pbo-dpb.gc.ca/web/default/files/Documents/Info%20Requests/2020/IR0522_ISEDC_Granting_Councils_COVID19_request_e.pdf" TargetMode="External"/><Relationship Id="rId92" Type="http://schemas.openxmlformats.org/officeDocument/2006/relationships/hyperlink" Target="https://www.pbo-dpb.gc.ca/web/default/files/Documents/Info%20Requests/2020/IR0552_NRcan_COVID-19_Measures_request_e.pdf" TargetMode="External"/><Relationship Id="rId2" Type="http://schemas.openxmlformats.org/officeDocument/2006/relationships/hyperlink" Target="https://www.pbo-dpb.gc.ca/web/default/files/Documents/Info%20Requests/2020/IR0468_HC_COVID-19_Measures_request_e_signed.pdf" TargetMode="External"/><Relationship Id="rId16" Type="http://schemas.openxmlformats.org/officeDocument/2006/relationships/hyperlink" Target="https://www.pbo-dpb.gc.ca/web/default/files/Documents/Info%20Requests/2020/IR0523_ISC_COVID19_update_2_request_e.pdf" TargetMode="External"/><Relationship Id="rId29" Type="http://schemas.openxmlformats.org/officeDocument/2006/relationships/hyperlink" Target="https://www.pbo-dpb.gc.ca/web/default/files/Documents/Info%20Requests/2020/IR0494_FIN_COVID-19_Measures_request_e.pdf" TargetMode="External"/><Relationship Id="rId107" Type="http://schemas.openxmlformats.org/officeDocument/2006/relationships/printerSettings" Target="../printerSettings/printerSettings3.bin"/><Relationship Id="rId11" Type="http://schemas.openxmlformats.org/officeDocument/2006/relationships/hyperlink" Target="https://www.pbo-dpb.gc.ca/web/default/files/Documents/Info%20Requests/2020/IR0461_CFIA_COVID-19_Allocations_request_e_signed.pdf" TargetMode="External"/><Relationship Id="rId24" Type="http://schemas.openxmlformats.org/officeDocument/2006/relationships/hyperlink" Target="https://www.pbo-dpb.gc.ca/web/default/files/Documents/Info%20Requests/2020/IR0482_FOC_COVID-19_ltr_e.pdf" TargetMode="External"/><Relationship Id="rId32" Type="http://schemas.openxmlformats.org/officeDocument/2006/relationships/hyperlink" Target="https://www.pbo-dpb.gc.ca/web/default/files/Documents/Info%20Requests/2020/IR0471_ISED_COVID-19_Measures_request_e_signed.pdf" TargetMode="External"/><Relationship Id="rId37" Type="http://schemas.openxmlformats.org/officeDocument/2006/relationships/hyperlink" Target="https://www.pbo-dpb.gc.ca/web/default/files/Documents/Info%20Requests/2020/IR0515_CIRNAC_COVID-19_update_request_e.pdf" TargetMode="External"/><Relationship Id="rId40" Type="http://schemas.openxmlformats.org/officeDocument/2006/relationships/hyperlink" Target="https://www.pbo-dpb.gc.ca/web/default/files/Documents/Info%20Requests/2020/IR0492_ECC_COVID-19_Measures_request_e.pdf" TargetMode="External"/><Relationship Id="rId45" Type="http://schemas.openxmlformats.org/officeDocument/2006/relationships/hyperlink" Target="https://www.canada.ca/en/revenue-agency/services/benefits/emergency-student-benefit/cesb-statistics.html" TargetMode="External"/><Relationship Id="rId53" Type="http://schemas.openxmlformats.org/officeDocument/2006/relationships/hyperlink" Target="https://www.pbo-dpb.gc.ca/web/default/files/Documents/Info%20Requests/2020/IR0482_FOC_COVID-19_ltr_e.pdf" TargetMode="External"/><Relationship Id="rId58" Type="http://schemas.openxmlformats.org/officeDocument/2006/relationships/hyperlink" Target="https://www.pbo-dpb.gc.ca/web/default/files/Documents/Info%20Requests/2020/IR0540_PCO_COVID-19_Communications_request_e.pdf" TargetMode="External"/><Relationship Id="rId66" Type="http://schemas.openxmlformats.org/officeDocument/2006/relationships/hyperlink" Target="https://www.pbo-dpb.gc.ca/web/default/files/Documents/Info%20Requests/2020/IR0524_ISED_COVID19_update_2_request_e.pdf" TargetMode="External"/><Relationship Id="rId74" Type="http://schemas.openxmlformats.org/officeDocument/2006/relationships/hyperlink" Target="https://www.pbo-dpb.gc.ca/web/default/files/Documents/Info%20Requests/2020/IR0523_ISC_COVID19_update_2_request_e.pdf" TargetMode="External"/><Relationship Id="rId79" Type="http://schemas.openxmlformats.org/officeDocument/2006/relationships/hyperlink" Target="https://search.open.canada.ca/en/gc/?sort=score%20desc&amp;page=1&amp;search_text=reaching%20home&amp;gc-search-orgs=Employment%20and%20Social%20Development%20Canada" TargetMode="External"/><Relationship Id="rId87" Type="http://schemas.openxmlformats.org/officeDocument/2006/relationships/hyperlink" Target="https://www.pbo-dpb.gc.ca/web/default/files/Documents/Info%20Requests/2020/IR0547_CRA_RRIF_request_e.pdf" TargetMode="External"/><Relationship Id="rId102" Type="http://schemas.openxmlformats.org/officeDocument/2006/relationships/hyperlink" Target="https://www.pbo-dpb.gc.ca/web/default/files/Documents/Info%20Requests/2020/IR0558_Heritage_COVID-19_Support_request_e.pdf" TargetMode="External"/><Relationship Id="rId5" Type="http://schemas.openxmlformats.org/officeDocument/2006/relationships/hyperlink" Target="https://www.canada.ca/en/services/benefits/ei/claims-report.html" TargetMode="External"/><Relationship Id="rId61" Type="http://schemas.openxmlformats.org/officeDocument/2006/relationships/hyperlink" Target="https://www.pbo-dpb.gc.ca/web/default/files/Documents/Info%20Requests/2020/IR0456_AAFC_COVID-19_Allocations_request_e_signed.pdf" TargetMode="External"/><Relationship Id="rId82" Type="http://schemas.openxmlformats.org/officeDocument/2006/relationships/hyperlink" Target="https://communityfoundations.ca/covid-19-granting-results-data-the-emergency-community-support-fund-ecsf/?_thumbnail_id=25767" TargetMode="External"/><Relationship Id="rId90" Type="http://schemas.openxmlformats.org/officeDocument/2006/relationships/hyperlink" Target="https://www.pbo-dpb.gc.ca/web/default/files/Documents/Info%20Requests/2020/IR0550_FIN_COVID-19_Support_request_e.pdf" TargetMode="External"/><Relationship Id="rId95" Type="http://schemas.openxmlformats.org/officeDocument/2006/relationships/hyperlink" Target="https://www.pbo-dpb.gc.ca/web/default/files/Documents/Info%20Requests/2020/IR0549_ESDC_COVID-19_Measures_Q_request_e.pdf" TargetMode="External"/><Relationship Id="rId19" Type="http://schemas.openxmlformats.org/officeDocument/2006/relationships/hyperlink" Target="https://www.pbo-dpb.gc.ca/web/default/files/Documents/Info%20Requests/2020/IR0516_CMHC_COVID19_update_2_request_e.pdf" TargetMode="External"/><Relationship Id="rId14" Type="http://schemas.openxmlformats.org/officeDocument/2006/relationships/hyperlink" Target="https://www.pbo-dpb.gc.ca/web/default/files/Documents/Info%20Requests/2020/IR0523_ISC_COVID19_update_2_request_e.pdf" TargetMode="External"/><Relationship Id="rId22" Type="http://schemas.openxmlformats.org/officeDocument/2006/relationships/hyperlink" Target="https://www.pbo-dpb.gc.ca/web/default/files/Documents/Info%20Requests/2020/IR0456_AAFC_COVID-19_Allocations_request_e_signed.pdf" TargetMode="External"/><Relationship Id="rId27" Type="http://schemas.openxmlformats.org/officeDocument/2006/relationships/hyperlink" Target="https://www.pbo-dpb.gc.ca/web/default/files/Documents/Info%20Requests/2020/IR0456_AAFC_COVID-19_Allocations_request_e_signed.pdf" TargetMode="External"/><Relationship Id="rId30" Type="http://schemas.openxmlformats.org/officeDocument/2006/relationships/hyperlink" Target="https://www.pbo-dpb.gc.ca/web/default/files/Documents/Info%20Requests/2020/IR0464_CRTC_COVID-19_Measures_request_e_signed.pdf" TargetMode="External"/><Relationship Id="rId35" Type="http://schemas.openxmlformats.org/officeDocument/2006/relationships/hyperlink" Target="https://www.pbo-dpb.gc.ca/web/default/files/Documents/Info%20Requests/2020/IR0475_WAGE_COVID-19_Measures_request_e_signed.pdf" TargetMode="External"/><Relationship Id="rId43" Type="http://schemas.openxmlformats.org/officeDocument/2006/relationships/hyperlink" Target="https://www.pbo-dpb.gc.ca/web/default/files/Documents/Info%20Requests/2020/IR0523_ISC_COVID19_update_2_request_e.pdf" TargetMode="External"/><Relationship Id="rId48" Type="http://schemas.openxmlformats.org/officeDocument/2006/relationships/hyperlink" Target="https://www.pbo-dpb.gc.ca/web/default/files/Documents/Info%20Requests/2020/IR0456_AAFC_COVID-19_Allocations_request_e_signed.pdf" TargetMode="External"/><Relationship Id="rId56" Type="http://schemas.openxmlformats.org/officeDocument/2006/relationships/hyperlink" Target="https://www.pbo-dpb.gc.ca/web/default/files/Documents/Info%20Requests/2020/IR0524_ISED_COVID19_update_2_request_e.pdf" TargetMode="External"/><Relationship Id="rId64" Type="http://schemas.openxmlformats.org/officeDocument/2006/relationships/hyperlink" Target="https://www.pbo-dpb.gc.ca/web/default/files/Documents/Info%20Requests/2020/IR0523_ISC_COVID19_update_2_request_e.pdf" TargetMode="External"/><Relationship Id="rId69" Type="http://schemas.openxmlformats.org/officeDocument/2006/relationships/hyperlink" Target="https://www.pbo-dpb.gc.ca/web/default/files/Documents/Info%20Requests/2020/IR0526_NRCCan_COVID19_update_2_request_e.pdf" TargetMode="External"/><Relationship Id="rId77" Type="http://schemas.openxmlformats.org/officeDocument/2006/relationships/hyperlink" Target="https://search.open.canada.ca/en/gc/?sort=score%20desc&amp;page=1&amp;search_text=new%20horizons%20seniors&amp;gc-search-orgs=Employment%20and%20Social%20Development%20Canada" TargetMode="External"/><Relationship Id="rId100" Type="http://schemas.openxmlformats.org/officeDocument/2006/relationships/hyperlink" Target="https://www.pbo-dpb.gc.ca/web/default/files/Documents/Info%20Requests/2020/IR0549_ESDC_COVID-19_Measures_Q_request_e.pdf" TargetMode="External"/><Relationship Id="rId105" Type="http://schemas.openxmlformats.org/officeDocument/2006/relationships/hyperlink" Target="https://www.canada.ca/en/employment-social-development/services/work-sharing/statistics.html" TargetMode="External"/><Relationship Id="rId8" Type="http://schemas.openxmlformats.org/officeDocument/2006/relationships/hyperlink" Target="https://www.pbo-dpb.gc.ca/web/default/files/Documents/Info%20Requests/2020/IR0517_CRA_COVID19_followup_request_e.pdf" TargetMode="External"/><Relationship Id="rId51" Type="http://schemas.openxmlformats.org/officeDocument/2006/relationships/hyperlink" Target="https://www.pbo-dpb.gc.ca/web/default/files/Documents/Info%20Requests/2020/IR0539_ISED_COVID-19_Funding_request_e.pdf" TargetMode="External"/><Relationship Id="rId72" Type="http://schemas.openxmlformats.org/officeDocument/2006/relationships/hyperlink" Target="https://www.pbo-dpb.gc.ca/web/default/files/Documents/Info%20Requests/2020/IR0530_CIHR_granting_COVID-19_request_e.pdf" TargetMode="External"/><Relationship Id="rId80" Type="http://schemas.openxmlformats.org/officeDocument/2006/relationships/hyperlink" Target="https://www.unitedwayeo.ca/our-impact/community-investments/" TargetMode="External"/><Relationship Id="rId85" Type="http://schemas.openxmlformats.org/officeDocument/2006/relationships/hyperlink" Target="https://www.pbo-dpb.gc.ca/web/default/files/Documents/Info%20Requests/2020/IR0526_NRCCan_COVID19_update_2_request_e.pdf" TargetMode="External"/><Relationship Id="rId93" Type="http://schemas.openxmlformats.org/officeDocument/2006/relationships/hyperlink" Target="https://www.pbo-dpb.gc.ca/web/default/files/Documents/Info%20Requests/2020/IR0552_NRcan_COVID-19_Measures_request_e.pdf" TargetMode="External"/><Relationship Id="rId98" Type="http://schemas.openxmlformats.org/officeDocument/2006/relationships/hyperlink" Target="https://www.pbo-dpb.gc.ca/web/default/files/Documents/Info%20Requests/2020/IR0549_ESDC_COVID-19_Measures_Q_request_e.pdf" TargetMode="External"/><Relationship Id="rId3" Type="http://schemas.openxmlformats.org/officeDocument/2006/relationships/hyperlink" Target="https://www.pbo-dpb.gc.ca/web/default/files/Documents/Info%20Requests/2020/IR0517_CRA_COVID19_followup_request_e.pdf" TargetMode="External"/><Relationship Id="rId12" Type="http://schemas.openxmlformats.org/officeDocument/2006/relationships/hyperlink" Target="https://www.pbo-dpb.gc.ca/web/default/files/Documents/Info%20Requests/2020/IR0470_ISC_COVID-19_Measures_request_e_signed.pdf" TargetMode="External"/><Relationship Id="rId17" Type="http://schemas.openxmlformats.org/officeDocument/2006/relationships/hyperlink" Target="https://www.pbo-dpb.gc.ca/web/default/files/Documents/Info%20Requests/2020/IR0471_ISED_COVID-19_Measures_request_e_signed.pdf" TargetMode="External"/><Relationship Id="rId25" Type="http://schemas.openxmlformats.org/officeDocument/2006/relationships/hyperlink" Target="https://www.pbo-dpb.gc.ca/web/default/files/Documents/Info%20Requests/2020/IR0490_ISED_COVID-19_Measures_request_e.pdf" TargetMode="External"/><Relationship Id="rId33" Type="http://schemas.openxmlformats.org/officeDocument/2006/relationships/hyperlink" Target="https://www.pbo-dpb.gc.ca/web/default/files/Documents/Info%20Requests/2020/IR0471_ISED_COVID-19_Measures_request_e_signed.pdf" TargetMode="External"/><Relationship Id="rId38" Type="http://schemas.openxmlformats.org/officeDocument/2006/relationships/hyperlink" Target="https://www.pbo-dpb.gc.ca/web/default/files/Documents/Info%20Requests/2020/IR0456_AAFC_COVID-19_Allocations_request_e_signed.pdf" TargetMode="External"/><Relationship Id="rId46" Type="http://schemas.openxmlformats.org/officeDocument/2006/relationships/hyperlink" Target="https://www.pbo-dpb.gc.ca/web/default/files/Documents/Info%20Requests/2020/IR0518_ESDC_COVIID19_update_request_e.pdf" TargetMode="External"/><Relationship Id="rId59" Type="http://schemas.openxmlformats.org/officeDocument/2006/relationships/hyperlink" Target="https://www.pbo-dpb.gc.ca/web/default/files/Documents/Info%20Requests/2020/IR0528_PHAC_COVID19_update_request_e.pdf" TargetMode="External"/><Relationship Id="rId67" Type="http://schemas.openxmlformats.org/officeDocument/2006/relationships/hyperlink" Target="https://www.pbo-dpb.gc.ca/web/default/files/Documents/Info%20Requests/2020/IR0524_ISED_COVID19_update_2_request_e.pdf" TargetMode="External"/><Relationship Id="rId103" Type="http://schemas.openxmlformats.org/officeDocument/2006/relationships/hyperlink" Target="https://www.pbo-dpb.gc.ca/web/default/files/Documents/Info%20Requests/2020/IR0561_SSC_COVID-19_Measures_request_e.pdf" TargetMode="External"/><Relationship Id="rId20" Type="http://schemas.openxmlformats.org/officeDocument/2006/relationships/hyperlink" Target="https://www.pbo-dpb.gc.ca/web/default/files/Documents/Info%20Requests/2020/IR0519_TC_Fed-Bridge-corp_COVID-19_request_e.pdf" TargetMode="External"/><Relationship Id="rId41" Type="http://schemas.openxmlformats.org/officeDocument/2006/relationships/hyperlink" Target="https://www.pbo-dpb.gc.ca/web/default/files/Documents/Info%20Requests/2020/IR0524_ISED_COVID19_update_2_request_e.pdf" TargetMode="External"/><Relationship Id="rId54" Type="http://schemas.openxmlformats.org/officeDocument/2006/relationships/hyperlink" Target="https://www.pbo-dpb.gc.ca/web/default/files/Documents/Info%20Requests/2020/IR0524_ISED_COVID19_update_2_request_e.pdf" TargetMode="External"/><Relationship Id="rId62" Type="http://schemas.openxmlformats.org/officeDocument/2006/relationships/hyperlink" Target="https://www.pbo-dpb.gc.ca/web/default/files/Documents/Info%20Requests/2020/IR0516_CMHC_COVID19_update_2_request_e.pdf" TargetMode="External"/><Relationship Id="rId70" Type="http://schemas.openxmlformats.org/officeDocument/2006/relationships/hyperlink" Target="https://www.pbo-dpb.gc.ca/web/default/files/Documents/Info%20Requests/2020/IR0522_ISEDC_Granting_Councils_COVID19_request_e.pdf" TargetMode="External"/><Relationship Id="rId75" Type="http://schemas.openxmlformats.org/officeDocument/2006/relationships/hyperlink" Target="https://www.pbo-dpb.gc.ca/web/default/files/Documents/Info%20Requests/2020/IR0465_EDC_COVID-19%20Measures_request_e_signed.pdf" TargetMode="External"/><Relationship Id="rId83" Type="http://schemas.openxmlformats.org/officeDocument/2006/relationships/hyperlink" Target="https://www.pbo-dpb.gc.ca/web/default/files/Documents/Info%20Requests/2020/IR0471_ISED_COVID-19_Measures_request_e_signed.pdf" TargetMode="External"/><Relationship Id="rId88" Type="http://schemas.openxmlformats.org/officeDocument/2006/relationships/hyperlink" Target="https://www.pbo-dpb.gc.ca/web/default/files/Documents/Info%20Requests/2020/IR0547_CRA_RRIF_request_e.pdf" TargetMode="External"/><Relationship Id="rId91" Type="http://schemas.openxmlformats.org/officeDocument/2006/relationships/hyperlink" Target="https://www.pbo-dpb.gc.ca/web/default/files/Documents/Info%20Requests/2020/IR0551_HC_COVID-19_Measures_request_e.pdf" TargetMode="External"/><Relationship Id="rId96" Type="http://schemas.openxmlformats.org/officeDocument/2006/relationships/hyperlink" Target="https://www.pbo-dpb.gc.ca/web/default/files/Documents/Info%20Requests/2020/IR0549_ESDC_COVID-19_Measures_Q_request_e.pdf" TargetMode="External"/><Relationship Id="rId1" Type="http://schemas.openxmlformats.org/officeDocument/2006/relationships/hyperlink" Target="https://www.pbo-dpb.gc.ca/web/default/files/Documents/Info%20Requests/2020/IR0521_Finance_Canada_COVID19_update_request_e.pdf" TargetMode="External"/><Relationship Id="rId6" Type="http://schemas.openxmlformats.org/officeDocument/2006/relationships/hyperlink" Target="https://www.pbo-dpb.gc.ca/web/default/files/Documents/Info%20Requests/2020/IR0481_CRA_COVID-19_ltr_e.pdf" TargetMode="External"/><Relationship Id="rId15" Type="http://schemas.openxmlformats.org/officeDocument/2006/relationships/hyperlink" Target="https://www.pbo-dpb.gc.ca/web/default/files/Documents/Info%20Requests/2020/IR0475_WAGE_COVID-19_Measures_request_e_signed.pdf" TargetMode="External"/><Relationship Id="rId23" Type="http://schemas.openxmlformats.org/officeDocument/2006/relationships/hyperlink" Target="https://www.pbo-dpb.gc.ca/web/default/files/Documents/Info%20Requests/2020/IR0522_ISEDC_Granting_Councils_COVID19_request_e.pdf" TargetMode="External"/><Relationship Id="rId28" Type="http://schemas.openxmlformats.org/officeDocument/2006/relationships/hyperlink" Target="https://www.pbo-dpb.gc.ca/web/default/files/Documents/Info%20Requests/2020/IR0473_NRCan_COVID-19_Measures_request_e_signed.pdf" TargetMode="External"/><Relationship Id="rId36" Type="http://schemas.openxmlformats.org/officeDocument/2006/relationships/hyperlink" Target="https://www.pbo-dpb.gc.ca/web/default/files/Documents/Info%20Requests/2020/IR0470_ISC_COVID-19_Measures_request_e_signed.pdf" TargetMode="External"/><Relationship Id="rId49" Type="http://schemas.openxmlformats.org/officeDocument/2006/relationships/hyperlink" Target="https://www.pbo-dpb.gc.ca/web/default/files/Documents/Info%20Requests/2020/IR0456_AAFC_COVID-19_Allocations_request_e_signed.pdf" TargetMode="External"/><Relationship Id="rId57" Type="http://schemas.openxmlformats.org/officeDocument/2006/relationships/hyperlink" Target="https://www.pbo-dpb.gc.ca/web/default/files/Documents/Info%20Requests/2020/IR0524_ISED_COVID19_update_2_request_e.pdf" TargetMode="External"/><Relationship Id="rId106" Type="http://schemas.openxmlformats.org/officeDocument/2006/relationships/hyperlink" Target="https://ceba-cuec.ca/" TargetMode="External"/><Relationship Id="rId10" Type="http://schemas.openxmlformats.org/officeDocument/2006/relationships/hyperlink" Target="https://www.pbo-dpb.gc.ca/web/default/files/Documents/Info%20Requests/2020/IR0469_Heritage_COVID-19_Measures_request_e_signed.pdf" TargetMode="External"/><Relationship Id="rId31" Type="http://schemas.openxmlformats.org/officeDocument/2006/relationships/hyperlink" Target="https://www.pbo-dpb.gc.ca/web/default/files/Documents/Info%20Requests/2020/IR0469_Heritage_COVID-19_Measures_request_e_signed.pdf" TargetMode="External"/><Relationship Id="rId44" Type="http://schemas.openxmlformats.org/officeDocument/2006/relationships/hyperlink" Target="https://www.pbo-dpb.gc.ca/web/default/files/Documents/Info%20Requests/2020/IR0480_CMHC_COVID-19_ltr_e.pdf" TargetMode="External"/><Relationship Id="rId52" Type="http://schemas.openxmlformats.org/officeDocument/2006/relationships/hyperlink" Target="https://www.pbo-dpb.gc.ca/web/default/files/Documents/Info%20Requests/2020/IR0482_FOC_COVID-19_ltr_e.pdf" TargetMode="External"/><Relationship Id="rId60" Type="http://schemas.openxmlformats.org/officeDocument/2006/relationships/hyperlink" Target="https://www.pbo-dpb.gc.ca/web/default/files/Documents/Info%20Requests/2020/IR0456_AAFC_COVID-19_Allocations_request_e_signed.pdf" TargetMode="External"/><Relationship Id="rId65" Type="http://schemas.openxmlformats.org/officeDocument/2006/relationships/hyperlink" Target="https://www.pbo-dpb.gc.ca/web/default/files/Documents/Info%20Requests/2020/IR0523_ISC_COVID19_update_2_request_e.pdf" TargetMode="External"/><Relationship Id="rId73" Type="http://schemas.openxmlformats.org/officeDocument/2006/relationships/hyperlink" Target="https://www.pbo-dpb.gc.ca/web/default/files/Documents/Info%20Requests/2020/IR0524_ISED_COVID19_update_2_request_e.pdf" TargetMode="External"/><Relationship Id="rId78" Type="http://schemas.openxmlformats.org/officeDocument/2006/relationships/hyperlink" Target="https://search.open.canada.ca/en/gc/?sort=score%20desc&amp;page=1&amp;search_text=new%20horizons%20seniors&amp;gc-search-orgs=Employment%20and%20Social%20Development%20Canada" TargetMode="External"/><Relationship Id="rId81" Type="http://schemas.openxmlformats.org/officeDocument/2006/relationships/hyperlink" Target="https://www.redcross.ca/how-we-help/current-emergency-responses/covid-19-%E2%80%93-novel-coronavirus/information-for-community-organizations-affected-by-covid-19/granting-program/emergency-community-support-fund" TargetMode="External"/><Relationship Id="rId86" Type="http://schemas.openxmlformats.org/officeDocument/2006/relationships/hyperlink" Target="https://www.pbo-dpb.gc.ca/web/default/files/Documents/Info%20Requests/2020/IR0475_WAGE_COVID-19_Measures_request_e_signed.pdf" TargetMode="External"/><Relationship Id="rId94" Type="http://schemas.openxmlformats.org/officeDocument/2006/relationships/hyperlink" Target="https://www.pbo-dpb.gc.ca/web/default/files/Documents/Info%20Requests/2020/IR0549_ESDC_COVID-19_Measures_Q_request_e.pdf" TargetMode="External"/><Relationship Id="rId99" Type="http://schemas.openxmlformats.org/officeDocument/2006/relationships/hyperlink" Target="https://www.pbo-dpb.gc.ca/web/default/files/Documents/Info%20Requests/2020/IR0549_ESDC_COVID-19_Measures_Q_request_e.pdf" TargetMode="External"/><Relationship Id="rId101" Type="http://schemas.openxmlformats.org/officeDocument/2006/relationships/hyperlink" Target="https://www.pbo-dpb.gc.ca/web/default/files/Documents/Info%20Requests/2020/IR0557_ECCC_COVID-19_Measures_request_e.pdf" TargetMode="External"/><Relationship Id="rId4" Type="http://schemas.openxmlformats.org/officeDocument/2006/relationships/hyperlink" Target="https://www.canada.ca/en/revenue-agency/services/subsidy/emergency-wage-subsidy/cews-statistics.html" TargetMode="External"/><Relationship Id="rId9" Type="http://schemas.openxmlformats.org/officeDocument/2006/relationships/hyperlink" Target="https://www.pbo-dpb.gc.ca/web/default/files/Documents/Info%20Requests/2020/IR0517_CRA_COVID19_followup_request_e.pdf" TargetMode="External"/><Relationship Id="rId13" Type="http://schemas.openxmlformats.org/officeDocument/2006/relationships/hyperlink" Target="https://www.pbo-dpb.gc.ca/web/default/files/Documents/Info%20Requests/2020/IR0529_PSEP_COVID19_update_request_e.pdf" TargetMode="External"/><Relationship Id="rId18" Type="http://schemas.openxmlformats.org/officeDocument/2006/relationships/hyperlink" Target="https://www.pbo-dpb.gc.ca/web/default/files/Documents/Info%20Requests/2020/IR0471_ISED_COVID-19_Measures_request_e_signed.pdf" TargetMode="External"/><Relationship Id="rId39" Type="http://schemas.openxmlformats.org/officeDocument/2006/relationships/hyperlink" Target="https://www.pbo-dpb.gc.ca/web/default/files/Documents/Info%20Requests/2020/IR0474_TC_COVID-19_Measures_request_e_signed.pdf" TargetMode="External"/><Relationship Id="rId34" Type="http://schemas.openxmlformats.org/officeDocument/2006/relationships/hyperlink" Target="https://www.pbo-dpb.gc.ca/web/default/files/Documents/Info%20Requests/2020/IR0529_PSEP_COVID19_update_request_e.pdf" TargetMode="External"/><Relationship Id="rId50" Type="http://schemas.openxmlformats.org/officeDocument/2006/relationships/hyperlink" Target="https://www.pbo-dpb.gc.ca/web/default/files/Documents/Info%20Requests/2020/IR0539_ISED_COVID-19_Funding_request_e.pdf" TargetMode="External"/><Relationship Id="rId55" Type="http://schemas.openxmlformats.org/officeDocument/2006/relationships/hyperlink" Target="https://www.pbo-dpb.gc.ca/web/default/files/Documents/Info%20Requests/2020/IR0524_ISED_COVID19_update_2_request_e.pdf" TargetMode="External"/><Relationship Id="rId76" Type="http://schemas.openxmlformats.org/officeDocument/2006/relationships/hyperlink" Target="https://www.canada.ca/en/services/benefits/ei/claims-report.html" TargetMode="External"/><Relationship Id="rId97" Type="http://schemas.openxmlformats.org/officeDocument/2006/relationships/hyperlink" Target="https://www.pbo-dpb.gc.ca/web/default/files/Documents/Info%20Requests/2020/IR0549_ESDC_COVID-19_Measures_Q_request_e.pdf" TargetMode="External"/><Relationship Id="rId104" Type="http://schemas.openxmlformats.org/officeDocument/2006/relationships/hyperlink" Target="https://www.pbo-dpb.gc.ca/web/default/files/Documents/Info%20Requests/2020/IR0561_SSC_COVID-19_Measures_request_e.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pbo-dpb.gc.ca/web/default/files/Documents/Info%20Requests/2020/IR0550_FIN_COVID-19_Support_request_e.pdf" TargetMode="External"/><Relationship Id="rId2" Type="http://schemas.openxmlformats.org/officeDocument/2006/relationships/hyperlink" Target="https://www.pbo-dpb.gc.ca/web/default/files/Documents/Info%20Requests/2020/IR0459_CBSA_COVID-19_Measures_request_e_signed.pdf" TargetMode="External"/><Relationship Id="rId1" Type="http://schemas.openxmlformats.org/officeDocument/2006/relationships/hyperlink" Target="https://www.pbo-dpb.gc.ca/web/default/files/Documents/Info%20Requests/2020/IR0517_CRA_COVID19_followup_request_e.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ceefc-cfuec.ca/approved-loans/" TargetMode="External"/><Relationship Id="rId3" Type="http://schemas.openxmlformats.org/officeDocument/2006/relationships/hyperlink" Target="https://www.pbo-dpb.gc.ca/web/default/files/Documents/Info%20Requests/2020/IR0465_EDC_COVID-19%20Measures_request_e_signed.pdf" TargetMode="External"/><Relationship Id="rId7" Type="http://schemas.openxmlformats.org/officeDocument/2006/relationships/hyperlink" Target="https://www.pbo-dpb.gc.ca/web/default/files/Documents/Info%20Requests/2020/IR0466_FCC_COVID-19_Measures_request_e_signed.pdf" TargetMode="External"/><Relationship Id="rId12" Type="http://schemas.openxmlformats.org/officeDocument/2006/relationships/printerSettings" Target="../printerSettings/printerSettings4.bin"/><Relationship Id="rId2" Type="http://schemas.openxmlformats.org/officeDocument/2006/relationships/hyperlink" Target="https://www.pbo-dpb.gc.ca/web/default/files/Documents/Info%20Requests/2020/IR0465_EDC_COVID-19%20Measures_request_e_signed.pdf" TargetMode="External"/><Relationship Id="rId1" Type="http://schemas.openxmlformats.org/officeDocument/2006/relationships/hyperlink" Target="https://ceba-cuec.ca/" TargetMode="External"/><Relationship Id="rId6" Type="http://schemas.openxmlformats.org/officeDocument/2006/relationships/hyperlink" Target="https://www.pbo-dpb.gc.ca/web/default/files/Documents/Info%20Requests/2020/IR0457_BDC_COVID-19_Measures_request_e_signed.pdf" TargetMode="External"/><Relationship Id="rId11" Type="http://schemas.openxmlformats.org/officeDocument/2006/relationships/hyperlink" Target="https://www.pbo-dpb.gc.ca/web/default/files/Documents/Info%20Requests/2020/IR0465_EDC_COVID-19%20Measures_request_e_signed.pdf" TargetMode="External"/><Relationship Id="rId5" Type="http://schemas.openxmlformats.org/officeDocument/2006/relationships/hyperlink" Target="https://www.pbo-dpb.gc.ca/web/default/files/Documents/Info%20Requests/2020/IR0457_BDC_COVID-19_Measures_request_e_signed.pdf" TargetMode="External"/><Relationship Id="rId10" Type="http://schemas.openxmlformats.org/officeDocument/2006/relationships/hyperlink" Target="https://www.pbo-dpb.gc.ca/web/default/files/Documents/Info%20Requests/2020/IR0456_AAFC_COVID-19_Allocations_request_e_signed.pdf" TargetMode="External"/><Relationship Id="rId4" Type="http://schemas.openxmlformats.org/officeDocument/2006/relationships/hyperlink" Target="https://www.pbo-dpb.gc.ca/web/default/files/Documents/Info%20Requests/2020/IR0480_CMHC_COVID-19_ltr_e.pdf" TargetMode="External"/><Relationship Id="rId9" Type="http://schemas.openxmlformats.org/officeDocument/2006/relationships/hyperlink" Target="https://www.pbo-dpb.gc.ca/web/default/files/Documents/Info%20Requests/2020/IR0479_CDIC_COVID-19_ltr_e.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pbo-dpb.gc.ca/web/default/files/Documents/Info%20Requests/2020/IR0528_PHAC_COVID19_update_request_e.pdf" TargetMode="External"/><Relationship Id="rId13" Type="http://schemas.openxmlformats.org/officeDocument/2006/relationships/hyperlink" Target="https://www.pbo-dpb.gc.ca/web/default/files/Documents/Info%20Requests/2020/IR0523_ISC_COVID19_update_2_request_e.pdf" TargetMode="External"/><Relationship Id="rId18" Type="http://schemas.openxmlformats.org/officeDocument/2006/relationships/hyperlink" Target="https://www.pbo-dpb.gc.ca/web/default/files/Documents/Info%20Requests/2020/IR0524_ISED_COVID19_update_2_request_e.pdf" TargetMode="External"/><Relationship Id="rId26" Type="http://schemas.openxmlformats.org/officeDocument/2006/relationships/hyperlink" Target="https://www.pbo-dpb.gc.ca/web/default/files/Documents/Info%20Requests/2020/IR0547_CRA_RRIF_request_e.pdf" TargetMode="External"/><Relationship Id="rId39" Type="http://schemas.openxmlformats.org/officeDocument/2006/relationships/hyperlink" Target="https://www.pbo-dpb.gc.ca/web/default/files/Documents/Info%20Requests/2020/IR0562_CCOHS_COVID-19_Measures_request_e.pdf" TargetMode="External"/><Relationship Id="rId3" Type="http://schemas.openxmlformats.org/officeDocument/2006/relationships/hyperlink" Target="https://www.pbo-dpb.gc.ca/web/default/files/Documents/Info%20Requests/2020/IR0524_ISED_COVID19_update_2_request_e.pdf" TargetMode="External"/><Relationship Id="rId21" Type="http://schemas.openxmlformats.org/officeDocument/2006/relationships/hyperlink" Target="https://www.canada.ca/en/revenue-agency/services/benefits/recovery-benefit/crb-statistics.html" TargetMode="External"/><Relationship Id="rId34" Type="http://schemas.openxmlformats.org/officeDocument/2006/relationships/hyperlink" Target="https://www.pbo-dpb.gc.ca/web/default/files/Documents/Info%20Requests/2020/IR0558_Heritage_COVID-19_Support_request_e.pdf" TargetMode="External"/><Relationship Id="rId42" Type="http://schemas.openxmlformats.org/officeDocument/2006/relationships/hyperlink" Target="https://www.pbo-dpb.gc.ca/web/default/files/Documents/Info%20Requests/2020/IR0561_SSC_COVID-19_Measures_request_e.pdf" TargetMode="External"/><Relationship Id="rId7" Type="http://schemas.openxmlformats.org/officeDocument/2006/relationships/hyperlink" Target="https://www.pbo-dpb.gc.ca/web/default/files/Documents/Info%20Requests/2020/IR0528_PHAC_COVID19_update_request_e.pdf" TargetMode="External"/><Relationship Id="rId12" Type="http://schemas.openxmlformats.org/officeDocument/2006/relationships/hyperlink" Target="https://www.pbo-dpb.gc.ca/web/default/files/Documents/Info%20Requests/2020/IR0524_ISED_COVID19_update_2_request_e.pdf" TargetMode="External"/><Relationship Id="rId17" Type="http://schemas.openxmlformats.org/officeDocument/2006/relationships/hyperlink" Target="https://www.pbo-dpb.gc.ca/web/default/files/Documents/Info%20Requests/2020/IR0526_NRCCan_COVID19_update_2_request_e.pdf" TargetMode="External"/><Relationship Id="rId25" Type="http://schemas.openxmlformats.org/officeDocument/2006/relationships/hyperlink" Target="https://www.pbo-dpb.gc.ca/web/default/files/Documents/Info%20Requests/2020/IR0516_CMHC_COVID19_update_2_request_e.pdf" TargetMode="External"/><Relationship Id="rId33" Type="http://schemas.openxmlformats.org/officeDocument/2006/relationships/hyperlink" Target="https://www.pbo-dpb.gc.ca/web/default/files/Documents/Info%20Requests/2020/IR0549_ESDC_COVID-19_Measures_Q_request_e.pdf" TargetMode="External"/><Relationship Id="rId38" Type="http://schemas.openxmlformats.org/officeDocument/2006/relationships/hyperlink" Target="https://www.pbo-dpb.gc.ca/web/default/files/Documents/Info%20Requests/2020/IR0562_CCOHS_COVID-19_Measures_request_e.pdf" TargetMode="External"/><Relationship Id="rId2" Type="http://schemas.openxmlformats.org/officeDocument/2006/relationships/hyperlink" Target="https://www.pbo-dpb.gc.ca/web/default/files/Documents/Info%20Requests/2020/IR0530_CIHR_granting_COVID-19_request_e.pdf" TargetMode="External"/><Relationship Id="rId16" Type="http://schemas.openxmlformats.org/officeDocument/2006/relationships/hyperlink" Target="https://www.pbo-dpb.gc.ca/web/default/files/Documents/Info%20Requests/2020/IR0528_PHAC_COVID19_update_request_e.pdf" TargetMode="External"/><Relationship Id="rId20" Type="http://schemas.openxmlformats.org/officeDocument/2006/relationships/hyperlink" Target="https://www.pbo-dpb.gc.ca/web/default/files/Documents/Info%20Requests/2020/IR0475_WAGE_COVID-19_Measures_request_e_signed.pdf" TargetMode="External"/><Relationship Id="rId29" Type="http://schemas.openxmlformats.org/officeDocument/2006/relationships/hyperlink" Target="https://www.pbo-dpb.gc.ca/web/default/files/Documents/Info%20Requests/2020/IR0550_FIN_COVID-19_Support_request_e.pdf" TargetMode="External"/><Relationship Id="rId41" Type="http://schemas.openxmlformats.org/officeDocument/2006/relationships/hyperlink" Target="https://pbo-dpb.gc.ca/en/blog/legislative-costing-notes--notes-evaluation-cout-mesure-legislative/LEG-2021-015-S--incremental-cost-employing-10-000-reservists-as-part-caf-readiness-efforts-in-response-to-covid-19--cout-supplementaire-lie-emploi-10-000-reservistes-dans-cadre-activites-preparation-forces-armees-canadiennes-face-covid-19" TargetMode="External"/><Relationship Id="rId1" Type="http://schemas.openxmlformats.org/officeDocument/2006/relationships/hyperlink" Target="https://www.pbo-dpb.gc.ca/web/default/files/Documents/Info%20Requests/2020/IR0523_ISC_COVID19_update_2_request_e.pdf" TargetMode="External"/><Relationship Id="rId6" Type="http://schemas.openxmlformats.org/officeDocument/2006/relationships/hyperlink" Target="https://www.pbo-dpb.gc.ca/web/default/files/Documents/Info%20Requests/2020/IR0528_PHAC_COVID19_update_request_e.pdf" TargetMode="External"/><Relationship Id="rId11" Type="http://schemas.openxmlformats.org/officeDocument/2006/relationships/hyperlink" Target="https://www.pbo-dpb.gc.ca/web/default/files/Documents/Info%20Requests/2020/IR0526_NRCCan_COVID19_update_2_request_e.pdf" TargetMode="External"/><Relationship Id="rId24" Type="http://schemas.openxmlformats.org/officeDocument/2006/relationships/hyperlink" Target="https://www.pbo-dpb.gc.ca/web/default/files/Documents/Info%20Requests/2020/IR0523_ISC_COVID19_update_2_request_e.pdf" TargetMode="External"/><Relationship Id="rId32" Type="http://schemas.openxmlformats.org/officeDocument/2006/relationships/hyperlink" Target="https://www.pbo-dpb.gc.ca/web/default/files/Documents/Info%20Requests/2020/IR0549_ESDC_COVID-19_Measures_Q_request_e.pdf" TargetMode="External"/><Relationship Id="rId37" Type="http://schemas.openxmlformats.org/officeDocument/2006/relationships/hyperlink" Target="https://www.pbo-dpb.gc.ca/web/default/files/Documents/Info%20Requests/2020/IR0561_SSC_COVID-19_Measures_request_e.pdf" TargetMode="External"/><Relationship Id="rId40" Type="http://schemas.openxmlformats.org/officeDocument/2006/relationships/hyperlink" Target="https://www.pbo-dpb.gc.ca/web/default/files/Documents/Info%20Requests/2020/IR0564_ESDC_COVID-19_Measures_T_request_e.pdf" TargetMode="External"/><Relationship Id="rId5" Type="http://schemas.openxmlformats.org/officeDocument/2006/relationships/hyperlink" Target="https://www.pbo-dpb.gc.ca/web/default/files/Documents/Info%20Requests/2020/IR0526_NRCCan_COVID19_update_2_request_e.pdf" TargetMode="External"/><Relationship Id="rId15" Type="http://schemas.openxmlformats.org/officeDocument/2006/relationships/hyperlink" Target="https://www.pbo-dpb.gc.ca/web/default/files/Documents/Info%20Requests/2020/IR0519_TC_Fed-Bridge-corp_COVID-19_request_e.pdf" TargetMode="External"/><Relationship Id="rId23" Type="http://schemas.openxmlformats.org/officeDocument/2006/relationships/hyperlink" Target="https://www.canada.ca/en/revenue-agency/services/benefits/recovery-caregiving-benefit/crcb-statistics.html" TargetMode="External"/><Relationship Id="rId28" Type="http://schemas.openxmlformats.org/officeDocument/2006/relationships/hyperlink" Target="https://www.pbo-dpb.gc.ca/web/default/files/Documents/Info%20Requests/2020/IR0548_Des-Can_COVID-19_Measures_request_e.pdf" TargetMode="External"/><Relationship Id="rId36" Type="http://schemas.openxmlformats.org/officeDocument/2006/relationships/hyperlink" Target="https://www.pbo-dpb.gc.ca/web/default/files/Documents/Info%20Requests/2020/IR0561_SSC_COVID-19_Measures_request_e.pdf" TargetMode="External"/><Relationship Id="rId10" Type="http://schemas.openxmlformats.org/officeDocument/2006/relationships/hyperlink" Target="https://www.pbo-dpb.gc.ca/web/default/files/Documents/Info%20Requests/2020/IR0522_ISEDC_Granting_Councils_COVID19_request_e.pdf" TargetMode="External"/><Relationship Id="rId19" Type="http://schemas.openxmlformats.org/officeDocument/2006/relationships/hyperlink" Target="https://www.pbo-dpb.gc.ca/web/default/files/Documents/Info%20Requests/2020/IR0475_WAGE_COVID-19_Measures_request_e_signed.pdf" TargetMode="External"/><Relationship Id="rId31" Type="http://schemas.openxmlformats.org/officeDocument/2006/relationships/hyperlink" Target="https://www.pbo-dpb.gc.ca/web/default/files/Documents/Info%20Requests/2020/IR0549_ESDC_COVID-19_Measures_Q_request_e.pdf" TargetMode="External"/><Relationship Id="rId44" Type="http://schemas.openxmlformats.org/officeDocument/2006/relationships/printerSettings" Target="../printerSettings/printerSettings5.bin"/><Relationship Id="rId4" Type="http://schemas.openxmlformats.org/officeDocument/2006/relationships/hyperlink" Target="https://www.pbo-dpb.gc.ca/web/default/files/Documents/Info%20Requests/2020/IR0526_NRCCan_COVID19_update_2_request_e.pdf" TargetMode="External"/><Relationship Id="rId9" Type="http://schemas.openxmlformats.org/officeDocument/2006/relationships/hyperlink" Target="https://www.pbo-dpb.gc.ca/web/default/files/Documents/Info%20Requests/2020/IR0519_TC_Fed-Bridge-corp_COVID-19_request_e.pdf" TargetMode="External"/><Relationship Id="rId14" Type="http://schemas.openxmlformats.org/officeDocument/2006/relationships/hyperlink" Target="https://www.pbo-dpb.gc.ca/web/default/files/Documents/Info%20Requests/2020/IR0526_NRCCan_COVID19_update_2_request_e.pdf" TargetMode="External"/><Relationship Id="rId22" Type="http://schemas.openxmlformats.org/officeDocument/2006/relationships/hyperlink" Target="https://www.canada.ca/en/revenue-agency/services/benefits/recovery-sickness-benefit/crsb-statistics.html" TargetMode="External"/><Relationship Id="rId27" Type="http://schemas.openxmlformats.org/officeDocument/2006/relationships/hyperlink" Target="https://www.pbo-dpb.gc.ca/web/default/files/Documents/Info%20Requests/2020/IR0547_CRA_RRIF_request_e.pdf" TargetMode="External"/><Relationship Id="rId30" Type="http://schemas.openxmlformats.org/officeDocument/2006/relationships/hyperlink" Target="https://www.pbo-dpb.gc.ca/web/default/files/Documents/Info%20Requests/2020/IR0551_HC_COVID-19_Measures_request_e.pdf" TargetMode="External"/><Relationship Id="rId35" Type="http://schemas.openxmlformats.org/officeDocument/2006/relationships/hyperlink" Target="https://www.pbo-dpb.gc.ca/web/default/files/Documents/Info%20Requests/2020/IR0560_VA_COVID-19_Measures_request_e.pdf" TargetMode="External"/><Relationship Id="rId43" Type="http://schemas.openxmlformats.org/officeDocument/2006/relationships/hyperlink" Target="https://www.pbo-dpb.gc.ca/web/default/files/Documents/Info%20Requests/2020/IR0524_ISED_COVID19_update_2_request_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EBD2B-BF3B-4799-9CE7-A8EE593940D2}">
  <dimension ref="A1:B29"/>
  <sheetViews>
    <sheetView showGridLines="0" zoomScale="80" zoomScaleNormal="80" workbookViewId="0">
      <selection activeCell="A8" sqref="A8"/>
    </sheetView>
  </sheetViews>
  <sheetFormatPr defaultRowHeight="15" x14ac:dyDescent="0.25"/>
  <cols>
    <col min="1" max="1" width="31.28515625" customWidth="1"/>
    <col min="2" max="2" width="28.140625" customWidth="1"/>
  </cols>
  <sheetData>
    <row r="1" spans="1:1" ht="18.75" x14ac:dyDescent="0.3">
      <c r="A1" s="107" t="s">
        <v>346</v>
      </c>
    </row>
    <row r="2" spans="1:1" x14ac:dyDescent="0.25">
      <c r="A2" t="s">
        <v>383</v>
      </c>
    </row>
    <row r="3" spans="1:1" x14ac:dyDescent="0.25">
      <c r="A3" t="s">
        <v>384</v>
      </c>
    </row>
    <row r="5" spans="1:1" ht="15.75" x14ac:dyDescent="0.25">
      <c r="A5" s="106" t="s">
        <v>411</v>
      </c>
    </row>
    <row r="6" spans="1:1" x14ac:dyDescent="0.25">
      <c r="A6" t="s">
        <v>410</v>
      </c>
    </row>
    <row r="7" spans="1:1" x14ac:dyDescent="0.25">
      <c r="A7" t="s">
        <v>423</v>
      </c>
    </row>
    <row r="9" spans="1:1" ht="15.75" x14ac:dyDescent="0.25">
      <c r="A9" s="106" t="s">
        <v>331</v>
      </c>
    </row>
    <row r="10" spans="1:1" x14ac:dyDescent="0.25">
      <c r="A10" t="s">
        <v>347</v>
      </c>
    </row>
    <row r="11" spans="1:1" x14ac:dyDescent="0.25">
      <c r="A11" s="109" t="s">
        <v>9</v>
      </c>
    </row>
    <row r="12" spans="1:1" x14ac:dyDescent="0.25">
      <c r="A12" s="109" t="s">
        <v>12</v>
      </c>
    </row>
    <row r="13" spans="1:1" x14ac:dyDescent="0.25">
      <c r="A13" s="109" t="s">
        <v>52</v>
      </c>
    </row>
    <row r="14" spans="1:1" x14ac:dyDescent="0.25">
      <c r="A14" s="109" t="s">
        <v>348</v>
      </c>
    </row>
    <row r="15" spans="1:1" x14ac:dyDescent="0.25">
      <c r="A15" t="s">
        <v>350</v>
      </c>
    </row>
    <row r="16" spans="1:1" x14ac:dyDescent="0.25">
      <c r="A16" s="110" t="s">
        <v>349</v>
      </c>
    </row>
    <row r="18" spans="1:2" ht="15.75" x14ac:dyDescent="0.25">
      <c r="A18" s="106" t="s">
        <v>360</v>
      </c>
    </row>
    <row r="19" spans="1:2" x14ac:dyDescent="0.25">
      <c r="A19" s="108" t="s">
        <v>354</v>
      </c>
      <c r="B19" t="s">
        <v>353</v>
      </c>
    </row>
    <row r="20" spans="1:2" x14ac:dyDescent="0.25">
      <c r="A20" s="108" t="s">
        <v>355</v>
      </c>
      <c r="B20" t="s">
        <v>368</v>
      </c>
    </row>
    <row r="21" spans="1:2" x14ac:dyDescent="0.25">
      <c r="A21" s="108" t="s">
        <v>377</v>
      </c>
      <c r="B21" t="s">
        <v>378</v>
      </c>
    </row>
    <row r="22" spans="1:2" x14ac:dyDescent="0.25">
      <c r="A22" s="108" t="s">
        <v>375</v>
      </c>
      <c r="B22" t="s">
        <v>379</v>
      </c>
    </row>
    <row r="23" spans="1:2" x14ac:dyDescent="0.25">
      <c r="A23" s="108" t="s">
        <v>356</v>
      </c>
      <c r="B23" t="s">
        <v>357</v>
      </c>
    </row>
    <row r="24" spans="1:2" x14ac:dyDescent="0.25">
      <c r="A24" s="108" t="s">
        <v>358</v>
      </c>
      <c r="B24" t="s">
        <v>359</v>
      </c>
    </row>
    <row r="26" spans="1:2" ht="15.75" x14ac:dyDescent="0.25">
      <c r="A26" s="115" t="s">
        <v>362</v>
      </c>
    </row>
    <row r="27" spans="1:2" x14ac:dyDescent="0.25">
      <c r="A27" s="22" t="s">
        <v>363</v>
      </c>
    </row>
    <row r="28" spans="1:2" x14ac:dyDescent="0.25">
      <c r="A28" s="22" t="s">
        <v>364</v>
      </c>
    </row>
    <row r="29" spans="1:2" x14ac:dyDescent="0.25">
      <c r="A29" s="22" t="s">
        <v>365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C19E3-17B5-4F8F-ABBE-426A55C49E47}">
  <sheetPr>
    <tabColor theme="4"/>
  </sheetPr>
  <dimension ref="A1:J67"/>
  <sheetViews>
    <sheetView showGridLines="0" topLeftCell="A34" zoomScale="70" zoomScaleNormal="70" workbookViewId="0">
      <selection activeCell="D9" sqref="D9"/>
    </sheetView>
  </sheetViews>
  <sheetFormatPr defaultRowHeight="15" x14ac:dyDescent="0.25"/>
  <cols>
    <col min="1" max="1" width="82.7109375" style="1" customWidth="1"/>
    <col min="2" max="2" width="25.28515625" bestFit="1" customWidth="1"/>
    <col min="3" max="3" width="34.28515625" customWidth="1"/>
    <col min="4" max="4" width="25.28515625" customWidth="1"/>
    <col min="5" max="5" width="36.5703125" bestFit="1" customWidth="1"/>
    <col min="6" max="6" width="13" bestFit="1" customWidth="1"/>
    <col min="7" max="7" width="15.7109375" customWidth="1"/>
    <col min="8" max="8" width="18.28515625" customWidth="1"/>
    <col min="9" max="9" width="34.5703125" customWidth="1"/>
    <col min="10" max="10" width="12.5703125" bestFit="1" customWidth="1"/>
  </cols>
  <sheetData>
    <row r="1" spans="1:10" x14ac:dyDescent="0.25">
      <c r="A1" s="5" t="s">
        <v>9</v>
      </c>
    </row>
    <row r="2" spans="1:10" ht="15.75" thickBot="1" x14ac:dyDescent="0.3"/>
    <row r="3" spans="1:10" x14ac:dyDescent="0.25">
      <c r="A3" s="3" t="s">
        <v>9</v>
      </c>
      <c r="B3" s="4" t="s">
        <v>91</v>
      </c>
      <c r="C3" s="4" t="s">
        <v>92</v>
      </c>
      <c r="D3" s="4" t="s">
        <v>408</v>
      </c>
      <c r="E3" s="4" t="s">
        <v>93</v>
      </c>
      <c r="F3" s="24" t="s">
        <v>87</v>
      </c>
      <c r="G3" s="24" t="s">
        <v>90</v>
      </c>
      <c r="H3" s="24" t="s">
        <v>351</v>
      </c>
      <c r="I3" s="24" t="s">
        <v>88</v>
      </c>
      <c r="J3" s="25" t="s">
        <v>89</v>
      </c>
    </row>
    <row r="4" spans="1:10" ht="48" customHeight="1" x14ac:dyDescent="0.25">
      <c r="A4" s="65" t="s">
        <v>0</v>
      </c>
      <c r="B4" s="129" t="s">
        <v>94</v>
      </c>
      <c r="C4" s="143" t="s">
        <v>95</v>
      </c>
      <c r="D4" s="144" t="s">
        <v>102</v>
      </c>
      <c r="E4" s="48">
        <v>12.5</v>
      </c>
      <c r="F4" s="129" t="s">
        <v>127</v>
      </c>
      <c r="G4" s="134" t="s">
        <v>249</v>
      </c>
      <c r="H4" s="130" t="s">
        <v>376</v>
      </c>
      <c r="I4" s="69"/>
      <c r="J4" s="156"/>
    </row>
    <row r="5" spans="1:10" ht="46.5" customHeight="1" x14ac:dyDescent="0.25">
      <c r="A5" s="257" t="s">
        <v>1</v>
      </c>
      <c r="B5" s="129" t="s">
        <v>94</v>
      </c>
      <c r="C5" s="143" t="s">
        <v>95</v>
      </c>
      <c r="D5" s="144" t="s">
        <v>102</v>
      </c>
      <c r="E5" s="48">
        <v>25.795292</v>
      </c>
      <c r="F5" s="133" t="s">
        <v>127</v>
      </c>
      <c r="G5" s="134" t="s">
        <v>249</v>
      </c>
      <c r="H5" s="135" t="s">
        <v>376</v>
      </c>
      <c r="I5" s="126"/>
      <c r="J5" s="157"/>
    </row>
    <row r="6" spans="1:10" ht="45" x14ac:dyDescent="0.25">
      <c r="A6" s="262"/>
      <c r="B6" s="129" t="s">
        <v>94</v>
      </c>
      <c r="C6" s="151" t="s">
        <v>96</v>
      </c>
      <c r="D6" s="145" t="s">
        <v>102</v>
      </c>
      <c r="E6" s="47">
        <v>192.20470800000001</v>
      </c>
      <c r="F6" s="128" t="s">
        <v>127</v>
      </c>
      <c r="G6" s="136" t="s">
        <v>157</v>
      </c>
      <c r="H6" s="128" t="s">
        <v>352</v>
      </c>
      <c r="I6" s="137" t="s">
        <v>273</v>
      </c>
      <c r="J6" s="101">
        <v>43954</v>
      </c>
    </row>
    <row r="7" spans="1:10" ht="45" x14ac:dyDescent="0.25">
      <c r="A7" s="262"/>
      <c r="B7" s="129" t="s">
        <v>94</v>
      </c>
      <c r="C7" s="143" t="s">
        <v>97</v>
      </c>
      <c r="D7" s="144" t="s">
        <v>102</v>
      </c>
      <c r="E7" s="48">
        <v>12</v>
      </c>
      <c r="F7" s="133" t="s">
        <v>127</v>
      </c>
      <c r="G7" s="136" t="s">
        <v>158</v>
      </c>
      <c r="H7" s="130" t="s">
        <v>376</v>
      </c>
      <c r="I7" s="126"/>
      <c r="J7" s="157"/>
    </row>
    <row r="8" spans="1:10" ht="67.5" customHeight="1" x14ac:dyDescent="0.25">
      <c r="A8" s="262"/>
      <c r="B8" s="129" t="s">
        <v>94</v>
      </c>
      <c r="C8" s="151" t="s">
        <v>98</v>
      </c>
      <c r="D8" s="145" t="s">
        <v>102</v>
      </c>
      <c r="E8" s="47">
        <f>24.5133+20</f>
        <v>44.513300000000001</v>
      </c>
      <c r="F8" s="128" t="s">
        <v>127</v>
      </c>
      <c r="G8" s="136" t="s">
        <v>194</v>
      </c>
      <c r="H8" s="128" t="s">
        <v>352</v>
      </c>
      <c r="I8" s="137" t="s">
        <v>369</v>
      </c>
      <c r="J8" s="101">
        <v>44042</v>
      </c>
    </row>
    <row r="9" spans="1:10" x14ac:dyDescent="0.25">
      <c r="A9" s="262"/>
      <c r="B9" s="129" t="s">
        <v>94</v>
      </c>
      <c r="C9" s="143" t="s">
        <v>99</v>
      </c>
      <c r="D9" s="144" t="s">
        <v>103</v>
      </c>
      <c r="E9" s="48">
        <v>9.2881850000000004</v>
      </c>
      <c r="F9" s="244" t="s">
        <v>127</v>
      </c>
      <c r="G9" s="229" t="s">
        <v>292</v>
      </c>
      <c r="H9" s="245" t="s">
        <v>296</v>
      </c>
      <c r="I9" s="258"/>
      <c r="J9" s="253"/>
    </row>
    <row r="10" spans="1:10" x14ac:dyDescent="0.25">
      <c r="A10" s="262"/>
      <c r="B10" s="129" t="s">
        <v>184</v>
      </c>
      <c r="C10" s="143" t="s">
        <v>99</v>
      </c>
      <c r="D10" s="144" t="s">
        <v>103</v>
      </c>
      <c r="E10" s="48">
        <v>-4.3365270000000002</v>
      </c>
      <c r="F10" s="244"/>
      <c r="G10" s="229"/>
      <c r="H10" s="245"/>
      <c r="I10" s="258"/>
      <c r="J10" s="253"/>
    </row>
    <row r="11" spans="1:10" x14ac:dyDescent="0.25">
      <c r="A11" s="262"/>
      <c r="B11" s="129" t="s">
        <v>184</v>
      </c>
      <c r="C11" s="143" t="s">
        <v>99</v>
      </c>
      <c r="D11" s="144" t="s">
        <v>102</v>
      </c>
      <c r="E11" s="48">
        <v>3.6606359999999998</v>
      </c>
      <c r="F11" s="244"/>
      <c r="G11" s="229"/>
      <c r="H11" s="245"/>
      <c r="I11" s="258"/>
      <c r="J11" s="253"/>
    </row>
    <row r="12" spans="1:10" s="33" customFormat="1" x14ac:dyDescent="0.25">
      <c r="A12" s="262"/>
      <c r="B12" s="129" t="s">
        <v>94</v>
      </c>
      <c r="C12" s="143" t="s">
        <v>100</v>
      </c>
      <c r="D12" s="144" t="s">
        <v>103</v>
      </c>
      <c r="E12" s="48">
        <v>10</v>
      </c>
      <c r="F12" s="129" t="s">
        <v>127</v>
      </c>
      <c r="G12" s="134" t="s">
        <v>161</v>
      </c>
      <c r="H12" s="129" t="s">
        <v>139</v>
      </c>
      <c r="I12" s="126"/>
      <c r="J12" s="157"/>
    </row>
    <row r="13" spans="1:10" s="33" customFormat="1" x14ac:dyDescent="0.25">
      <c r="A13" s="262"/>
      <c r="B13" s="129" t="s">
        <v>94</v>
      </c>
      <c r="C13" s="151" t="s">
        <v>101</v>
      </c>
      <c r="D13" s="145" t="s">
        <v>103</v>
      </c>
      <c r="E13" s="47">
        <v>177.06880000000001</v>
      </c>
      <c r="F13" s="264" t="s">
        <v>127</v>
      </c>
      <c r="G13" s="267" t="s">
        <v>160</v>
      </c>
      <c r="H13" s="264" t="s">
        <v>352</v>
      </c>
      <c r="I13" s="247" t="s">
        <v>367</v>
      </c>
      <c r="J13" s="250">
        <v>44104</v>
      </c>
    </row>
    <row r="14" spans="1:10" s="33" customFormat="1" x14ac:dyDescent="0.25">
      <c r="A14" s="262"/>
      <c r="B14" s="129" t="s">
        <v>184</v>
      </c>
      <c r="C14" s="151" t="s">
        <v>101</v>
      </c>
      <c r="D14" s="144" t="s">
        <v>103</v>
      </c>
      <c r="E14" s="48">
        <v>-33.982059999999997</v>
      </c>
      <c r="F14" s="265"/>
      <c r="G14" s="268"/>
      <c r="H14" s="265"/>
      <c r="I14" s="248"/>
      <c r="J14" s="251"/>
    </row>
    <row r="15" spans="1:10" x14ac:dyDescent="0.25">
      <c r="A15" s="262"/>
      <c r="B15" s="145" t="s">
        <v>184</v>
      </c>
      <c r="C15" s="151" t="s">
        <v>101</v>
      </c>
      <c r="D15" s="145" t="s">
        <v>102</v>
      </c>
      <c r="E15" s="49">
        <v>33.982059999999997</v>
      </c>
      <c r="F15" s="265"/>
      <c r="G15" s="268"/>
      <c r="H15" s="265"/>
      <c r="I15" s="248"/>
      <c r="J15" s="251"/>
    </row>
    <row r="16" spans="1:10" x14ac:dyDescent="0.25">
      <c r="A16" s="262"/>
      <c r="B16" s="129" t="s">
        <v>94</v>
      </c>
      <c r="C16" s="143" t="s">
        <v>101</v>
      </c>
      <c r="D16" s="144" t="s">
        <v>103</v>
      </c>
      <c r="E16" s="48">
        <v>74.7</v>
      </c>
      <c r="F16" s="265"/>
      <c r="G16" s="268"/>
      <c r="H16" s="265"/>
      <c r="I16" s="248"/>
      <c r="J16" s="251"/>
    </row>
    <row r="17" spans="1:10" x14ac:dyDescent="0.25">
      <c r="A17" s="262"/>
      <c r="B17" s="129" t="s">
        <v>184</v>
      </c>
      <c r="C17" s="143" t="s">
        <v>101</v>
      </c>
      <c r="D17" s="144" t="s">
        <v>103</v>
      </c>
      <c r="E17" s="48">
        <v>-16.7</v>
      </c>
      <c r="F17" s="265"/>
      <c r="G17" s="268"/>
      <c r="H17" s="265"/>
      <c r="I17" s="248"/>
      <c r="J17" s="251"/>
    </row>
    <row r="18" spans="1:10" x14ac:dyDescent="0.25">
      <c r="A18" s="263"/>
      <c r="B18" s="129" t="s">
        <v>184</v>
      </c>
      <c r="C18" s="143" t="s">
        <v>101</v>
      </c>
      <c r="D18" s="144" t="s">
        <v>102</v>
      </c>
      <c r="E18" s="49">
        <v>16.7</v>
      </c>
      <c r="F18" s="266"/>
      <c r="G18" s="269"/>
      <c r="H18" s="266"/>
      <c r="I18" s="249"/>
      <c r="J18" s="252"/>
    </row>
    <row r="19" spans="1:10" ht="30" customHeight="1" x14ac:dyDescent="0.25">
      <c r="A19" s="257" t="s">
        <v>2</v>
      </c>
      <c r="B19" s="129" t="s">
        <v>94</v>
      </c>
      <c r="C19" s="151" t="s">
        <v>101</v>
      </c>
      <c r="D19" s="145" t="s">
        <v>103</v>
      </c>
      <c r="E19" s="47">
        <v>1800</v>
      </c>
      <c r="F19" s="221" t="s">
        <v>127</v>
      </c>
      <c r="G19" s="225" t="s">
        <v>160</v>
      </c>
      <c r="H19" s="221" t="s">
        <v>352</v>
      </c>
      <c r="I19" s="260" t="s">
        <v>318</v>
      </c>
      <c r="J19" s="218">
        <v>44104</v>
      </c>
    </row>
    <row r="20" spans="1:10" x14ac:dyDescent="0.25">
      <c r="A20" s="263"/>
      <c r="B20" s="129" t="s">
        <v>94</v>
      </c>
      <c r="C20" s="143" t="s">
        <v>101</v>
      </c>
      <c r="D20" s="144" t="s">
        <v>102</v>
      </c>
      <c r="E20" s="48">
        <v>37.200000000000003</v>
      </c>
      <c r="F20" s="223"/>
      <c r="G20" s="226"/>
      <c r="H20" s="223"/>
      <c r="I20" s="261"/>
      <c r="J20" s="246"/>
    </row>
    <row r="21" spans="1:10" ht="30" x14ac:dyDescent="0.25">
      <c r="A21" s="256" t="s">
        <v>72</v>
      </c>
      <c r="B21" s="129" t="s">
        <v>184</v>
      </c>
      <c r="C21" s="143" t="s">
        <v>95</v>
      </c>
      <c r="D21" s="144" t="s">
        <v>103</v>
      </c>
      <c r="E21" s="48">
        <v>1.2</v>
      </c>
      <c r="F21" s="129" t="s">
        <v>127</v>
      </c>
      <c r="G21" s="134" t="s">
        <v>249</v>
      </c>
      <c r="H21" s="129" t="s">
        <v>139</v>
      </c>
      <c r="I21" s="69"/>
      <c r="J21" s="158"/>
    </row>
    <row r="22" spans="1:10" x14ac:dyDescent="0.25">
      <c r="A22" s="256"/>
      <c r="B22" s="129" t="s">
        <v>184</v>
      </c>
      <c r="C22" s="151" t="s">
        <v>109</v>
      </c>
      <c r="D22" s="145" t="s">
        <v>103</v>
      </c>
      <c r="E22" s="48">
        <v>12276.726000000001</v>
      </c>
      <c r="F22" s="221" t="s">
        <v>127</v>
      </c>
      <c r="G22" s="225" t="s">
        <v>293</v>
      </c>
      <c r="H22" s="210" t="s">
        <v>296</v>
      </c>
      <c r="I22" s="212"/>
      <c r="J22" s="227"/>
    </row>
    <row r="23" spans="1:10" ht="15" customHeight="1" x14ac:dyDescent="0.25">
      <c r="A23" s="256"/>
      <c r="B23" s="129" t="s">
        <v>184</v>
      </c>
      <c r="C23" s="130" t="s">
        <v>109</v>
      </c>
      <c r="D23" s="145" t="s">
        <v>102</v>
      </c>
      <c r="E23" s="48">
        <v>700</v>
      </c>
      <c r="F23" s="223"/>
      <c r="G23" s="226"/>
      <c r="H23" s="211"/>
      <c r="I23" s="213"/>
      <c r="J23" s="228"/>
    </row>
    <row r="24" spans="1:10" x14ac:dyDescent="0.25">
      <c r="A24" s="256"/>
      <c r="B24" s="129" t="s">
        <v>184</v>
      </c>
      <c r="C24" s="151" t="s">
        <v>101</v>
      </c>
      <c r="D24" s="145" t="s">
        <v>103</v>
      </c>
      <c r="E24" s="48">
        <v>622.26666599999999</v>
      </c>
      <c r="F24" s="221" t="s">
        <v>127</v>
      </c>
      <c r="G24" s="225" t="s">
        <v>193</v>
      </c>
      <c r="H24" s="221" t="s">
        <v>352</v>
      </c>
      <c r="I24" s="212" t="s">
        <v>317</v>
      </c>
      <c r="J24" s="218">
        <v>44104</v>
      </c>
    </row>
    <row r="25" spans="1:10" ht="46.5" customHeight="1" x14ac:dyDescent="0.25">
      <c r="A25" s="256"/>
      <c r="B25" s="129" t="s">
        <v>184</v>
      </c>
      <c r="C25" s="151" t="s">
        <v>101</v>
      </c>
      <c r="D25" s="145" t="s">
        <v>103</v>
      </c>
      <c r="E25" s="48">
        <v>3347.0251779999999</v>
      </c>
      <c r="F25" s="222"/>
      <c r="G25" s="233"/>
      <c r="H25" s="222"/>
      <c r="I25" s="224"/>
      <c r="J25" s="219"/>
    </row>
    <row r="26" spans="1:10" x14ac:dyDescent="0.25">
      <c r="A26" s="256"/>
      <c r="B26" s="129" t="s">
        <v>184</v>
      </c>
      <c r="C26" s="151" t="s">
        <v>101</v>
      </c>
      <c r="D26" s="145" t="s">
        <v>102</v>
      </c>
      <c r="E26" s="48">
        <v>2202.8748220000002</v>
      </c>
      <c r="F26" s="222"/>
      <c r="G26" s="233"/>
      <c r="H26" s="222"/>
      <c r="I26" s="224"/>
      <c r="J26" s="219"/>
    </row>
    <row r="27" spans="1:10" x14ac:dyDescent="0.25">
      <c r="A27" s="256"/>
      <c r="B27" s="129" t="s">
        <v>184</v>
      </c>
      <c r="C27" s="151" t="s">
        <v>101</v>
      </c>
      <c r="D27" s="145" t="s">
        <v>102</v>
      </c>
      <c r="E27" s="48">
        <v>320.13333399999999</v>
      </c>
      <c r="F27" s="223"/>
      <c r="G27" s="226"/>
      <c r="H27" s="223"/>
      <c r="I27" s="213"/>
      <c r="J27" s="220"/>
    </row>
    <row r="28" spans="1:10" x14ac:dyDescent="0.25">
      <c r="A28" s="256"/>
      <c r="B28" s="129" t="s">
        <v>184</v>
      </c>
      <c r="C28" s="151" t="s">
        <v>99</v>
      </c>
      <c r="D28" s="145" t="s">
        <v>103</v>
      </c>
      <c r="E28" s="48">
        <v>18.5</v>
      </c>
      <c r="F28" s="221" t="s">
        <v>127</v>
      </c>
      <c r="G28" s="225" t="s">
        <v>292</v>
      </c>
      <c r="H28" s="210" t="s">
        <v>296</v>
      </c>
      <c r="I28" s="212"/>
      <c r="J28" s="227"/>
    </row>
    <row r="29" spans="1:10" x14ac:dyDescent="0.25">
      <c r="A29" s="256"/>
      <c r="B29" s="129" t="s">
        <v>184</v>
      </c>
      <c r="C29" s="151" t="s">
        <v>99</v>
      </c>
      <c r="D29" s="145" t="s">
        <v>102</v>
      </c>
      <c r="E29" s="48">
        <f>202.625+112.426062</f>
        <v>315.051062</v>
      </c>
      <c r="F29" s="223"/>
      <c r="G29" s="226"/>
      <c r="H29" s="211"/>
      <c r="I29" s="213"/>
      <c r="J29" s="228"/>
    </row>
    <row r="30" spans="1:10" ht="30" x14ac:dyDescent="0.25">
      <c r="A30" s="256"/>
      <c r="B30" s="129" t="s">
        <v>184</v>
      </c>
      <c r="C30" s="151" t="s">
        <v>104</v>
      </c>
      <c r="D30" s="145" t="s">
        <v>103</v>
      </c>
      <c r="E30" s="48">
        <v>100</v>
      </c>
      <c r="F30" s="221" t="s">
        <v>127</v>
      </c>
      <c r="G30" s="225" t="s">
        <v>294</v>
      </c>
      <c r="H30" s="210" t="s">
        <v>296</v>
      </c>
      <c r="I30" s="212"/>
      <c r="J30" s="227"/>
    </row>
    <row r="31" spans="1:10" ht="30" x14ac:dyDescent="0.25">
      <c r="A31" s="256"/>
      <c r="B31" s="145" t="s">
        <v>184</v>
      </c>
      <c r="C31" s="151" t="s">
        <v>104</v>
      </c>
      <c r="D31" s="145" t="s">
        <v>102</v>
      </c>
      <c r="E31" s="49">
        <v>400</v>
      </c>
      <c r="F31" s="223"/>
      <c r="G31" s="226"/>
      <c r="H31" s="211"/>
      <c r="I31" s="213"/>
      <c r="J31" s="228"/>
    </row>
    <row r="32" spans="1:10" ht="30" x14ac:dyDescent="0.25">
      <c r="A32" s="65" t="s">
        <v>3</v>
      </c>
      <c r="B32" s="129" t="s">
        <v>94</v>
      </c>
      <c r="C32" s="151" t="s">
        <v>104</v>
      </c>
      <c r="D32" s="145" t="s">
        <v>103</v>
      </c>
      <c r="E32" s="47">
        <v>500</v>
      </c>
      <c r="F32" s="129" t="s">
        <v>127</v>
      </c>
      <c r="G32" s="134" t="s">
        <v>294</v>
      </c>
      <c r="H32" s="130" t="s">
        <v>296</v>
      </c>
      <c r="I32" s="69"/>
      <c r="J32" s="158"/>
    </row>
    <row r="33" spans="1:10" x14ac:dyDescent="0.25">
      <c r="A33" s="159" t="s">
        <v>4</v>
      </c>
      <c r="B33" s="123" t="s">
        <v>406</v>
      </c>
      <c r="C33" s="132" t="s">
        <v>142</v>
      </c>
      <c r="D33" s="123" t="s">
        <v>407</v>
      </c>
      <c r="E33" s="192" t="s">
        <v>407</v>
      </c>
      <c r="F33" s="123" t="s">
        <v>127</v>
      </c>
      <c r="G33" s="131" t="s">
        <v>169</v>
      </c>
      <c r="H33" s="123" t="s">
        <v>139</v>
      </c>
      <c r="I33" s="70"/>
      <c r="J33" s="26"/>
    </row>
    <row r="34" spans="1:10" ht="30" x14ac:dyDescent="0.25">
      <c r="A34" s="256" t="s">
        <v>5</v>
      </c>
      <c r="B34" s="129" t="s">
        <v>94</v>
      </c>
      <c r="C34" s="143" t="s">
        <v>105</v>
      </c>
      <c r="D34" s="144" t="s">
        <v>103</v>
      </c>
      <c r="E34" s="48">
        <v>25</v>
      </c>
      <c r="F34" s="214" t="s">
        <v>127</v>
      </c>
      <c r="G34" s="229" t="s">
        <v>192</v>
      </c>
      <c r="H34" s="214" t="s">
        <v>352</v>
      </c>
      <c r="I34" s="70" t="s">
        <v>316</v>
      </c>
      <c r="J34" s="158"/>
    </row>
    <row r="35" spans="1:10" ht="30" x14ac:dyDescent="0.25">
      <c r="A35" s="256"/>
      <c r="B35" s="129" t="s">
        <v>94</v>
      </c>
      <c r="C35" s="143" t="s">
        <v>105</v>
      </c>
      <c r="D35" s="144" t="s">
        <v>103</v>
      </c>
      <c r="E35" s="48">
        <v>17.3</v>
      </c>
      <c r="F35" s="214"/>
      <c r="G35" s="229"/>
      <c r="H35" s="214"/>
      <c r="I35" s="230" t="s">
        <v>288</v>
      </c>
      <c r="J35" s="231">
        <v>43982</v>
      </c>
    </row>
    <row r="36" spans="1:10" ht="30" x14ac:dyDescent="0.25">
      <c r="A36" s="256"/>
      <c r="B36" s="129" t="s">
        <v>94</v>
      </c>
      <c r="C36" s="143" t="s">
        <v>105</v>
      </c>
      <c r="D36" s="144" t="s">
        <v>103</v>
      </c>
      <c r="E36" s="48">
        <v>72.599999999999994</v>
      </c>
      <c r="F36" s="214"/>
      <c r="G36" s="229"/>
      <c r="H36" s="214"/>
      <c r="I36" s="230"/>
      <c r="J36" s="232"/>
    </row>
    <row r="37" spans="1:10" ht="45" x14ac:dyDescent="0.25">
      <c r="A37" s="65" t="s">
        <v>340</v>
      </c>
      <c r="B37" s="129" t="s">
        <v>406</v>
      </c>
      <c r="C37" s="130" t="s">
        <v>106</v>
      </c>
      <c r="D37" s="144" t="s">
        <v>407</v>
      </c>
      <c r="E37" s="50" t="s">
        <v>407</v>
      </c>
      <c r="F37" s="129" t="s">
        <v>127</v>
      </c>
      <c r="G37" s="134" t="s">
        <v>191</v>
      </c>
      <c r="H37" s="129" t="s">
        <v>352</v>
      </c>
      <c r="I37" s="70" t="s">
        <v>405</v>
      </c>
      <c r="J37" s="156">
        <v>44109</v>
      </c>
    </row>
    <row r="38" spans="1:10" x14ac:dyDescent="0.25">
      <c r="A38" s="256" t="s">
        <v>6</v>
      </c>
      <c r="B38" s="129" t="s">
        <v>94</v>
      </c>
      <c r="C38" s="151" t="s">
        <v>96</v>
      </c>
      <c r="D38" s="145" t="s">
        <v>102</v>
      </c>
      <c r="E38" s="47">
        <v>375.06649900000002</v>
      </c>
      <c r="F38" s="128" t="s">
        <v>127</v>
      </c>
      <c r="G38" s="136" t="s">
        <v>158</v>
      </c>
      <c r="H38" s="128" t="s">
        <v>143</v>
      </c>
      <c r="I38" s="84"/>
      <c r="J38" s="160"/>
    </row>
    <row r="39" spans="1:10" ht="45" x14ac:dyDescent="0.25">
      <c r="A39" s="256"/>
      <c r="B39" s="129" t="s">
        <v>94</v>
      </c>
      <c r="C39" s="143" t="s">
        <v>97</v>
      </c>
      <c r="D39" s="144" t="s">
        <v>102</v>
      </c>
      <c r="E39" s="48">
        <v>8</v>
      </c>
      <c r="F39" s="133" t="s">
        <v>127</v>
      </c>
      <c r="G39" s="136" t="s">
        <v>158</v>
      </c>
      <c r="H39" s="133" t="s">
        <v>352</v>
      </c>
      <c r="I39" s="88" t="s">
        <v>386</v>
      </c>
      <c r="J39" s="73">
        <v>44044</v>
      </c>
    </row>
    <row r="40" spans="1:10" ht="60" x14ac:dyDescent="0.25">
      <c r="A40" s="256"/>
      <c r="B40" s="129" t="s">
        <v>94</v>
      </c>
      <c r="C40" s="151" t="s">
        <v>98</v>
      </c>
      <c r="D40" s="145" t="s">
        <v>102</v>
      </c>
      <c r="E40" s="47">
        <v>17.090800000000002</v>
      </c>
      <c r="F40" s="128" t="s">
        <v>127</v>
      </c>
      <c r="G40" s="136" t="s">
        <v>179</v>
      </c>
      <c r="H40" s="128" t="s">
        <v>352</v>
      </c>
      <c r="I40" s="137" t="s">
        <v>369</v>
      </c>
      <c r="J40" s="101">
        <v>44042</v>
      </c>
    </row>
    <row r="41" spans="1:10" ht="30" x14ac:dyDescent="0.25">
      <c r="A41" s="256"/>
      <c r="B41" s="129" t="s">
        <v>94</v>
      </c>
      <c r="C41" s="151" t="s">
        <v>95</v>
      </c>
      <c r="D41" s="145" t="s">
        <v>102</v>
      </c>
      <c r="E41" s="47">
        <v>1.78</v>
      </c>
      <c r="F41" s="259" t="s">
        <v>127</v>
      </c>
      <c r="G41" s="254" t="s">
        <v>180</v>
      </c>
      <c r="H41" s="255" t="s">
        <v>376</v>
      </c>
      <c r="I41" s="215"/>
      <c r="J41" s="216"/>
    </row>
    <row r="42" spans="1:10" ht="30" x14ac:dyDescent="0.25">
      <c r="A42" s="256"/>
      <c r="B42" s="129" t="s">
        <v>94</v>
      </c>
      <c r="C42" s="151" t="s">
        <v>95</v>
      </c>
      <c r="D42" s="145" t="s">
        <v>103</v>
      </c>
      <c r="E42" s="47">
        <v>112.7</v>
      </c>
      <c r="F42" s="259"/>
      <c r="G42" s="254"/>
      <c r="H42" s="255"/>
      <c r="I42" s="215"/>
      <c r="J42" s="217"/>
    </row>
    <row r="43" spans="1:10" x14ac:dyDescent="0.25">
      <c r="A43" s="256"/>
      <c r="B43" s="129" t="s">
        <v>94</v>
      </c>
      <c r="C43" s="143" t="s">
        <v>101</v>
      </c>
      <c r="D43" s="144" t="s">
        <v>102</v>
      </c>
      <c r="E43" s="48">
        <v>1.6896629999999999</v>
      </c>
      <c r="F43" s="234" t="s">
        <v>127</v>
      </c>
      <c r="G43" s="225" t="s">
        <v>193</v>
      </c>
      <c r="H43" s="234" t="s">
        <v>352</v>
      </c>
      <c r="I43" s="236" t="s">
        <v>329</v>
      </c>
      <c r="J43" s="250">
        <v>44104</v>
      </c>
    </row>
    <row r="44" spans="1:10" x14ac:dyDescent="0.25">
      <c r="A44" s="256"/>
      <c r="B44" s="129" t="s">
        <v>94</v>
      </c>
      <c r="C44" s="143" t="s">
        <v>101</v>
      </c>
      <c r="D44" s="144" t="s">
        <v>102</v>
      </c>
      <c r="E44" s="48">
        <v>3.3615650000000001</v>
      </c>
      <c r="F44" s="235"/>
      <c r="G44" s="233"/>
      <c r="H44" s="235"/>
      <c r="I44" s="237"/>
      <c r="J44" s="251"/>
    </row>
    <row r="45" spans="1:10" x14ac:dyDescent="0.25">
      <c r="A45" s="256"/>
      <c r="B45" s="129" t="s">
        <v>94</v>
      </c>
      <c r="C45" s="143" t="s">
        <v>101</v>
      </c>
      <c r="D45" s="144" t="s">
        <v>103</v>
      </c>
      <c r="E45" s="48">
        <v>200</v>
      </c>
      <c r="F45" s="235"/>
      <c r="G45" s="233"/>
      <c r="H45" s="235"/>
      <c r="I45" s="237"/>
      <c r="J45" s="251"/>
    </row>
    <row r="46" spans="1:10" x14ac:dyDescent="0.25">
      <c r="A46" s="256"/>
      <c r="B46" s="129" t="s">
        <v>184</v>
      </c>
      <c r="C46" s="143" t="s">
        <v>101</v>
      </c>
      <c r="D46" s="144" t="s">
        <v>103</v>
      </c>
      <c r="E46" s="48">
        <v>-101.549187</v>
      </c>
      <c r="F46" s="235"/>
      <c r="G46" s="233"/>
      <c r="H46" s="235"/>
      <c r="I46" s="237"/>
      <c r="J46" s="251"/>
    </row>
    <row r="47" spans="1:10" x14ac:dyDescent="0.25">
      <c r="A47" s="256"/>
      <c r="B47" s="129" t="s">
        <v>184</v>
      </c>
      <c r="C47" s="143" t="s">
        <v>101</v>
      </c>
      <c r="D47" s="144" t="s">
        <v>102</v>
      </c>
      <c r="E47" s="48">
        <f>58+31.150038</f>
        <v>89.150037999999995</v>
      </c>
      <c r="F47" s="235"/>
      <c r="G47" s="233"/>
      <c r="H47" s="235"/>
      <c r="I47" s="237"/>
      <c r="J47" s="251"/>
    </row>
    <row r="48" spans="1:10" ht="29.25" customHeight="1" x14ac:dyDescent="0.25">
      <c r="A48" s="256"/>
      <c r="B48" s="77" t="s">
        <v>184</v>
      </c>
      <c r="C48" s="143" t="s">
        <v>95</v>
      </c>
      <c r="D48" s="144" t="s">
        <v>102</v>
      </c>
      <c r="E48" s="49">
        <v>12.399149</v>
      </c>
      <c r="F48" s="133" t="s">
        <v>127</v>
      </c>
      <c r="G48" s="124" t="s">
        <v>193</v>
      </c>
      <c r="H48" s="133" t="s">
        <v>352</v>
      </c>
      <c r="I48" s="88" t="s">
        <v>319</v>
      </c>
      <c r="J48" s="73">
        <v>44074</v>
      </c>
    </row>
    <row r="49" spans="1:10" ht="30" x14ac:dyDescent="0.25">
      <c r="A49" s="256" t="s">
        <v>7</v>
      </c>
      <c r="B49" s="129" t="s">
        <v>94</v>
      </c>
      <c r="C49" s="130" t="s">
        <v>106</v>
      </c>
      <c r="D49" s="144" t="s">
        <v>103</v>
      </c>
      <c r="E49" s="48">
        <v>41</v>
      </c>
      <c r="F49" s="243" t="s">
        <v>127</v>
      </c>
      <c r="G49" s="225" t="s">
        <v>276</v>
      </c>
      <c r="H49" s="243" t="s">
        <v>352</v>
      </c>
      <c r="I49" s="238" t="s">
        <v>330</v>
      </c>
      <c r="J49" s="241">
        <v>44105</v>
      </c>
    </row>
    <row r="50" spans="1:10" ht="30" x14ac:dyDescent="0.25">
      <c r="A50" s="256"/>
      <c r="B50" s="129" t="s">
        <v>184</v>
      </c>
      <c r="C50" s="130" t="s">
        <v>106</v>
      </c>
      <c r="D50" s="144" t="s">
        <v>102</v>
      </c>
      <c r="E50" s="48">
        <v>3.25</v>
      </c>
      <c r="F50" s="243"/>
      <c r="G50" s="233"/>
      <c r="H50" s="243"/>
      <c r="I50" s="239"/>
      <c r="J50" s="242"/>
    </row>
    <row r="51" spans="1:10" ht="30" x14ac:dyDescent="0.25">
      <c r="A51" s="256"/>
      <c r="B51" s="129" t="s">
        <v>184</v>
      </c>
      <c r="C51" s="130" t="s">
        <v>106</v>
      </c>
      <c r="D51" s="144" t="s">
        <v>103</v>
      </c>
      <c r="E51" s="48">
        <v>18.05</v>
      </c>
      <c r="F51" s="243"/>
      <c r="G51" s="226"/>
      <c r="H51" s="243"/>
      <c r="I51" s="240"/>
      <c r="J51" s="242"/>
    </row>
    <row r="52" spans="1:10" x14ac:dyDescent="0.25">
      <c r="A52" s="256" t="s">
        <v>8</v>
      </c>
      <c r="B52" s="129" t="s">
        <v>94</v>
      </c>
      <c r="C52" s="151" t="s">
        <v>99</v>
      </c>
      <c r="D52" s="145" t="s">
        <v>103</v>
      </c>
      <c r="E52" s="47">
        <v>253.264557</v>
      </c>
      <c r="F52" s="214" t="s">
        <v>127</v>
      </c>
      <c r="G52" s="225" t="s">
        <v>168</v>
      </c>
      <c r="H52" s="221" t="s">
        <v>352</v>
      </c>
      <c r="I52" s="212" t="s">
        <v>257</v>
      </c>
      <c r="J52" s="218">
        <v>43982</v>
      </c>
    </row>
    <row r="53" spans="1:10" x14ac:dyDescent="0.25">
      <c r="A53" s="256"/>
      <c r="B53" s="129" t="s">
        <v>184</v>
      </c>
      <c r="C53" s="151" t="s">
        <v>99</v>
      </c>
      <c r="D53" s="145" t="s">
        <v>103</v>
      </c>
      <c r="E53" s="47">
        <v>-101.336512</v>
      </c>
      <c r="F53" s="214"/>
      <c r="G53" s="233"/>
      <c r="H53" s="222"/>
      <c r="I53" s="224"/>
      <c r="J53" s="219"/>
    </row>
    <row r="54" spans="1:10" x14ac:dyDescent="0.25">
      <c r="A54" s="256"/>
      <c r="B54" s="129" t="s">
        <v>184</v>
      </c>
      <c r="C54" s="151" t="s">
        <v>99</v>
      </c>
      <c r="D54" s="145" t="s">
        <v>102</v>
      </c>
      <c r="E54" s="48">
        <f>14.975267+85</f>
        <v>99.975267000000002</v>
      </c>
      <c r="F54" s="214"/>
      <c r="G54" s="226"/>
      <c r="H54" s="223"/>
      <c r="I54" s="213"/>
      <c r="J54" s="220"/>
    </row>
    <row r="55" spans="1:10" ht="30" x14ac:dyDescent="0.25">
      <c r="A55" s="256" t="s">
        <v>66</v>
      </c>
      <c r="B55" s="129" t="s">
        <v>94</v>
      </c>
      <c r="C55" s="151" t="s">
        <v>107</v>
      </c>
      <c r="D55" s="204" t="s">
        <v>103</v>
      </c>
      <c r="E55" s="47">
        <v>280.536</v>
      </c>
      <c r="F55" s="129" t="s">
        <v>127</v>
      </c>
      <c r="G55" s="134" t="s">
        <v>161</v>
      </c>
      <c r="H55" s="129" t="s">
        <v>352</v>
      </c>
      <c r="I55" s="70" t="s">
        <v>255</v>
      </c>
      <c r="J55" s="156">
        <v>44082</v>
      </c>
    </row>
    <row r="56" spans="1:10" ht="30.75" thickBot="1" x14ac:dyDescent="0.3">
      <c r="A56" s="257"/>
      <c r="B56" s="123" t="s">
        <v>184</v>
      </c>
      <c r="C56" s="138" t="s">
        <v>213</v>
      </c>
      <c r="D56" s="204" t="s">
        <v>103</v>
      </c>
      <c r="E56" s="51">
        <v>1.1000000000000001</v>
      </c>
      <c r="F56" s="123" t="s">
        <v>127</v>
      </c>
      <c r="G56" s="141" t="s">
        <v>295</v>
      </c>
      <c r="H56" s="132" t="s">
        <v>296</v>
      </c>
      <c r="I56" s="127"/>
      <c r="J56" s="161"/>
    </row>
    <row r="57" spans="1:10" ht="15.75" thickBot="1" x14ac:dyDescent="0.3">
      <c r="A57" s="52" t="s">
        <v>239</v>
      </c>
      <c r="B57" s="53"/>
      <c r="C57" s="53"/>
      <c r="D57" s="206"/>
      <c r="E57" s="54">
        <f>SUM(E4:E56)</f>
        <v>24628.799294999993</v>
      </c>
      <c r="F57" s="53"/>
      <c r="G57" s="53"/>
      <c r="H57" s="53"/>
      <c r="I57" s="53"/>
      <c r="J57" s="55"/>
    </row>
    <row r="58" spans="1:10" ht="15.75" thickBot="1" x14ac:dyDescent="0.3">
      <c r="A58" s="56" t="s">
        <v>240</v>
      </c>
      <c r="B58" s="57"/>
      <c r="C58" s="57"/>
      <c r="D58" s="57"/>
      <c r="E58" s="58">
        <f>SUM(E4,E5,E6,E7,E8,E9,E12,E13,E19,E32,E34,E35,E36,E38:E45,E16,E49,E52,E55)</f>
        <v>4267.4593690000002</v>
      </c>
      <c r="F58" s="57"/>
      <c r="G58" s="57"/>
      <c r="H58" s="57"/>
      <c r="I58" s="57"/>
      <c r="J58" s="59"/>
    </row>
    <row r="59" spans="1:10" ht="15.75" thickBot="1" x14ac:dyDescent="0.3">
      <c r="A59" s="56" t="s">
        <v>241</v>
      </c>
      <c r="B59" s="57"/>
      <c r="C59" s="57"/>
      <c r="D59" s="57"/>
      <c r="E59" s="58">
        <f>E57-E58</f>
        <v>20361.339925999993</v>
      </c>
      <c r="F59" s="57"/>
      <c r="G59" s="57"/>
      <c r="H59" s="57"/>
      <c r="I59" s="57"/>
      <c r="J59" s="59"/>
    </row>
    <row r="60" spans="1:10" x14ac:dyDescent="0.25">
      <c r="A60" s="22"/>
      <c r="B60" s="43"/>
      <c r="E60" s="40"/>
    </row>
    <row r="61" spans="1:10" x14ac:dyDescent="0.25">
      <c r="A61" s="22"/>
      <c r="B61" s="43"/>
      <c r="E61" s="43"/>
    </row>
    <row r="62" spans="1:10" x14ac:dyDescent="0.25">
      <c r="E62" s="40"/>
    </row>
    <row r="63" spans="1:10" x14ac:dyDescent="0.25">
      <c r="F63" s="17"/>
      <c r="G63" s="17"/>
    </row>
    <row r="65" spans="2:3" x14ac:dyDescent="0.25">
      <c r="B65" s="63"/>
      <c r="C65" s="43"/>
    </row>
    <row r="66" spans="2:3" x14ac:dyDescent="0.25">
      <c r="B66" s="40"/>
    </row>
    <row r="67" spans="2:3" x14ac:dyDescent="0.25">
      <c r="B67" s="43"/>
    </row>
  </sheetData>
  <mergeCells count="68">
    <mergeCell ref="A5:A18"/>
    <mergeCell ref="A19:A20"/>
    <mergeCell ref="F19:F20"/>
    <mergeCell ref="G19:G20"/>
    <mergeCell ref="H19:H20"/>
    <mergeCell ref="F13:F18"/>
    <mergeCell ref="G13:G18"/>
    <mergeCell ref="H13:H18"/>
    <mergeCell ref="A55:A56"/>
    <mergeCell ref="I9:I11"/>
    <mergeCell ref="I52:I54"/>
    <mergeCell ref="G52:G54"/>
    <mergeCell ref="F43:F47"/>
    <mergeCell ref="A38:A48"/>
    <mergeCell ref="F41:F42"/>
    <mergeCell ref="F34:F36"/>
    <mergeCell ref="F24:F27"/>
    <mergeCell ref="F22:F23"/>
    <mergeCell ref="F28:F29"/>
    <mergeCell ref="A34:A36"/>
    <mergeCell ref="A52:A54"/>
    <mergeCell ref="F52:F54"/>
    <mergeCell ref="I19:I20"/>
    <mergeCell ref="A49:A51"/>
    <mergeCell ref="F49:F51"/>
    <mergeCell ref="G24:G27"/>
    <mergeCell ref="A21:A31"/>
    <mergeCell ref="G22:G23"/>
    <mergeCell ref="F30:F31"/>
    <mergeCell ref="G49:G51"/>
    <mergeCell ref="G30:G31"/>
    <mergeCell ref="I49:I51"/>
    <mergeCell ref="J49:J51"/>
    <mergeCell ref="H49:H51"/>
    <mergeCell ref="F9:F11"/>
    <mergeCell ref="G9:G11"/>
    <mergeCell ref="H9:H11"/>
    <mergeCell ref="H22:H23"/>
    <mergeCell ref="J19:J20"/>
    <mergeCell ref="I13:I18"/>
    <mergeCell ref="J13:J18"/>
    <mergeCell ref="J9:J11"/>
    <mergeCell ref="I22:I23"/>
    <mergeCell ref="J22:J23"/>
    <mergeCell ref="J43:J47"/>
    <mergeCell ref="G41:G42"/>
    <mergeCell ref="H41:H42"/>
    <mergeCell ref="J52:J54"/>
    <mergeCell ref="H52:H54"/>
    <mergeCell ref="I24:I27"/>
    <mergeCell ref="J24:J27"/>
    <mergeCell ref="G28:G29"/>
    <mergeCell ref="H28:H29"/>
    <mergeCell ref="I28:I29"/>
    <mergeCell ref="J28:J29"/>
    <mergeCell ref="H24:H27"/>
    <mergeCell ref="J30:J31"/>
    <mergeCell ref="G34:G36"/>
    <mergeCell ref="I35:I36"/>
    <mergeCell ref="J35:J36"/>
    <mergeCell ref="G43:G47"/>
    <mergeCell ref="H43:H47"/>
    <mergeCell ref="I43:I47"/>
    <mergeCell ref="H30:H31"/>
    <mergeCell ref="I30:I31"/>
    <mergeCell ref="H34:H36"/>
    <mergeCell ref="I41:I42"/>
    <mergeCell ref="J41:J42"/>
  </mergeCells>
  <phoneticPr fontId="7" type="noConversion"/>
  <hyperlinks>
    <hyperlink ref="G19" r:id="rId1" xr:uid="{DC4013FC-093B-41C6-A329-B96507B5231B}"/>
    <hyperlink ref="G40" r:id="rId2" xr:uid="{CC517CEB-A592-497E-8265-7336D35EC9A9}"/>
    <hyperlink ref="G41" r:id="rId3" display="https://www.pbo-dpb.gc.ca/web/default/files/Documents/Info%20Requests/2020/IR0478_CIHR_COVID-19_ltr_e.pdf" xr:uid="{7B8A6DAC-7483-4243-9CBA-5E36419D931F}"/>
    <hyperlink ref="G41:G42" r:id="rId4" display="IR0478" xr:uid="{1198C3BB-C5F4-4FBC-BFD1-570CB638BE0E}"/>
    <hyperlink ref="G37" r:id="rId5" xr:uid="{F5337076-6949-49DD-B182-2296759FA810}"/>
    <hyperlink ref="G34" r:id="rId6" display="https://www.pbo-dpb.gc.ca/web/default/files/Documents/Info%20Requests/2020/IR0462_CIRNAC_COVID-19_Measures_request_e_signed.pdf" xr:uid="{732547C7-4F04-44DE-A0A4-43193CEE8468}"/>
    <hyperlink ref="G34:G36" r:id="rId7" display="IR0462" xr:uid="{4A9B0669-BE07-4F9A-98A4-35FB22AD87D6}"/>
    <hyperlink ref="G13" r:id="rId8" xr:uid="{A47A533F-58A7-43FD-A873-3AFAEE80394D}"/>
    <hyperlink ref="G33" r:id="rId9" xr:uid="{F3A183EB-51D0-4617-AD00-7033CF51D1B8}"/>
    <hyperlink ref="G43" r:id="rId10" display="https://www.pbo-dpb.gc.ca/web/default/files/Documents/Info%20Requests/2020/IR0528_PHAC_COVID19_update_request_e.pdf" xr:uid="{76E4AA97-6A95-4931-AC2A-9336C091D13A}"/>
    <hyperlink ref="G8" r:id="rId11" xr:uid="{17B86390-72D3-48E9-9458-5EAB2BF998D6}"/>
    <hyperlink ref="G38" r:id="rId12" xr:uid="{3B14230D-083A-4957-8D22-0959F6F87D07}"/>
    <hyperlink ref="G6" r:id="rId13" xr:uid="{B790B012-298B-41E2-BDC9-874AEE17C2DB}"/>
    <hyperlink ref="G24" r:id="rId14" display="https://www.pbo-dpb.gc.ca/web/default/files/Documents/Info%20Requests/2020/IR0528_PHAC_COVID19_update_request_e.pdf" xr:uid="{EE043222-EB77-41A4-AEA6-09027C8D6423}"/>
    <hyperlink ref="G24:G27" r:id="rId15" display="IR0528" xr:uid="{42B71E8B-AF58-48A5-8329-73D21D3C3834}"/>
    <hyperlink ref="G5" r:id="rId16" xr:uid="{3D720755-77D8-4016-9D5B-AF0870365486}"/>
    <hyperlink ref="G21" r:id="rId17" xr:uid="{08EF5F18-E67D-41B4-85D5-5A1C28B0C44E}"/>
    <hyperlink ref="G12" r:id="rId18" xr:uid="{5A853C64-E261-4C69-ABDA-2A04412A0F7C}"/>
    <hyperlink ref="G49:G51" r:id="rId19" display="IR0467" xr:uid="{41B09A99-1208-4EC1-9A3B-C1E84805D49D}"/>
    <hyperlink ref="G49" r:id="rId20" display="IR0477" xr:uid="{E83204C7-8BDB-4ADB-AA5B-5F47B9ED3F4B}"/>
    <hyperlink ref="G55" r:id="rId21" xr:uid="{5F7A5A4D-073C-4D75-83E1-1AF54A8522BD}"/>
    <hyperlink ref="G52" r:id="rId22" xr:uid="{B6B0A4BA-FDCA-4AD1-A0E5-B55D188168E8}"/>
    <hyperlink ref="G48" r:id="rId23" display="https://www.pbo-dpb.gc.ca/web/default/files/Documents/Info%20Requests/2020/IR0528_PHAC_COVID19_update_request_e.pdf" xr:uid="{491D037D-747D-4043-8EE2-C6E4AD14AB6D}"/>
    <hyperlink ref="G4" r:id="rId24" xr:uid="{FC8F8490-DC5D-4427-B07E-F529738863FD}"/>
    <hyperlink ref="G9:G11" r:id="rId25" display="IR0551" xr:uid="{C6B11088-6B10-4F07-A154-6658A680F7C0}"/>
    <hyperlink ref="G28:G29" r:id="rId26" display="IR0551" xr:uid="{56F95887-E581-4BA2-8586-BA845C2AB9C3}"/>
    <hyperlink ref="G22:G23" r:id="rId27" display="IR0550" xr:uid="{1DE5FA63-7A22-449E-80AB-268825AEE6C6}"/>
    <hyperlink ref="G30:G31" r:id="rId28" display="IR0559" xr:uid="{B609BCF0-18D4-463A-BD08-0E90DA81629A}"/>
    <hyperlink ref="G32" r:id="rId29" xr:uid="{10453D85-622A-424E-843D-8CF97E642A65}"/>
    <hyperlink ref="G56" r:id="rId30" xr:uid="{F64F36CE-7D1F-4DEC-8916-ECE32989595F}"/>
    <hyperlink ref="G39" r:id="rId31" xr:uid="{E3895AEA-D93E-48C5-B748-1DAC45616DD1}"/>
    <hyperlink ref="G7" r:id="rId32" xr:uid="{81147630-279C-4BBE-8600-6E6A29161DF3}"/>
  </hyperlinks>
  <pageMargins left="0.7" right="0.7" top="0.75" bottom="0.75" header="0.3" footer="0.3"/>
  <pageSetup orientation="portrait" r:id="rId33"/>
  <ignoredErrors>
    <ignoredError sqref="E58"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34966-E7C4-491E-ABBE-0FF48BE8BB43}">
  <sheetPr>
    <tabColor theme="4"/>
  </sheetPr>
  <dimension ref="A1:N197"/>
  <sheetViews>
    <sheetView showGridLines="0" topLeftCell="A61" zoomScale="70" zoomScaleNormal="80" zoomScaleSheetLayoutView="50" workbookViewId="0">
      <selection activeCell="A71" sqref="A71:A73"/>
    </sheetView>
  </sheetViews>
  <sheetFormatPr defaultRowHeight="15" x14ac:dyDescent="0.25"/>
  <cols>
    <col min="1" max="1" width="82.7109375" style="1" customWidth="1"/>
    <col min="2" max="2" width="25.28515625" bestFit="1" customWidth="1"/>
    <col min="3" max="3" width="42.5703125" customWidth="1"/>
    <col min="4" max="4" width="25.28515625" bestFit="1" customWidth="1"/>
    <col min="5" max="5" width="32.5703125" customWidth="1"/>
    <col min="6" max="6" width="14.85546875" customWidth="1"/>
    <col min="7" max="7" width="15.140625" customWidth="1"/>
    <col min="8" max="8" width="26" customWidth="1"/>
    <col min="9" max="9" width="34.140625" customWidth="1"/>
    <col min="10" max="10" width="18.140625" bestFit="1" customWidth="1"/>
    <col min="14" max="14" width="19.42578125" bestFit="1" customWidth="1"/>
  </cols>
  <sheetData>
    <row r="1" spans="1:10" x14ac:dyDescent="0.25">
      <c r="A1" s="5" t="s">
        <v>12</v>
      </c>
    </row>
    <row r="2" spans="1:10" ht="15.75" thickBot="1" x14ac:dyDescent="0.3"/>
    <row r="3" spans="1:10" x14ac:dyDescent="0.25">
      <c r="A3" s="3" t="s">
        <v>13</v>
      </c>
      <c r="B3" s="4" t="s">
        <v>91</v>
      </c>
      <c r="C3" s="4" t="s">
        <v>92</v>
      </c>
      <c r="D3" s="4" t="s">
        <v>408</v>
      </c>
      <c r="E3" s="4" t="s">
        <v>93</v>
      </c>
      <c r="F3" s="24" t="s">
        <v>87</v>
      </c>
      <c r="G3" s="24" t="s">
        <v>90</v>
      </c>
      <c r="H3" s="24" t="s">
        <v>351</v>
      </c>
      <c r="I3" s="24" t="s">
        <v>88</v>
      </c>
      <c r="J3" s="25" t="s">
        <v>89</v>
      </c>
    </row>
    <row r="4" spans="1:10" ht="30" x14ac:dyDescent="0.25">
      <c r="A4" s="356" t="s">
        <v>10</v>
      </c>
      <c r="B4" s="145" t="s">
        <v>94</v>
      </c>
      <c r="C4" s="151" t="s">
        <v>108</v>
      </c>
      <c r="D4" s="204" t="s">
        <v>103</v>
      </c>
      <c r="E4" s="50">
        <v>60000</v>
      </c>
      <c r="F4" s="281" t="s">
        <v>127</v>
      </c>
      <c r="G4" s="274" t="s">
        <v>166</v>
      </c>
      <c r="H4" s="319" t="s">
        <v>395</v>
      </c>
      <c r="I4" s="286" t="s">
        <v>289</v>
      </c>
      <c r="J4" s="270">
        <v>44108</v>
      </c>
    </row>
    <row r="5" spans="1:10" ht="30" x14ac:dyDescent="0.25">
      <c r="A5" s="356"/>
      <c r="B5" s="145" t="s">
        <v>184</v>
      </c>
      <c r="C5" s="151" t="s">
        <v>108</v>
      </c>
      <c r="D5" s="204" t="s">
        <v>103</v>
      </c>
      <c r="E5" s="50">
        <v>28467.769</v>
      </c>
      <c r="F5" s="282"/>
      <c r="G5" s="276"/>
      <c r="H5" s="320"/>
      <c r="I5" s="287"/>
      <c r="J5" s="271"/>
    </row>
    <row r="6" spans="1:10" ht="30" x14ac:dyDescent="0.25">
      <c r="A6" s="11" t="s">
        <v>11</v>
      </c>
      <c r="B6" s="145" t="s">
        <v>406</v>
      </c>
      <c r="C6" s="145" t="s">
        <v>140</v>
      </c>
      <c r="D6" s="204" t="s">
        <v>407</v>
      </c>
      <c r="E6" s="50" t="s">
        <v>407</v>
      </c>
      <c r="F6" s="145" t="s">
        <v>127</v>
      </c>
      <c r="G6" s="141" t="s">
        <v>167</v>
      </c>
      <c r="H6" s="152" t="s">
        <v>396</v>
      </c>
      <c r="I6" s="170" t="s">
        <v>418</v>
      </c>
      <c r="J6" s="101">
        <v>44150</v>
      </c>
    </row>
    <row r="7" spans="1:10" ht="30" x14ac:dyDescent="0.25">
      <c r="A7" s="11" t="s">
        <v>73</v>
      </c>
      <c r="B7" s="145" t="s">
        <v>406</v>
      </c>
      <c r="C7" s="144" t="s">
        <v>140</v>
      </c>
      <c r="D7" s="144" t="s">
        <v>407</v>
      </c>
      <c r="E7" s="50" t="s">
        <v>407</v>
      </c>
      <c r="F7" s="144" t="s">
        <v>127</v>
      </c>
      <c r="G7" s="141" t="s">
        <v>297</v>
      </c>
      <c r="H7" s="151" t="s">
        <v>296</v>
      </c>
      <c r="I7" s="153"/>
      <c r="J7" s="100"/>
    </row>
    <row r="8" spans="1:10" x14ac:dyDescent="0.25">
      <c r="A8" s="339" t="s">
        <v>34</v>
      </c>
      <c r="B8" s="145" t="s">
        <v>184</v>
      </c>
      <c r="C8" s="145" t="s">
        <v>109</v>
      </c>
      <c r="D8" s="145" t="s">
        <v>103</v>
      </c>
      <c r="E8" s="50">
        <v>2538.9999889999999</v>
      </c>
      <c r="F8" s="281" t="s">
        <v>127</v>
      </c>
      <c r="G8" s="274" t="s">
        <v>293</v>
      </c>
      <c r="H8" s="277" t="s">
        <v>296</v>
      </c>
      <c r="I8" s="283"/>
      <c r="J8" s="285"/>
    </row>
    <row r="9" spans="1:10" x14ac:dyDescent="0.25">
      <c r="A9" s="340"/>
      <c r="B9" s="145" t="s">
        <v>184</v>
      </c>
      <c r="C9" s="145" t="s">
        <v>109</v>
      </c>
      <c r="D9" s="145" t="s">
        <v>102</v>
      </c>
      <c r="E9" s="50">
        <v>461.00001099999997</v>
      </c>
      <c r="F9" s="282"/>
      <c r="G9" s="276"/>
      <c r="H9" s="279"/>
      <c r="I9" s="284"/>
      <c r="J9" s="285"/>
    </row>
    <row r="10" spans="1:10" x14ac:dyDescent="0.25">
      <c r="A10" s="11" t="s">
        <v>14</v>
      </c>
      <c r="B10" s="145" t="s">
        <v>406</v>
      </c>
      <c r="C10" s="145" t="s">
        <v>140</v>
      </c>
      <c r="D10" s="185" t="s">
        <v>407</v>
      </c>
      <c r="E10" s="50" t="s">
        <v>407</v>
      </c>
      <c r="F10" s="145" t="s">
        <v>127</v>
      </c>
      <c r="G10" s="141" t="s">
        <v>166</v>
      </c>
      <c r="H10" s="151" t="s">
        <v>352</v>
      </c>
      <c r="I10" s="153" t="s">
        <v>141</v>
      </c>
      <c r="J10" s="100"/>
    </row>
    <row r="11" spans="1:10" x14ac:dyDescent="0.25">
      <c r="A11" s="11" t="s">
        <v>15</v>
      </c>
      <c r="B11" s="145" t="s">
        <v>406</v>
      </c>
      <c r="C11" s="145" t="s">
        <v>140</v>
      </c>
      <c r="D11" s="185" t="s">
        <v>407</v>
      </c>
      <c r="E11" s="50" t="s">
        <v>407</v>
      </c>
      <c r="F11" s="145" t="s">
        <v>127</v>
      </c>
      <c r="G11" s="141" t="s">
        <v>166</v>
      </c>
      <c r="H11" s="151" t="s">
        <v>352</v>
      </c>
      <c r="I11" s="153" t="s">
        <v>141</v>
      </c>
      <c r="J11" s="100"/>
    </row>
    <row r="12" spans="1:10" ht="30" x14ac:dyDescent="0.25">
      <c r="A12" s="11" t="s">
        <v>16</v>
      </c>
      <c r="B12" s="145" t="s">
        <v>406</v>
      </c>
      <c r="C12" s="151" t="s">
        <v>108</v>
      </c>
      <c r="D12" s="185" t="s">
        <v>407</v>
      </c>
      <c r="E12" s="50" t="s">
        <v>407</v>
      </c>
      <c r="F12" s="145" t="s">
        <v>127</v>
      </c>
      <c r="G12" s="141" t="s">
        <v>298</v>
      </c>
      <c r="H12" s="151" t="s">
        <v>296</v>
      </c>
      <c r="I12" s="153"/>
      <c r="J12" s="100"/>
    </row>
    <row r="13" spans="1:10" ht="30" x14ac:dyDescent="0.25">
      <c r="A13" s="65" t="s">
        <v>17</v>
      </c>
      <c r="B13" s="144" t="s">
        <v>406</v>
      </c>
      <c r="C13" s="143" t="s">
        <v>108</v>
      </c>
      <c r="D13" s="185" t="s">
        <v>407</v>
      </c>
      <c r="E13" s="50" t="s">
        <v>407</v>
      </c>
      <c r="F13" s="144" t="s">
        <v>127</v>
      </c>
      <c r="G13" s="142" t="s">
        <v>298</v>
      </c>
      <c r="H13" s="151" t="s">
        <v>296</v>
      </c>
      <c r="I13" s="153"/>
      <c r="J13" s="100"/>
    </row>
    <row r="14" spans="1:10" x14ac:dyDescent="0.25">
      <c r="A14" s="11" t="s">
        <v>18</v>
      </c>
      <c r="B14" s="145" t="s">
        <v>94</v>
      </c>
      <c r="C14" s="143" t="s">
        <v>109</v>
      </c>
      <c r="D14" s="144" t="s">
        <v>103</v>
      </c>
      <c r="E14" s="50">
        <v>10</v>
      </c>
      <c r="F14" s="144" t="s">
        <v>127</v>
      </c>
      <c r="G14" s="142" t="s">
        <v>165</v>
      </c>
      <c r="H14" s="143" t="s">
        <v>352</v>
      </c>
      <c r="I14" s="153" t="s">
        <v>290</v>
      </c>
      <c r="J14" s="101">
        <v>44067</v>
      </c>
    </row>
    <row r="15" spans="1:10" ht="26.25" customHeight="1" x14ac:dyDescent="0.25">
      <c r="A15" s="339" t="s">
        <v>74</v>
      </c>
      <c r="B15" s="145" t="s">
        <v>94</v>
      </c>
      <c r="C15" s="143" t="s">
        <v>128</v>
      </c>
      <c r="D15" s="144" t="s">
        <v>102</v>
      </c>
      <c r="E15" s="50">
        <v>48.710504</v>
      </c>
      <c r="F15" s="345" t="s">
        <v>127</v>
      </c>
      <c r="G15" s="361" t="s">
        <v>164</v>
      </c>
      <c r="H15" s="362" t="s">
        <v>275</v>
      </c>
      <c r="I15" s="288"/>
      <c r="J15" s="285"/>
    </row>
    <row r="16" spans="1:10" ht="26.25" customHeight="1" x14ac:dyDescent="0.25">
      <c r="A16" s="355"/>
      <c r="B16" s="145" t="s">
        <v>184</v>
      </c>
      <c r="C16" s="143" t="s">
        <v>128</v>
      </c>
      <c r="D16" s="144" t="s">
        <v>102</v>
      </c>
      <c r="E16" s="50">
        <f>-12+-10+-10+-0.9</f>
        <v>-32.9</v>
      </c>
      <c r="F16" s="345"/>
      <c r="G16" s="361"/>
      <c r="H16" s="362"/>
      <c r="I16" s="288"/>
      <c r="J16" s="285"/>
    </row>
    <row r="17" spans="1:10" ht="30" x14ac:dyDescent="0.25">
      <c r="A17" s="355"/>
      <c r="B17" s="145" t="s">
        <v>184</v>
      </c>
      <c r="C17" s="151" t="s">
        <v>108</v>
      </c>
      <c r="D17" s="145" t="s">
        <v>102</v>
      </c>
      <c r="E17" s="50">
        <v>0.9</v>
      </c>
      <c r="F17" s="145" t="s">
        <v>127</v>
      </c>
      <c r="G17" s="141" t="s">
        <v>298</v>
      </c>
      <c r="H17" s="151" t="s">
        <v>296</v>
      </c>
      <c r="I17" s="153"/>
      <c r="J17" s="101"/>
    </row>
    <row r="18" spans="1:10" ht="30" x14ac:dyDescent="0.25">
      <c r="A18" s="355"/>
      <c r="B18" s="145" t="s">
        <v>184</v>
      </c>
      <c r="C18" s="151" t="s">
        <v>109</v>
      </c>
      <c r="D18" s="145" t="s">
        <v>102</v>
      </c>
      <c r="E18" s="50">
        <v>12</v>
      </c>
      <c r="F18" s="145" t="s">
        <v>127</v>
      </c>
      <c r="G18" s="141" t="s">
        <v>293</v>
      </c>
      <c r="H18" s="151" t="s">
        <v>296</v>
      </c>
      <c r="I18" s="153"/>
      <c r="J18" s="101"/>
    </row>
    <row r="19" spans="1:10" ht="30" x14ac:dyDescent="0.25">
      <c r="A19" s="355"/>
      <c r="B19" s="145" t="s">
        <v>184</v>
      </c>
      <c r="C19" s="151" t="s">
        <v>99</v>
      </c>
      <c r="D19" s="145" t="s">
        <v>102</v>
      </c>
      <c r="E19" s="50">
        <v>10</v>
      </c>
      <c r="F19" s="145" t="s">
        <v>127</v>
      </c>
      <c r="G19" s="141" t="s">
        <v>292</v>
      </c>
      <c r="H19" s="151" t="s">
        <v>296</v>
      </c>
      <c r="I19" s="153"/>
      <c r="J19" s="101"/>
    </row>
    <row r="20" spans="1:10" x14ac:dyDescent="0.25">
      <c r="A20" s="340"/>
      <c r="B20" s="145" t="s">
        <v>184</v>
      </c>
      <c r="C20" s="143" t="s">
        <v>101</v>
      </c>
      <c r="D20" s="144" t="s">
        <v>102</v>
      </c>
      <c r="E20" s="50">
        <v>10</v>
      </c>
      <c r="F20" s="144" t="s">
        <v>127</v>
      </c>
      <c r="G20" s="142" t="s">
        <v>193</v>
      </c>
      <c r="H20" s="143" t="s">
        <v>139</v>
      </c>
      <c r="I20" s="153"/>
      <c r="J20" s="101"/>
    </row>
    <row r="21" spans="1:10" x14ac:dyDescent="0.25">
      <c r="A21" s="12" t="s">
        <v>19</v>
      </c>
      <c r="B21" s="145"/>
      <c r="C21" s="145"/>
      <c r="D21" s="145"/>
      <c r="E21" s="50"/>
      <c r="F21" s="145"/>
      <c r="G21" s="145"/>
      <c r="H21" s="151"/>
      <c r="I21" s="153"/>
      <c r="J21" s="100"/>
    </row>
    <row r="22" spans="1:10" ht="30" x14ac:dyDescent="0.25">
      <c r="A22" s="351" t="s">
        <v>246</v>
      </c>
      <c r="B22" s="145" t="s">
        <v>94</v>
      </c>
      <c r="C22" s="151" t="s">
        <v>108</v>
      </c>
      <c r="D22" s="145" t="s">
        <v>103</v>
      </c>
      <c r="E22" s="50">
        <v>728</v>
      </c>
      <c r="F22" s="281" t="s">
        <v>127</v>
      </c>
      <c r="G22" s="274" t="s">
        <v>298</v>
      </c>
      <c r="H22" s="277" t="s">
        <v>296</v>
      </c>
      <c r="I22" s="283"/>
      <c r="J22" s="280"/>
    </row>
    <row r="23" spans="1:10" ht="30" x14ac:dyDescent="0.25">
      <c r="A23" s="352"/>
      <c r="B23" s="144" t="s">
        <v>184</v>
      </c>
      <c r="C23" s="143" t="s">
        <v>108</v>
      </c>
      <c r="D23" s="144" t="s">
        <v>103</v>
      </c>
      <c r="E23" s="50">
        <v>-269.19883299999998</v>
      </c>
      <c r="F23" s="282"/>
      <c r="G23" s="276"/>
      <c r="H23" s="279"/>
      <c r="I23" s="284"/>
      <c r="J23" s="271"/>
    </row>
    <row r="24" spans="1:10" ht="30" customHeight="1" x14ac:dyDescent="0.25">
      <c r="A24" s="352"/>
      <c r="B24" s="144" t="s">
        <v>184</v>
      </c>
      <c r="C24" s="144" t="s">
        <v>111</v>
      </c>
      <c r="D24" s="144" t="s">
        <v>103</v>
      </c>
      <c r="E24" s="50">
        <v>5</v>
      </c>
      <c r="F24" s="281" t="s">
        <v>127</v>
      </c>
      <c r="G24" s="274" t="s">
        <v>145</v>
      </c>
      <c r="H24" s="277" t="s">
        <v>352</v>
      </c>
      <c r="I24" s="286" t="s">
        <v>252</v>
      </c>
      <c r="J24" s="270">
        <v>44110</v>
      </c>
    </row>
    <row r="25" spans="1:10" ht="33.75" customHeight="1" x14ac:dyDescent="0.25">
      <c r="A25" s="352"/>
      <c r="B25" s="144" t="s">
        <v>184</v>
      </c>
      <c r="C25" s="144" t="s">
        <v>206</v>
      </c>
      <c r="D25" s="144" t="s">
        <v>102</v>
      </c>
      <c r="E25" s="50">
        <v>4.2</v>
      </c>
      <c r="F25" s="282"/>
      <c r="G25" s="276"/>
      <c r="H25" s="279"/>
      <c r="I25" s="287"/>
      <c r="J25" s="271"/>
    </row>
    <row r="26" spans="1:10" x14ac:dyDescent="0.25">
      <c r="A26" s="352"/>
      <c r="B26" s="144" t="s">
        <v>184</v>
      </c>
      <c r="C26" s="144" t="s">
        <v>118</v>
      </c>
      <c r="D26" s="144" t="s">
        <v>102</v>
      </c>
      <c r="E26" s="50">
        <v>1.5</v>
      </c>
      <c r="F26" s="281" t="s">
        <v>127</v>
      </c>
      <c r="G26" s="274" t="s">
        <v>155</v>
      </c>
      <c r="H26" s="277" t="s">
        <v>139</v>
      </c>
      <c r="I26" s="283"/>
      <c r="J26" s="280"/>
    </row>
    <row r="27" spans="1:10" x14ac:dyDescent="0.25">
      <c r="A27" s="352"/>
      <c r="B27" s="144" t="s">
        <v>184</v>
      </c>
      <c r="C27" s="144" t="s">
        <v>118</v>
      </c>
      <c r="D27" s="144" t="s">
        <v>103</v>
      </c>
      <c r="E27" s="50">
        <v>2.5</v>
      </c>
      <c r="F27" s="282"/>
      <c r="G27" s="276"/>
      <c r="H27" s="279"/>
      <c r="I27" s="284"/>
      <c r="J27" s="271"/>
    </row>
    <row r="28" spans="1:10" x14ac:dyDescent="0.25">
      <c r="A28" s="352"/>
      <c r="B28" s="144" t="s">
        <v>184</v>
      </c>
      <c r="C28" s="144" t="s">
        <v>95</v>
      </c>
      <c r="D28" s="144" t="s">
        <v>103</v>
      </c>
      <c r="E28" s="50">
        <v>87.5</v>
      </c>
      <c r="F28" s="145" t="s">
        <v>127</v>
      </c>
      <c r="G28" s="141" t="s">
        <v>249</v>
      </c>
      <c r="H28" s="151" t="s">
        <v>139</v>
      </c>
      <c r="I28" s="153"/>
      <c r="J28" s="100"/>
    </row>
    <row r="29" spans="1:10" ht="30" x14ac:dyDescent="0.25">
      <c r="A29" s="352"/>
      <c r="B29" s="144" t="s">
        <v>184</v>
      </c>
      <c r="C29" s="144" t="s">
        <v>121</v>
      </c>
      <c r="D29" s="144" t="s">
        <v>103</v>
      </c>
      <c r="E29" s="50">
        <v>15</v>
      </c>
      <c r="F29" s="145" t="s">
        <v>127</v>
      </c>
      <c r="G29" s="141" t="s">
        <v>299</v>
      </c>
      <c r="H29" s="151" t="s">
        <v>296</v>
      </c>
      <c r="I29" s="153"/>
      <c r="J29" s="100"/>
    </row>
    <row r="30" spans="1:10" x14ac:dyDescent="0.25">
      <c r="A30" s="352"/>
      <c r="B30" s="144" t="s">
        <v>184</v>
      </c>
      <c r="C30" s="144" t="s">
        <v>207</v>
      </c>
      <c r="D30" s="144" t="s">
        <v>103</v>
      </c>
      <c r="E30" s="50">
        <v>90.021000000000001</v>
      </c>
      <c r="F30" s="281" t="s">
        <v>127</v>
      </c>
      <c r="G30" s="274" t="s">
        <v>161</v>
      </c>
      <c r="H30" s="277" t="s">
        <v>139</v>
      </c>
      <c r="I30" s="283"/>
      <c r="J30" s="280"/>
    </row>
    <row r="31" spans="1:10" x14ac:dyDescent="0.25">
      <c r="A31" s="352"/>
      <c r="B31" s="144" t="s">
        <v>184</v>
      </c>
      <c r="C31" s="144" t="s">
        <v>207</v>
      </c>
      <c r="D31" s="144" t="s">
        <v>102</v>
      </c>
      <c r="E31" s="50">
        <v>15.879</v>
      </c>
      <c r="F31" s="282"/>
      <c r="G31" s="276"/>
      <c r="H31" s="279"/>
      <c r="I31" s="284"/>
      <c r="J31" s="271"/>
    </row>
    <row r="32" spans="1:10" x14ac:dyDescent="0.25">
      <c r="A32" s="352"/>
      <c r="B32" s="144" t="s">
        <v>184</v>
      </c>
      <c r="C32" s="144" t="s">
        <v>96</v>
      </c>
      <c r="D32" s="144" t="s">
        <v>103</v>
      </c>
      <c r="E32" s="50">
        <v>26.923988000000001</v>
      </c>
      <c r="F32" s="281" t="s">
        <v>127</v>
      </c>
      <c r="G32" s="274" t="s">
        <v>175</v>
      </c>
      <c r="H32" s="277" t="s">
        <v>352</v>
      </c>
      <c r="I32" s="286" t="s">
        <v>387</v>
      </c>
      <c r="J32" s="270">
        <v>44044</v>
      </c>
    </row>
    <row r="33" spans="1:10" x14ac:dyDescent="0.25">
      <c r="A33" s="352"/>
      <c r="B33" s="144" t="s">
        <v>184</v>
      </c>
      <c r="C33" s="144" t="s">
        <v>96</v>
      </c>
      <c r="D33" s="144" t="s">
        <v>102</v>
      </c>
      <c r="E33" s="50">
        <v>19.776012000000001</v>
      </c>
      <c r="F33" s="282"/>
      <c r="G33" s="276"/>
      <c r="H33" s="279"/>
      <c r="I33" s="287"/>
      <c r="J33" s="271"/>
    </row>
    <row r="34" spans="1:10" x14ac:dyDescent="0.25">
      <c r="A34" s="352"/>
      <c r="B34" s="144" t="s">
        <v>184</v>
      </c>
      <c r="C34" s="144" t="s">
        <v>208</v>
      </c>
      <c r="D34" s="144" t="s">
        <v>103</v>
      </c>
      <c r="E34" s="50">
        <v>14.522803</v>
      </c>
      <c r="F34" s="281" t="s">
        <v>127</v>
      </c>
      <c r="G34" s="274" t="s">
        <v>300</v>
      </c>
      <c r="H34" s="277" t="s">
        <v>296</v>
      </c>
      <c r="I34" s="283"/>
      <c r="J34" s="280"/>
    </row>
    <row r="35" spans="1:10" x14ac:dyDescent="0.25">
      <c r="A35" s="352"/>
      <c r="B35" s="144" t="s">
        <v>184</v>
      </c>
      <c r="C35" s="144" t="s">
        <v>208</v>
      </c>
      <c r="D35" s="144" t="s">
        <v>102</v>
      </c>
      <c r="E35" s="50">
        <f>0.726319+0.444197</f>
        <v>1.1705160000000001</v>
      </c>
      <c r="F35" s="282"/>
      <c r="G35" s="276"/>
      <c r="H35" s="279"/>
      <c r="I35" s="284"/>
      <c r="J35" s="271"/>
    </row>
    <row r="36" spans="1:10" x14ac:dyDescent="0.25">
      <c r="A36" s="352"/>
      <c r="B36" s="144" t="s">
        <v>184</v>
      </c>
      <c r="C36" s="144" t="s">
        <v>209</v>
      </c>
      <c r="D36" s="144" t="s">
        <v>103</v>
      </c>
      <c r="E36" s="50">
        <v>11.338509999999999</v>
      </c>
      <c r="F36" s="281" t="s">
        <v>127</v>
      </c>
      <c r="G36" s="274" t="s">
        <v>301</v>
      </c>
      <c r="H36" s="277" t="s">
        <v>296</v>
      </c>
      <c r="I36" s="283"/>
      <c r="J36" s="280"/>
    </row>
    <row r="37" spans="1:10" x14ac:dyDescent="0.25">
      <c r="A37" s="352"/>
      <c r="B37" s="144" t="s">
        <v>184</v>
      </c>
      <c r="C37" s="144" t="s">
        <v>209</v>
      </c>
      <c r="D37" s="144" t="s">
        <v>102</v>
      </c>
      <c r="E37" s="60">
        <v>5.0575000000000002E-2</v>
      </c>
      <c r="F37" s="282"/>
      <c r="G37" s="276"/>
      <c r="H37" s="279"/>
      <c r="I37" s="284"/>
      <c r="J37" s="271"/>
    </row>
    <row r="38" spans="1:10" x14ac:dyDescent="0.25">
      <c r="A38" s="352"/>
      <c r="B38" s="144" t="s">
        <v>184</v>
      </c>
      <c r="C38" s="144" t="s">
        <v>98</v>
      </c>
      <c r="D38" s="144" t="s">
        <v>103</v>
      </c>
      <c r="E38" s="50">
        <v>9</v>
      </c>
      <c r="F38" s="281" t="s">
        <v>127</v>
      </c>
      <c r="G38" s="274" t="s">
        <v>248</v>
      </c>
      <c r="H38" s="277" t="s">
        <v>139</v>
      </c>
      <c r="I38" s="283"/>
      <c r="J38" s="280"/>
    </row>
    <row r="39" spans="1:10" x14ac:dyDescent="0.25">
      <c r="A39" s="352"/>
      <c r="B39" s="144" t="s">
        <v>184</v>
      </c>
      <c r="C39" s="144" t="s">
        <v>98</v>
      </c>
      <c r="D39" s="144" t="s">
        <v>102</v>
      </c>
      <c r="E39" s="50">
        <v>6</v>
      </c>
      <c r="F39" s="282"/>
      <c r="G39" s="276"/>
      <c r="H39" s="279"/>
      <c r="I39" s="284"/>
      <c r="J39" s="271"/>
    </row>
    <row r="40" spans="1:10" ht="30" x14ac:dyDescent="0.25">
      <c r="A40" s="352"/>
      <c r="B40" s="144" t="s">
        <v>184</v>
      </c>
      <c r="C40" s="151" t="s">
        <v>224</v>
      </c>
      <c r="D40" s="144" t="s">
        <v>103</v>
      </c>
      <c r="E40" s="50">
        <v>153.4</v>
      </c>
      <c r="F40" s="145" t="s">
        <v>127</v>
      </c>
      <c r="G40" s="141" t="s">
        <v>146</v>
      </c>
      <c r="H40" s="151" t="s">
        <v>139</v>
      </c>
      <c r="I40" s="153"/>
      <c r="J40" s="100"/>
    </row>
    <row r="41" spans="1:10" ht="30" x14ac:dyDescent="0.25">
      <c r="A41" s="352"/>
      <c r="B41" s="144" t="s">
        <v>184</v>
      </c>
      <c r="C41" s="144" t="s">
        <v>213</v>
      </c>
      <c r="D41" s="144" t="s">
        <v>103</v>
      </c>
      <c r="E41" s="62">
        <v>1.6E-2</v>
      </c>
      <c r="F41" s="145" t="s">
        <v>127</v>
      </c>
      <c r="G41" s="141" t="s">
        <v>295</v>
      </c>
      <c r="H41" s="151" t="s">
        <v>296</v>
      </c>
      <c r="I41" s="153"/>
      <c r="J41" s="100"/>
    </row>
    <row r="42" spans="1:10" ht="30" x14ac:dyDescent="0.25">
      <c r="A42" s="353"/>
      <c r="B42" s="144" t="s">
        <v>184</v>
      </c>
      <c r="C42" s="143" t="s">
        <v>204</v>
      </c>
      <c r="D42" s="144" t="s">
        <v>103</v>
      </c>
      <c r="E42" s="50">
        <v>50.7</v>
      </c>
      <c r="F42" s="145" t="s">
        <v>127</v>
      </c>
      <c r="G42" s="141" t="s">
        <v>146</v>
      </c>
      <c r="H42" s="151" t="s">
        <v>139</v>
      </c>
      <c r="I42" s="153"/>
      <c r="J42" s="100"/>
    </row>
    <row r="43" spans="1:10" ht="30" x14ac:dyDescent="0.25">
      <c r="A43" s="150" t="s">
        <v>20</v>
      </c>
      <c r="B43" s="145" t="s">
        <v>406</v>
      </c>
      <c r="C43" s="151" t="s">
        <v>108</v>
      </c>
      <c r="D43" s="185" t="s">
        <v>407</v>
      </c>
      <c r="E43" s="50" t="s">
        <v>407</v>
      </c>
      <c r="F43" s="145" t="s">
        <v>127</v>
      </c>
      <c r="G43" s="141" t="s">
        <v>298</v>
      </c>
      <c r="H43" s="151" t="s">
        <v>296</v>
      </c>
      <c r="I43" s="153"/>
      <c r="J43" s="100"/>
    </row>
    <row r="44" spans="1:10" ht="30" x14ac:dyDescent="0.25">
      <c r="A44" s="150" t="s">
        <v>21</v>
      </c>
      <c r="B44" s="145" t="s">
        <v>94</v>
      </c>
      <c r="C44" s="151" t="s">
        <v>108</v>
      </c>
      <c r="D44" s="145" t="s">
        <v>103</v>
      </c>
      <c r="E44" s="50">
        <v>5250</v>
      </c>
      <c r="F44" s="145" t="s">
        <v>271</v>
      </c>
      <c r="G44" s="145"/>
      <c r="H44" s="152" t="s">
        <v>397</v>
      </c>
      <c r="I44" s="122" t="s">
        <v>291</v>
      </c>
      <c r="J44" s="101">
        <v>44124</v>
      </c>
    </row>
    <row r="45" spans="1:10" ht="30" x14ac:dyDescent="0.25">
      <c r="A45" s="351" t="s">
        <v>22</v>
      </c>
      <c r="B45" s="145" t="s">
        <v>94</v>
      </c>
      <c r="C45" s="151" t="s">
        <v>108</v>
      </c>
      <c r="D45" s="204" t="s">
        <v>103</v>
      </c>
      <c r="E45" s="61">
        <v>912</v>
      </c>
      <c r="F45" s="145" t="s">
        <v>271</v>
      </c>
      <c r="G45" s="145"/>
      <c r="H45" s="151"/>
      <c r="I45" s="92"/>
      <c r="J45" s="100"/>
    </row>
    <row r="46" spans="1:10" ht="30" x14ac:dyDescent="0.25">
      <c r="A46" s="353"/>
      <c r="B46" s="144" t="s">
        <v>184</v>
      </c>
      <c r="C46" s="151" t="s">
        <v>108</v>
      </c>
      <c r="D46" s="205" t="s">
        <v>103</v>
      </c>
      <c r="E46" s="50">
        <v>-912</v>
      </c>
      <c r="F46" s="145" t="s">
        <v>271</v>
      </c>
      <c r="G46" s="145"/>
      <c r="H46" s="151"/>
      <c r="I46" s="153"/>
      <c r="J46" s="100"/>
    </row>
    <row r="47" spans="1:10" x14ac:dyDescent="0.25">
      <c r="A47" s="12" t="s">
        <v>23</v>
      </c>
      <c r="B47" s="145"/>
      <c r="C47" s="145"/>
      <c r="D47" s="145"/>
      <c r="E47" s="50"/>
      <c r="F47" s="145"/>
      <c r="G47" s="145"/>
      <c r="H47" s="151"/>
      <c r="I47" s="153"/>
      <c r="J47" s="100"/>
    </row>
    <row r="48" spans="1:10" ht="30" x14ac:dyDescent="0.25">
      <c r="A48" s="150" t="s">
        <v>24</v>
      </c>
      <c r="B48" s="145" t="s">
        <v>94</v>
      </c>
      <c r="C48" s="143" t="s">
        <v>108</v>
      </c>
      <c r="D48" s="144" t="s">
        <v>103</v>
      </c>
      <c r="E48" s="50">
        <v>2501.3000000000002</v>
      </c>
      <c r="F48" s="144" t="s">
        <v>127</v>
      </c>
      <c r="G48" s="142" t="s">
        <v>178</v>
      </c>
      <c r="H48" s="143" t="s">
        <v>352</v>
      </c>
      <c r="I48" s="125" t="s">
        <v>341</v>
      </c>
      <c r="J48" s="73">
        <v>44043</v>
      </c>
    </row>
    <row r="49" spans="1:10" ht="30" x14ac:dyDescent="0.25">
      <c r="A49" s="150" t="s">
        <v>25</v>
      </c>
      <c r="B49" s="145" t="s">
        <v>94</v>
      </c>
      <c r="C49" s="143" t="s">
        <v>108</v>
      </c>
      <c r="D49" s="144" t="s">
        <v>103</v>
      </c>
      <c r="E49" s="50">
        <v>20</v>
      </c>
      <c r="F49" s="144" t="s">
        <v>271</v>
      </c>
      <c r="G49" s="144"/>
      <c r="H49" s="75" t="s">
        <v>398</v>
      </c>
      <c r="I49" s="125" t="s">
        <v>342</v>
      </c>
      <c r="J49" s="165" t="s">
        <v>308</v>
      </c>
    </row>
    <row r="50" spans="1:10" ht="30" x14ac:dyDescent="0.25">
      <c r="A50" s="150" t="s">
        <v>26</v>
      </c>
      <c r="B50" s="145" t="s">
        <v>406</v>
      </c>
      <c r="C50" s="144" t="s">
        <v>140</v>
      </c>
      <c r="D50" s="185" t="s">
        <v>407</v>
      </c>
      <c r="E50" s="50" t="s">
        <v>407</v>
      </c>
      <c r="F50" s="144" t="s">
        <v>127</v>
      </c>
      <c r="G50" s="142" t="s">
        <v>297</v>
      </c>
      <c r="H50" s="143" t="s">
        <v>296</v>
      </c>
      <c r="I50" s="71"/>
      <c r="J50" s="165"/>
    </row>
    <row r="51" spans="1:10" ht="30" x14ac:dyDescent="0.25">
      <c r="A51" s="150" t="s">
        <v>27</v>
      </c>
      <c r="B51" s="145" t="s">
        <v>406</v>
      </c>
      <c r="C51" s="143" t="s">
        <v>108</v>
      </c>
      <c r="D51" s="185" t="s">
        <v>407</v>
      </c>
      <c r="E51" s="50" t="s">
        <v>407</v>
      </c>
      <c r="F51" s="144" t="s">
        <v>271</v>
      </c>
      <c r="G51" s="144"/>
      <c r="H51" s="75" t="s">
        <v>398</v>
      </c>
      <c r="I51" s="125" t="s">
        <v>307</v>
      </c>
      <c r="J51" s="165" t="s">
        <v>308</v>
      </c>
    </row>
    <row r="52" spans="1:10" x14ac:dyDescent="0.25">
      <c r="A52" s="12" t="s">
        <v>28</v>
      </c>
      <c r="B52" s="145"/>
      <c r="C52" s="145"/>
      <c r="D52" s="145"/>
      <c r="E52" s="50"/>
      <c r="F52" s="145"/>
      <c r="G52" s="145"/>
      <c r="H52" s="151"/>
      <c r="I52" s="153"/>
      <c r="J52" s="165"/>
    </row>
    <row r="53" spans="1:10" x14ac:dyDescent="0.25">
      <c r="A53" s="354" t="s">
        <v>247</v>
      </c>
      <c r="B53" s="145" t="s">
        <v>94</v>
      </c>
      <c r="C53" s="151" t="s">
        <v>100</v>
      </c>
      <c r="D53" s="145" t="s">
        <v>103</v>
      </c>
      <c r="E53" s="50">
        <v>305</v>
      </c>
      <c r="F53" s="281" t="s">
        <v>127</v>
      </c>
      <c r="G53" s="274" t="s">
        <v>163</v>
      </c>
      <c r="H53" s="277" t="s">
        <v>352</v>
      </c>
      <c r="I53" s="286" t="s">
        <v>253</v>
      </c>
      <c r="J53" s="250">
        <v>43983</v>
      </c>
    </row>
    <row r="54" spans="1:10" x14ac:dyDescent="0.25">
      <c r="A54" s="354"/>
      <c r="B54" s="145" t="s">
        <v>94</v>
      </c>
      <c r="C54" s="151" t="s">
        <v>100</v>
      </c>
      <c r="D54" s="145" t="s">
        <v>103</v>
      </c>
      <c r="E54" s="50">
        <v>75</v>
      </c>
      <c r="F54" s="347"/>
      <c r="G54" s="275"/>
      <c r="H54" s="278"/>
      <c r="I54" s="323"/>
      <c r="J54" s="324"/>
    </row>
    <row r="55" spans="1:10" x14ac:dyDescent="0.25">
      <c r="A55" s="354"/>
      <c r="B55" s="144" t="s">
        <v>184</v>
      </c>
      <c r="C55" s="143" t="s">
        <v>100</v>
      </c>
      <c r="D55" s="144" t="s">
        <v>103</v>
      </c>
      <c r="E55" s="50">
        <v>305</v>
      </c>
      <c r="F55" s="282"/>
      <c r="G55" s="276"/>
      <c r="H55" s="279"/>
      <c r="I55" s="287"/>
      <c r="J55" s="298"/>
    </row>
    <row r="56" spans="1:10" x14ac:dyDescent="0.25">
      <c r="A56" s="337" t="s">
        <v>67</v>
      </c>
      <c r="B56" s="145" t="s">
        <v>94</v>
      </c>
      <c r="C56" s="151" t="s">
        <v>100</v>
      </c>
      <c r="D56" s="145" t="s">
        <v>103</v>
      </c>
      <c r="E56" s="50">
        <v>269.98689999999999</v>
      </c>
      <c r="F56" s="309" t="s">
        <v>127</v>
      </c>
      <c r="G56" s="274" t="s">
        <v>161</v>
      </c>
      <c r="H56" s="277" t="s">
        <v>352</v>
      </c>
      <c r="I56" s="288" t="s">
        <v>258</v>
      </c>
      <c r="J56" s="321">
        <v>44069</v>
      </c>
    </row>
    <row r="57" spans="1:10" x14ac:dyDescent="0.25">
      <c r="A57" s="337"/>
      <c r="B57" s="145" t="s">
        <v>184</v>
      </c>
      <c r="C57" s="151" t="s">
        <v>100</v>
      </c>
      <c r="D57" s="145" t="s">
        <v>103</v>
      </c>
      <c r="E57" s="50">
        <v>-7.2362219999999997</v>
      </c>
      <c r="F57" s="309"/>
      <c r="G57" s="275"/>
      <c r="H57" s="278"/>
      <c r="I57" s="288"/>
      <c r="J57" s="322"/>
    </row>
    <row r="58" spans="1:10" x14ac:dyDescent="0.25">
      <c r="A58" s="337"/>
      <c r="B58" s="145" t="s">
        <v>184</v>
      </c>
      <c r="C58" s="151" t="s">
        <v>100</v>
      </c>
      <c r="D58" s="145" t="s">
        <v>102</v>
      </c>
      <c r="E58" s="50">
        <v>7.2362219999999997</v>
      </c>
      <c r="F58" s="309"/>
      <c r="G58" s="276"/>
      <c r="H58" s="279"/>
      <c r="I58" s="288"/>
      <c r="J58" s="322"/>
    </row>
    <row r="59" spans="1:10" x14ac:dyDescent="0.25">
      <c r="A59" s="341" t="s">
        <v>30</v>
      </c>
      <c r="B59" s="145" t="s">
        <v>94</v>
      </c>
      <c r="C59" s="151" t="s">
        <v>110</v>
      </c>
      <c r="D59" s="145" t="s">
        <v>102</v>
      </c>
      <c r="E59" s="50">
        <v>10</v>
      </c>
      <c r="F59" s="309" t="s">
        <v>127</v>
      </c>
      <c r="G59" s="272" t="s">
        <v>162</v>
      </c>
      <c r="H59" s="273" t="s">
        <v>352</v>
      </c>
      <c r="I59" s="125" t="s">
        <v>310</v>
      </c>
      <c r="J59" s="73">
        <v>44053</v>
      </c>
    </row>
    <row r="60" spans="1:10" ht="33" customHeight="1" x14ac:dyDescent="0.25">
      <c r="A60" s="341"/>
      <c r="B60" s="145" t="s">
        <v>94</v>
      </c>
      <c r="C60" s="151" t="s">
        <v>110</v>
      </c>
      <c r="D60" s="145" t="s">
        <v>103</v>
      </c>
      <c r="E60" s="50">
        <v>30</v>
      </c>
      <c r="F60" s="309"/>
      <c r="G60" s="272"/>
      <c r="H60" s="273"/>
      <c r="I60" s="125" t="s">
        <v>311</v>
      </c>
      <c r="J60" s="73">
        <v>44085</v>
      </c>
    </row>
    <row r="61" spans="1:10" ht="27" customHeight="1" x14ac:dyDescent="0.25">
      <c r="A61" s="341"/>
      <c r="B61" s="144" t="s">
        <v>94</v>
      </c>
      <c r="C61" s="143" t="s">
        <v>100</v>
      </c>
      <c r="D61" s="144" t="s">
        <v>103</v>
      </c>
      <c r="E61" s="50">
        <v>10</v>
      </c>
      <c r="F61" s="145" t="s">
        <v>127</v>
      </c>
      <c r="G61" s="141" t="s">
        <v>161</v>
      </c>
      <c r="H61" s="151" t="s">
        <v>143</v>
      </c>
      <c r="I61" s="153" t="s">
        <v>254</v>
      </c>
      <c r="J61" s="165"/>
    </row>
    <row r="62" spans="1:10" ht="30" x14ac:dyDescent="0.25">
      <c r="A62" s="150" t="s">
        <v>68</v>
      </c>
      <c r="B62" s="145" t="s">
        <v>406</v>
      </c>
      <c r="C62" s="145" t="s">
        <v>100</v>
      </c>
      <c r="D62" s="185" t="s">
        <v>407</v>
      </c>
      <c r="E62" s="50" t="s">
        <v>407</v>
      </c>
      <c r="F62" s="145" t="s">
        <v>127</v>
      </c>
      <c r="G62" s="141" t="s">
        <v>161</v>
      </c>
      <c r="H62" s="151" t="s">
        <v>143</v>
      </c>
      <c r="I62" s="153" t="s">
        <v>254</v>
      </c>
      <c r="J62" s="165"/>
    </row>
    <row r="63" spans="1:10" ht="30" x14ac:dyDescent="0.25">
      <c r="A63" s="348" t="s">
        <v>29</v>
      </c>
      <c r="B63" s="145" t="s">
        <v>94</v>
      </c>
      <c r="C63" s="151" t="s">
        <v>108</v>
      </c>
      <c r="D63" s="145" t="s">
        <v>103</v>
      </c>
      <c r="E63" s="50">
        <v>157.5</v>
      </c>
      <c r="F63" s="281" t="s">
        <v>271</v>
      </c>
      <c r="G63" s="281"/>
      <c r="H63" s="319" t="s">
        <v>399</v>
      </c>
      <c r="I63" s="305" t="s">
        <v>309</v>
      </c>
      <c r="J63" s="297" t="s">
        <v>308</v>
      </c>
    </row>
    <row r="64" spans="1:10" ht="30" x14ac:dyDescent="0.25">
      <c r="A64" s="350"/>
      <c r="B64" s="145" t="s">
        <v>184</v>
      </c>
      <c r="C64" s="151" t="s">
        <v>108</v>
      </c>
      <c r="D64" s="145" t="s">
        <v>103</v>
      </c>
      <c r="E64" s="38">
        <v>236.7</v>
      </c>
      <c r="F64" s="282"/>
      <c r="G64" s="282"/>
      <c r="H64" s="320"/>
      <c r="I64" s="306"/>
      <c r="J64" s="298"/>
    </row>
    <row r="65" spans="1:10" x14ac:dyDescent="0.25">
      <c r="A65" s="341" t="s">
        <v>31</v>
      </c>
      <c r="B65" s="145" t="s">
        <v>94</v>
      </c>
      <c r="C65" s="151" t="s">
        <v>101</v>
      </c>
      <c r="D65" s="145" t="s">
        <v>103</v>
      </c>
      <c r="E65" s="50">
        <v>7.5</v>
      </c>
      <c r="F65" s="309" t="s">
        <v>127</v>
      </c>
      <c r="G65" s="274" t="s">
        <v>160</v>
      </c>
      <c r="H65" s="277" t="s">
        <v>352</v>
      </c>
      <c r="I65" s="283" t="s">
        <v>256</v>
      </c>
      <c r="J65" s="250">
        <v>44104</v>
      </c>
    </row>
    <row r="66" spans="1:10" x14ac:dyDescent="0.25">
      <c r="A66" s="341"/>
      <c r="B66" s="145" t="s">
        <v>184</v>
      </c>
      <c r="C66" s="151" t="s">
        <v>101</v>
      </c>
      <c r="D66" s="145" t="s">
        <v>103</v>
      </c>
      <c r="E66" s="50">
        <v>-3.299229</v>
      </c>
      <c r="F66" s="309"/>
      <c r="G66" s="275"/>
      <c r="H66" s="278"/>
      <c r="I66" s="310"/>
      <c r="J66" s="324"/>
    </row>
    <row r="67" spans="1:10" x14ac:dyDescent="0.25">
      <c r="A67" s="341"/>
      <c r="B67" s="145" t="s">
        <v>184</v>
      </c>
      <c r="C67" s="151" t="s">
        <v>101</v>
      </c>
      <c r="D67" s="145" t="s">
        <v>102</v>
      </c>
      <c r="E67" s="50">
        <v>3.299229</v>
      </c>
      <c r="F67" s="309"/>
      <c r="G67" s="276"/>
      <c r="H67" s="279"/>
      <c r="I67" s="284"/>
      <c r="J67" s="298"/>
    </row>
    <row r="68" spans="1:10" ht="28.5" customHeight="1" x14ac:dyDescent="0.25">
      <c r="A68" s="351" t="s">
        <v>32</v>
      </c>
      <c r="B68" s="145" t="s">
        <v>94</v>
      </c>
      <c r="C68" s="151" t="s">
        <v>111</v>
      </c>
      <c r="D68" s="145" t="s">
        <v>103</v>
      </c>
      <c r="E68" s="50">
        <v>75</v>
      </c>
      <c r="F68" s="281" t="s">
        <v>127</v>
      </c>
      <c r="G68" s="274" t="s">
        <v>145</v>
      </c>
      <c r="H68" s="277" t="s">
        <v>352</v>
      </c>
      <c r="I68" s="305" t="s">
        <v>274</v>
      </c>
      <c r="J68" s="270">
        <v>44095</v>
      </c>
    </row>
    <row r="69" spans="1:10" x14ac:dyDescent="0.25">
      <c r="A69" s="352"/>
      <c r="B69" s="145" t="s">
        <v>184</v>
      </c>
      <c r="C69" s="151" t="s">
        <v>206</v>
      </c>
      <c r="D69" s="145" t="s">
        <v>102</v>
      </c>
      <c r="E69" s="36">
        <v>50</v>
      </c>
      <c r="F69" s="347"/>
      <c r="G69" s="275"/>
      <c r="H69" s="278"/>
      <c r="I69" s="364"/>
      <c r="J69" s="317"/>
    </row>
    <row r="70" spans="1:10" x14ac:dyDescent="0.25">
      <c r="A70" s="353"/>
      <c r="B70" s="145" t="s">
        <v>184</v>
      </c>
      <c r="C70" s="151" t="s">
        <v>206</v>
      </c>
      <c r="D70" s="145" t="s">
        <v>103</v>
      </c>
      <c r="E70" s="36">
        <v>50</v>
      </c>
      <c r="F70" s="282"/>
      <c r="G70" s="276"/>
      <c r="H70" s="279"/>
      <c r="I70" s="306"/>
      <c r="J70" s="318"/>
    </row>
    <row r="71" spans="1:10" ht="60" x14ac:dyDescent="0.25">
      <c r="A71" s="351" t="s">
        <v>306</v>
      </c>
      <c r="B71" s="281" t="s">
        <v>94</v>
      </c>
      <c r="C71" s="277" t="s">
        <v>108</v>
      </c>
      <c r="D71" s="281" t="s">
        <v>103</v>
      </c>
      <c r="E71" s="221">
        <v>350</v>
      </c>
      <c r="F71" s="289" t="s">
        <v>271</v>
      </c>
      <c r="G71" s="274"/>
      <c r="H71" s="152" t="s">
        <v>400</v>
      </c>
      <c r="I71" s="125" t="s">
        <v>323</v>
      </c>
      <c r="J71" s="101" t="s">
        <v>308</v>
      </c>
    </row>
    <row r="72" spans="1:10" ht="45" x14ac:dyDescent="0.25">
      <c r="A72" s="352"/>
      <c r="B72" s="347"/>
      <c r="C72" s="278"/>
      <c r="D72" s="347"/>
      <c r="E72" s="222"/>
      <c r="F72" s="303"/>
      <c r="G72" s="275"/>
      <c r="H72" s="152" t="s">
        <v>401</v>
      </c>
      <c r="I72" s="125" t="s">
        <v>388</v>
      </c>
      <c r="J72" s="101" t="s">
        <v>308</v>
      </c>
    </row>
    <row r="73" spans="1:10" ht="45" x14ac:dyDescent="0.25">
      <c r="A73" s="353"/>
      <c r="B73" s="282"/>
      <c r="C73" s="279"/>
      <c r="D73" s="282"/>
      <c r="E73" s="223"/>
      <c r="F73" s="290"/>
      <c r="G73" s="276"/>
      <c r="H73" s="152" t="s">
        <v>402</v>
      </c>
      <c r="I73" s="125" t="s">
        <v>322</v>
      </c>
      <c r="J73" s="101">
        <v>44102</v>
      </c>
    </row>
    <row r="74" spans="1:10" ht="30" x14ac:dyDescent="0.25">
      <c r="A74" s="341" t="s">
        <v>69</v>
      </c>
      <c r="B74" s="145" t="s">
        <v>184</v>
      </c>
      <c r="C74" s="151" t="s">
        <v>108</v>
      </c>
      <c r="D74" s="145" t="s">
        <v>103</v>
      </c>
      <c r="E74" s="50">
        <v>15</v>
      </c>
      <c r="F74" s="281" t="s">
        <v>127</v>
      </c>
      <c r="G74" s="274" t="s">
        <v>298</v>
      </c>
      <c r="H74" s="277" t="s">
        <v>296</v>
      </c>
      <c r="I74" s="283"/>
      <c r="J74" s="280"/>
    </row>
    <row r="75" spans="1:10" ht="30" x14ac:dyDescent="0.25">
      <c r="A75" s="341"/>
      <c r="B75" s="145" t="s">
        <v>184</v>
      </c>
      <c r="C75" s="151" t="s">
        <v>108</v>
      </c>
      <c r="D75" s="145" t="s">
        <v>103</v>
      </c>
      <c r="E75" s="50">
        <v>848.6</v>
      </c>
      <c r="F75" s="282"/>
      <c r="G75" s="276"/>
      <c r="H75" s="279"/>
      <c r="I75" s="284"/>
      <c r="J75" s="271"/>
    </row>
    <row r="76" spans="1:10" ht="30" x14ac:dyDescent="0.25">
      <c r="A76" s="341" t="s">
        <v>33</v>
      </c>
      <c r="B76" s="145" t="s">
        <v>94</v>
      </c>
      <c r="C76" s="151" t="s">
        <v>112</v>
      </c>
      <c r="D76" s="145" t="s">
        <v>102</v>
      </c>
      <c r="E76" s="50">
        <v>59.32</v>
      </c>
      <c r="F76" s="309" t="s">
        <v>127</v>
      </c>
      <c r="G76" s="272" t="s">
        <v>159</v>
      </c>
      <c r="H76" s="273" t="s">
        <v>352</v>
      </c>
      <c r="I76" s="313" t="s">
        <v>312</v>
      </c>
      <c r="J76" s="315">
        <v>44044</v>
      </c>
    </row>
    <row r="77" spans="1:10" ht="30" x14ac:dyDescent="0.25">
      <c r="A77" s="341"/>
      <c r="B77" s="145" t="s">
        <v>94</v>
      </c>
      <c r="C77" s="151" t="s">
        <v>112</v>
      </c>
      <c r="D77" s="145" t="s">
        <v>103</v>
      </c>
      <c r="E77" s="50">
        <v>40.68</v>
      </c>
      <c r="F77" s="309"/>
      <c r="G77" s="272"/>
      <c r="H77" s="273"/>
      <c r="I77" s="313"/>
      <c r="J77" s="285"/>
    </row>
    <row r="78" spans="1:10" ht="30" x14ac:dyDescent="0.25">
      <c r="A78" s="341"/>
      <c r="B78" s="145" t="s">
        <v>184</v>
      </c>
      <c r="C78" s="151" t="s">
        <v>112</v>
      </c>
      <c r="D78" s="145" t="s">
        <v>103</v>
      </c>
      <c r="E78" s="50">
        <v>-1.2203999999999999</v>
      </c>
      <c r="F78" s="309"/>
      <c r="G78" s="272"/>
      <c r="H78" s="273"/>
      <c r="I78" s="313"/>
      <c r="J78" s="285"/>
    </row>
    <row r="79" spans="1:10" ht="30.75" thickBot="1" x14ac:dyDescent="0.3">
      <c r="A79" s="346"/>
      <c r="B79" s="167" t="s">
        <v>184</v>
      </c>
      <c r="C79" s="168" t="s">
        <v>112</v>
      </c>
      <c r="D79" s="167" t="s">
        <v>102</v>
      </c>
      <c r="E79" s="169">
        <v>1.2203999999999999</v>
      </c>
      <c r="F79" s="363"/>
      <c r="G79" s="365"/>
      <c r="H79" s="312"/>
      <c r="I79" s="314"/>
      <c r="J79" s="316"/>
    </row>
    <row r="81" spans="1:14" s="10" customFormat="1" ht="15.75" thickBot="1" x14ac:dyDescent="0.3">
      <c r="A81" s="9"/>
    </row>
    <row r="82" spans="1:14" x14ac:dyDescent="0.25">
      <c r="A82" s="7" t="s">
        <v>50</v>
      </c>
      <c r="B82" s="4" t="s">
        <v>91</v>
      </c>
      <c r="C82" s="4" t="s">
        <v>92</v>
      </c>
      <c r="D82" s="4" t="s">
        <v>408</v>
      </c>
      <c r="E82" s="4" t="s">
        <v>93</v>
      </c>
      <c r="F82" s="24" t="s">
        <v>87</v>
      </c>
      <c r="G82" s="24" t="s">
        <v>90</v>
      </c>
      <c r="H82" s="24" t="s">
        <v>351</v>
      </c>
      <c r="I82" s="24" t="s">
        <v>88</v>
      </c>
      <c r="J82" s="25" t="s">
        <v>89</v>
      </c>
    </row>
    <row r="83" spans="1:14" ht="30" x14ac:dyDescent="0.25">
      <c r="A83" s="19" t="s">
        <v>35</v>
      </c>
      <c r="B83" s="144" t="s">
        <v>406</v>
      </c>
      <c r="C83" s="144" t="s">
        <v>370</v>
      </c>
      <c r="D83" s="185" t="s">
        <v>407</v>
      </c>
      <c r="E83" s="50" t="s">
        <v>407</v>
      </c>
      <c r="F83" s="145" t="s">
        <v>127</v>
      </c>
      <c r="G83" s="141" t="s">
        <v>198</v>
      </c>
      <c r="H83" s="208" t="s">
        <v>328</v>
      </c>
      <c r="I83" s="1" t="s">
        <v>417</v>
      </c>
      <c r="J83" s="207">
        <v>44154</v>
      </c>
    </row>
    <row r="84" spans="1:14" ht="15" customHeight="1" x14ac:dyDescent="0.25">
      <c r="A84" s="339" t="s">
        <v>313</v>
      </c>
      <c r="B84" s="144" t="s">
        <v>94</v>
      </c>
      <c r="C84" s="143" t="s">
        <v>113</v>
      </c>
      <c r="D84" s="144" t="s">
        <v>103</v>
      </c>
      <c r="E84" s="50">
        <v>31</v>
      </c>
      <c r="F84" s="345" t="s">
        <v>127</v>
      </c>
      <c r="G84" s="361" t="s">
        <v>157</v>
      </c>
      <c r="H84" s="289" t="s">
        <v>352</v>
      </c>
      <c r="I84" s="305" t="s">
        <v>282</v>
      </c>
      <c r="J84" s="250">
        <v>44043</v>
      </c>
    </row>
    <row r="85" spans="1:14" x14ac:dyDescent="0.25">
      <c r="A85" s="355"/>
      <c r="B85" s="144" t="s">
        <v>94</v>
      </c>
      <c r="C85" s="143" t="s">
        <v>113</v>
      </c>
      <c r="D85" s="144" t="s">
        <v>102</v>
      </c>
      <c r="E85" s="50">
        <v>35.580812000000002</v>
      </c>
      <c r="F85" s="345"/>
      <c r="G85" s="361"/>
      <c r="H85" s="303"/>
      <c r="I85" s="306"/>
      <c r="J85" s="298"/>
      <c r="N85" s="72"/>
    </row>
    <row r="86" spans="1:14" ht="30" x14ac:dyDescent="0.25">
      <c r="A86" s="355"/>
      <c r="B86" s="144" t="s">
        <v>94</v>
      </c>
      <c r="C86" s="143" t="s">
        <v>114</v>
      </c>
      <c r="D86" s="144" t="s">
        <v>103</v>
      </c>
      <c r="E86" s="50">
        <v>2.5</v>
      </c>
      <c r="F86" s="345"/>
      <c r="G86" s="361"/>
      <c r="H86" s="303"/>
      <c r="I86" s="305" t="s">
        <v>283</v>
      </c>
      <c r="J86" s="250">
        <v>44043</v>
      </c>
    </row>
    <row r="87" spans="1:14" ht="30" x14ac:dyDescent="0.25">
      <c r="A87" s="355"/>
      <c r="B87" s="144" t="s">
        <v>94</v>
      </c>
      <c r="C87" s="143" t="s">
        <v>114</v>
      </c>
      <c r="D87" s="144" t="s">
        <v>102</v>
      </c>
      <c r="E87" s="50">
        <v>20</v>
      </c>
      <c r="F87" s="345"/>
      <c r="G87" s="361"/>
      <c r="H87" s="303"/>
      <c r="I87" s="306"/>
      <c r="J87" s="298"/>
    </row>
    <row r="88" spans="1:14" ht="30" x14ac:dyDescent="0.25">
      <c r="A88" s="355"/>
      <c r="B88" s="144" t="s">
        <v>94</v>
      </c>
      <c r="C88" s="143" t="s">
        <v>115</v>
      </c>
      <c r="D88" s="144" t="s">
        <v>102</v>
      </c>
      <c r="E88" s="50">
        <v>23.826981</v>
      </c>
      <c r="F88" s="345"/>
      <c r="G88" s="361"/>
      <c r="H88" s="303"/>
      <c r="I88" s="125" t="s">
        <v>286</v>
      </c>
      <c r="J88" s="73">
        <v>44043</v>
      </c>
      <c r="N88" s="72"/>
    </row>
    <row r="89" spans="1:14" ht="30" x14ac:dyDescent="0.25">
      <c r="A89" s="355"/>
      <c r="B89" s="144" t="s">
        <v>94</v>
      </c>
      <c r="C89" s="143" t="s">
        <v>97</v>
      </c>
      <c r="D89" s="144" t="s">
        <v>103</v>
      </c>
      <c r="E89" s="50">
        <v>202.755</v>
      </c>
      <c r="F89" s="345"/>
      <c r="G89" s="361"/>
      <c r="H89" s="303"/>
      <c r="I89" s="313" t="s">
        <v>287</v>
      </c>
      <c r="J89" s="321">
        <v>44043</v>
      </c>
      <c r="N89" s="72"/>
    </row>
    <row r="90" spans="1:14" ht="30" x14ac:dyDescent="0.25">
      <c r="A90" s="355"/>
      <c r="B90" s="144" t="s">
        <v>94</v>
      </c>
      <c r="C90" s="143" t="s">
        <v>97</v>
      </c>
      <c r="D90" s="144" t="s">
        <v>102</v>
      </c>
      <c r="E90" s="50">
        <v>5.1315189999999999</v>
      </c>
      <c r="F90" s="345"/>
      <c r="G90" s="361"/>
      <c r="H90" s="303"/>
      <c r="I90" s="313"/>
      <c r="J90" s="322"/>
    </row>
    <row r="91" spans="1:14" ht="30" x14ac:dyDescent="0.25">
      <c r="A91" s="355"/>
      <c r="B91" s="144" t="s">
        <v>94</v>
      </c>
      <c r="C91" s="143" t="s">
        <v>116</v>
      </c>
      <c r="D91" s="144" t="s">
        <v>103</v>
      </c>
      <c r="E91" s="50">
        <v>25</v>
      </c>
      <c r="F91" s="345"/>
      <c r="G91" s="361"/>
      <c r="H91" s="303"/>
      <c r="I91" s="313" t="s">
        <v>284</v>
      </c>
      <c r="J91" s="321">
        <v>44043</v>
      </c>
    </row>
    <row r="92" spans="1:14" ht="30" x14ac:dyDescent="0.25">
      <c r="A92" s="355"/>
      <c r="B92" s="144" t="s">
        <v>94</v>
      </c>
      <c r="C92" s="143" t="s">
        <v>116</v>
      </c>
      <c r="D92" s="144" t="s">
        <v>102</v>
      </c>
      <c r="E92" s="50">
        <v>114.82145800000001</v>
      </c>
      <c r="F92" s="345"/>
      <c r="G92" s="361"/>
      <c r="H92" s="303"/>
      <c r="I92" s="313"/>
      <c r="J92" s="322"/>
    </row>
    <row r="93" spans="1:14" ht="30" x14ac:dyDescent="0.25">
      <c r="A93" s="355"/>
      <c r="B93" s="144" t="s">
        <v>94</v>
      </c>
      <c r="C93" s="143" t="s">
        <v>117</v>
      </c>
      <c r="D93" s="144" t="s">
        <v>103</v>
      </c>
      <c r="E93" s="50">
        <v>109.37899899999999</v>
      </c>
      <c r="F93" s="345"/>
      <c r="G93" s="361"/>
      <c r="H93" s="303"/>
      <c r="I93" s="313" t="s">
        <v>285</v>
      </c>
      <c r="J93" s="321">
        <v>44043</v>
      </c>
    </row>
    <row r="94" spans="1:14" ht="30" x14ac:dyDescent="0.25">
      <c r="A94" s="355"/>
      <c r="B94" s="144" t="s">
        <v>94</v>
      </c>
      <c r="C94" s="143" t="s">
        <v>117</v>
      </c>
      <c r="D94" s="144" t="s">
        <v>102</v>
      </c>
      <c r="E94" s="50">
        <v>103.03525</v>
      </c>
      <c r="F94" s="345"/>
      <c r="G94" s="361"/>
      <c r="H94" s="290"/>
      <c r="I94" s="313"/>
      <c r="J94" s="322"/>
    </row>
    <row r="95" spans="1:14" x14ac:dyDescent="0.25">
      <c r="A95" s="355"/>
      <c r="B95" s="144" t="s">
        <v>184</v>
      </c>
      <c r="C95" s="144" t="s">
        <v>113</v>
      </c>
      <c r="D95" s="144" t="s">
        <v>102</v>
      </c>
      <c r="E95" s="50">
        <f>0.354884+41.778</f>
        <v>42.132883999999997</v>
      </c>
      <c r="F95" s="289" t="s">
        <v>127</v>
      </c>
      <c r="G95" s="291" t="s">
        <v>175</v>
      </c>
      <c r="H95" s="289" t="s">
        <v>139</v>
      </c>
      <c r="I95" s="295"/>
      <c r="J95" s="297"/>
    </row>
    <row r="96" spans="1:14" x14ac:dyDescent="0.25">
      <c r="A96" s="355"/>
      <c r="B96" s="144" t="s">
        <v>184</v>
      </c>
      <c r="C96" s="144" t="s">
        <v>96</v>
      </c>
      <c r="D96" s="144" t="s">
        <v>103</v>
      </c>
      <c r="E96" s="50">
        <v>8</v>
      </c>
      <c r="F96" s="303"/>
      <c r="G96" s="335"/>
      <c r="H96" s="303"/>
      <c r="I96" s="308"/>
      <c r="J96" s="324"/>
    </row>
    <row r="97" spans="1:10" x14ac:dyDescent="0.25">
      <c r="A97" s="355"/>
      <c r="B97" s="144" t="s">
        <v>184</v>
      </c>
      <c r="C97" s="144" t="s">
        <v>96</v>
      </c>
      <c r="D97" s="144" t="s">
        <v>102</v>
      </c>
      <c r="E97" s="50">
        <v>8.3000000000000007</v>
      </c>
      <c r="F97" s="303"/>
      <c r="G97" s="335"/>
      <c r="H97" s="303"/>
      <c r="I97" s="308"/>
      <c r="J97" s="324"/>
    </row>
    <row r="98" spans="1:10" ht="30" x14ac:dyDescent="0.25">
      <c r="A98" s="355"/>
      <c r="B98" s="144" t="s">
        <v>184</v>
      </c>
      <c r="C98" s="143" t="s">
        <v>97</v>
      </c>
      <c r="D98" s="144" t="s">
        <v>103</v>
      </c>
      <c r="E98" s="50">
        <v>131.19999999999999</v>
      </c>
      <c r="F98" s="303"/>
      <c r="G98" s="335"/>
      <c r="H98" s="303"/>
      <c r="I98" s="308"/>
      <c r="J98" s="324"/>
    </row>
    <row r="99" spans="1:10" ht="30" x14ac:dyDescent="0.25">
      <c r="A99" s="355"/>
      <c r="B99" s="144" t="s">
        <v>184</v>
      </c>
      <c r="C99" s="143" t="s">
        <v>97</v>
      </c>
      <c r="D99" s="144" t="s">
        <v>102</v>
      </c>
      <c r="E99" s="50">
        <f>3.594906+61.566</f>
        <v>65.160905999999997</v>
      </c>
      <c r="F99" s="303"/>
      <c r="G99" s="335"/>
      <c r="H99" s="303"/>
      <c r="I99" s="308"/>
      <c r="J99" s="324"/>
    </row>
    <row r="100" spans="1:10" ht="30" x14ac:dyDescent="0.25">
      <c r="A100" s="355"/>
      <c r="B100" s="144" t="s">
        <v>184</v>
      </c>
      <c r="C100" s="143" t="s">
        <v>116</v>
      </c>
      <c r="D100" s="144" t="s">
        <v>102</v>
      </c>
      <c r="E100" s="50">
        <v>46.5</v>
      </c>
      <c r="F100" s="303"/>
      <c r="G100" s="335"/>
      <c r="H100" s="303"/>
      <c r="I100" s="308"/>
      <c r="J100" s="324"/>
    </row>
    <row r="101" spans="1:10" ht="30" x14ac:dyDescent="0.25">
      <c r="A101" s="355"/>
      <c r="B101" s="144" t="s">
        <v>184</v>
      </c>
      <c r="C101" s="143" t="s">
        <v>117</v>
      </c>
      <c r="D101" s="144" t="s">
        <v>103</v>
      </c>
      <c r="E101" s="50">
        <v>88.2</v>
      </c>
      <c r="F101" s="303"/>
      <c r="G101" s="335"/>
      <c r="H101" s="303"/>
      <c r="I101" s="308"/>
      <c r="J101" s="324"/>
    </row>
    <row r="102" spans="1:10" ht="30" x14ac:dyDescent="0.25">
      <c r="A102" s="340"/>
      <c r="B102" s="144" t="s">
        <v>184</v>
      </c>
      <c r="C102" s="143" t="s">
        <v>117</v>
      </c>
      <c r="D102" s="144" t="s">
        <v>102</v>
      </c>
      <c r="E102" s="50">
        <f>1.943603+63.631</f>
        <v>65.574602999999996</v>
      </c>
      <c r="F102" s="290"/>
      <c r="G102" s="292"/>
      <c r="H102" s="290"/>
      <c r="I102" s="296"/>
      <c r="J102" s="298"/>
    </row>
    <row r="103" spans="1:10" ht="15" customHeight="1" x14ac:dyDescent="0.25">
      <c r="A103" s="339" t="s">
        <v>314</v>
      </c>
      <c r="B103" s="144" t="s">
        <v>94</v>
      </c>
      <c r="C103" s="143" t="s">
        <v>113</v>
      </c>
      <c r="D103" s="144" t="s">
        <v>103</v>
      </c>
      <c r="E103" s="50">
        <v>9</v>
      </c>
      <c r="F103" s="345" t="s">
        <v>127</v>
      </c>
      <c r="G103" s="361" t="s">
        <v>157</v>
      </c>
      <c r="H103" s="289" t="s">
        <v>352</v>
      </c>
      <c r="I103" s="305" t="s">
        <v>277</v>
      </c>
      <c r="J103" s="307">
        <v>44013</v>
      </c>
    </row>
    <row r="104" spans="1:10" x14ac:dyDescent="0.25">
      <c r="A104" s="355"/>
      <c r="B104" s="144" t="s">
        <v>94</v>
      </c>
      <c r="C104" s="143" t="s">
        <v>113</v>
      </c>
      <c r="D104" s="144" t="s">
        <v>102</v>
      </c>
      <c r="E104" s="50">
        <v>34.299999999999997</v>
      </c>
      <c r="F104" s="345"/>
      <c r="G104" s="361"/>
      <c r="H104" s="303"/>
      <c r="I104" s="306"/>
      <c r="J104" s="298"/>
    </row>
    <row r="105" spans="1:10" ht="30" x14ac:dyDescent="0.25">
      <c r="A105" s="355"/>
      <c r="B105" s="144" t="s">
        <v>94</v>
      </c>
      <c r="C105" s="143" t="s">
        <v>114</v>
      </c>
      <c r="D105" s="144" t="s">
        <v>103</v>
      </c>
      <c r="E105" s="50">
        <v>2.5</v>
      </c>
      <c r="F105" s="345"/>
      <c r="G105" s="361"/>
      <c r="H105" s="303"/>
      <c r="I105" s="295" t="s">
        <v>250</v>
      </c>
      <c r="J105" s="307">
        <v>44013</v>
      </c>
    </row>
    <row r="106" spans="1:10" ht="30" x14ac:dyDescent="0.25">
      <c r="A106" s="355"/>
      <c r="B106" s="144" t="s">
        <v>94</v>
      </c>
      <c r="C106" s="143" t="s">
        <v>114</v>
      </c>
      <c r="D106" s="144" t="s">
        <v>102</v>
      </c>
      <c r="E106" s="50">
        <v>9.3000000000000007</v>
      </c>
      <c r="F106" s="345"/>
      <c r="G106" s="361"/>
      <c r="H106" s="303"/>
      <c r="I106" s="296"/>
      <c r="J106" s="298"/>
    </row>
    <row r="107" spans="1:10" ht="30" x14ac:dyDescent="0.25">
      <c r="A107" s="355"/>
      <c r="B107" s="144" t="s">
        <v>94</v>
      </c>
      <c r="C107" s="143" t="s">
        <v>115</v>
      </c>
      <c r="D107" s="144" t="s">
        <v>102</v>
      </c>
      <c r="E107" s="50">
        <v>25.5</v>
      </c>
      <c r="F107" s="345"/>
      <c r="G107" s="361"/>
      <c r="H107" s="303"/>
      <c r="I107" s="125" t="s">
        <v>280</v>
      </c>
      <c r="J107" s="163">
        <v>44013</v>
      </c>
    </row>
    <row r="108" spans="1:10" ht="30" x14ac:dyDescent="0.25">
      <c r="A108" s="355"/>
      <c r="B108" s="144" t="s">
        <v>94</v>
      </c>
      <c r="C108" s="143" t="s">
        <v>116</v>
      </c>
      <c r="D108" s="144" t="s">
        <v>103</v>
      </c>
      <c r="E108" s="50">
        <v>53</v>
      </c>
      <c r="F108" s="345"/>
      <c r="G108" s="361"/>
      <c r="H108" s="303"/>
      <c r="I108" s="305" t="s">
        <v>281</v>
      </c>
      <c r="J108" s="307">
        <v>44013</v>
      </c>
    </row>
    <row r="109" spans="1:10" ht="30" x14ac:dyDescent="0.25">
      <c r="A109" s="355"/>
      <c r="B109" s="144" t="s">
        <v>94</v>
      </c>
      <c r="C109" s="143" t="s">
        <v>116</v>
      </c>
      <c r="D109" s="144" t="s">
        <v>102</v>
      </c>
      <c r="E109" s="50">
        <v>18.3</v>
      </c>
      <c r="F109" s="345"/>
      <c r="G109" s="361"/>
      <c r="H109" s="303"/>
      <c r="I109" s="306"/>
      <c r="J109" s="298"/>
    </row>
    <row r="110" spans="1:10" ht="30" x14ac:dyDescent="0.25">
      <c r="A110" s="355"/>
      <c r="B110" s="144" t="s">
        <v>94</v>
      </c>
      <c r="C110" s="143" t="s">
        <v>117</v>
      </c>
      <c r="D110" s="144" t="s">
        <v>103</v>
      </c>
      <c r="E110" s="50">
        <v>39.4</v>
      </c>
      <c r="F110" s="345"/>
      <c r="G110" s="361"/>
      <c r="H110" s="303"/>
      <c r="I110" s="125" t="s">
        <v>278</v>
      </c>
      <c r="J110" s="163">
        <v>44013</v>
      </c>
    </row>
    <row r="111" spans="1:10" ht="30" x14ac:dyDescent="0.25">
      <c r="A111" s="355"/>
      <c r="B111" s="144" t="s">
        <v>94</v>
      </c>
      <c r="C111" s="143" t="s">
        <v>97</v>
      </c>
      <c r="D111" s="144" t="s">
        <v>103</v>
      </c>
      <c r="E111" s="50">
        <v>95.7</v>
      </c>
      <c r="F111" s="345"/>
      <c r="G111" s="361"/>
      <c r="H111" s="290"/>
      <c r="I111" s="125" t="s">
        <v>279</v>
      </c>
      <c r="J111" s="163">
        <v>44013</v>
      </c>
    </row>
    <row r="112" spans="1:10" x14ac:dyDescent="0.25">
      <c r="A112" s="355"/>
      <c r="B112" s="144" t="s">
        <v>184</v>
      </c>
      <c r="C112" s="144" t="s">
        <v>113</v>
      </c>
      <c r="D112" s="144" t="s">
        <v>102</v>
      </c>
      <c r="E112" s="50">
        <v>18</v>
      </c>
      <c r="F112" s="289" t="s">
        <v>127</v>
      </c>
      <c r="G112" s="291" t="s">
        <v>175</v>
      </c>
      <c r="H112" s="289" t="s">
        <v>139</v>
      </c>
      <c r="I112" s="295"/>
      <c r="J112" s="297"/>
    </row>
    <row r="113" spans="1:10" ht="30" x14ac:dyDescent="0.25">
      <c r="A113" s="355"/>
      <c r="B113" s="144" t="s">
        <v>184</v>
      </c>
      <c r="C113" s="143" t="s">
        <v>116</v>
      </c>
      <c r="D113" s="144" t="s">
        <v>103</v>
      </c>
      <c r="E113" s="50">
        <v>12</v>
      </c>
      <c r="F113" s="303"/>
      <c r="G113" s="335"/>
      <c r="H113" s="303"/>
      <c r="I113" s="308"/>
      <c r="J113" s="324"/>
    </row>
    <row r="114" spans="1:10" ht="30" x14ac:dyDescent="0.25">
      <c r="A114" s="355"/>
      <c r="B114" s="144" t="s">
        <v>184</v>
      </c>
      <c r="C114" s="143" t="s">
        <v>116</v>
      </c>
      <c r="D114" s="144" t="s">
        <v>102</v>
      </c>
      <c r="E114" s="50">
        <v>11.3</v>
      </c>
      <c r="F114" s="303"/>
      <c r="G114" s="335"/>
      <c r="H114" s="303"/>
      <c r="I114" s="308"/>
      <c r="J114" s="324"/>
    </row>
    <row r="115" spans="1:10" ht="30" x14ac:dyDescent="0.25">
      <c r="A115" s="355"/>
      <c r="B115" s="144" t="s">
        <v>184</v>
      </c>
      <c r="C115" s="143" t="s">
        <v>117</v>
      </c>
      <c r="D115" s="144" t="s">
        <v>103</v>
      </c>
      <c r="E115" s="50">
        <v>15</v>
      </c>
      <c r="F115" s="303"/>
      <c r="G115" s="335"/>
      <c r="H115" s="303"/>
      <c r="I115" s="308"/>
      <c r="J115" s="324"/>
    </row>
    <row r="116" spans="1:10" ht="30" x14ac:dyDescent="0.25">
      <c r="A116" s="355"/>
      <c r="B116" s="144" t="s">
        <v>184</v>
      </c>
      <c r="C116" s="143" t="s">
        <v>117</v>
      </c>
      <c r="D116" s="144" t="s">
        <v>102</v>
      </c>
      <c r="E116" s="50">
        <v>15</v>
      </c>
      <c r="F116" s="303"/>
      <c r="G116" s="335"/>
      <c r="H116" s="303"/>
      <c r="I116" s="308"/>
      <c r="J116" s="324"/>
    </row>
    <row r="117" spans="1:10" x14ac:dyDescent="0.25">
      <c r="A117" s="355"/>
      <c r="B117" s="144" t="s">
        <v>184</v>
      </c>
      <c r="C117" s="143" t="s">
        <v>96</v>
      </c>
      <c r="D117" s="144" t="s">
        <v>103</v>
      </c>
      <c r="E117" s="50">
        <v>6</v>
      </c>
      <c r="F117" s="303"/>
      <c r="G117" s="335"/>
      <c r="H117" s="303"/>
      <c r="I117" s="308"/>
      <c r="J117" s="324"/>
    </row>
    <row r="118" spans="1:10" ht="30" x14ac:dyDescent="0.25">
      <c r="A118" s="340"/>
      <c r="B118" s="144" t="s">
        <v>184</v>
      </c>
      <c r="C118" s="143" t="s">
        <v>97</v>
      </c>
      <c r="D118" s="144" t="s">
        <v>103</v>
      </c>
      <c r="E118" s="50">
        <v>67</v>
      </c>
      <c r="F118" s="290"/>
      <c r="G118" s="292"/>
      <c r="H118" s="290"/>
      <c r="I118" s="296"/>
      <c r="J118" s="298"/>
    </row>
    <row r="119" spans="1:10" ht="73.5" customHeight="1" x14ac:dyDescent="0.25">
      <c r="A119" s="23" t="s">
        <v>36</v>
      </c>
      <c r="B119" s="145" t="s">
        <v>94</v>
      </c>
      <c r="C119" s="151" t="s">
        <v>96</v>
      </c>
      <c r="D119" s="145" t="s">
        <v>102</v>
      </c>
      <c r="E119" s="50">
        <v>11.154370999999999</v>
      </c>
      <c r="F119" s="145" t="s">
        <v>127</v>
      </c>
      <c r="G119" s="141" t="s">
        <v>158</v>
      </c>
      <c r="H119" s="145" t="s">
        <v>352</v>
      </c>
      <c r="I119" s="147" t="s">
        <v>420</v>
      </c>
      <c r="J119" s="101">
        <v>43965</v>
      </c>
    </row>
    <row r="120" spans="1:10" ht="30" x14ac:dyDescent="0.25">
      <c r="A120" s="339" t="s">
        <v>37</v>
      </c>
      <c r="B120" s="145" t="s">
        <v>94</v>
      </c>
      <c r="C120" s="151" t="s">
        <v>98</v>
      </c>
      <c r="D120" s="145" t="s">
        <v>103</v>
      </c>
      <c r="E120" s="50">
        <v>250</v>
      </c>
      <c r="F120" s="145" t="s">
        <v>127</v>
      </c>
      <c r="G120" s="141" t="s">
        <v>157</v>
      </c>
      <c r="H120" s="145" t="s">
        <v>352</v>
      </c>
      <c r="I120" s="147" t="s">
        <v>389</v>
      </c>
      <c r="J120" s="101">
        <v>44043</v>
      </c>
    </row>
    <row r="121" spans="1:10" x14ac:dyDescent="0.25">
      <c r="A121" s="355"/>
      <c r="B121" s="145" t="s">
        <v>184</v>
      </c>
      <c r="C121" s="151" t="s">
        <v>98</v>
      </c>
      <c r="D121" s="145" t="s">
        <v>103</v>
      </c>
      <c r="E121" s="38">
        <v>124.16</v>
      </c>
      <c r="F121" s="281" t="s">
        <v>127</v>
      </c>
      <c r="G121" s="274" t="s">
        <v>248</v>
      </c>
      <c r="H121" s="281" t="s">
        <v>139</v>
      </c>
      <c r="I121" s="281"/>
      <c r="J121" s="280"/>
    </row>
    <row r="122" spans="1:10" x14ac:dyDescent="0.25">
      <c r="A122" s="340"/>
      <c r="B122" s="145" t="s">
        <v>184</v>
      </c>
      <c r="C122" s="151" t="s">
        <v>98</v>
      </c>
      <c r="D122" s="145" t="s">
        <v>102</v>
      </c>
      <c r="E122" s="38">
        <v>31.04</v>
      </c>
      <c r="F122" s="282"/>
      <c r="G122" s="276"/>
      <c r="H122" s="282"/>
      <c r="I122" s="282"/>
      <c r="J122" s="271"/>
    </row>
    <row r="123" spans="1:10" ht="105" x14ac:dyDescent="0.25">
      <c r="A123" s="23" t="s">
        <v>75</v>
      </c>
      <c r="B123" s="145" t="s">
        <v>406</v>
      </c>
      <c r="C123" s="145" t="s">
        <v>107</v>
      </c>
      <c r="D123" s="185" t="s">
        <v>407</v>
      </c>
      <c r="E123" s="50" t="s">
        <v>407</v>
      </c>
      <c r="F123" s="145" t="s">
        <v>127</v>
      </c>
      <c r="G123" s="141" t="s">
        <v>161</v>
      </c>
      <c r="H123" s="145" t="s">
        <v>352</v>
      </c>
      <c r="I123" s="125" t="s">
        <v>320</v>
      </c>
      <c r="J123" s="164">
        <v>43983</v>
      </c>
    </row>
    <row r="124" spans="1:10" x14ac:dyDescent="0.25">
      <c r="A124" s="339" t="s">
        <v>38</v>
      </c>
      <c r="B124" s="145" t="s">
        <v>184</v>
      </c>
      <c r="C124" s="145" t="s">
        <v>107</v>
      </c>
      <c r="D124" s="145" t="s">
        <v>103</v>
      </c>
      <c r="E124" s="50">
        <v>75</v>
      </c>
      <c r="F124" s="281" t="s">
        <v>127</v>
      </c>
      <c r="G124" s="274" t="s">
        <v>161</v>
      </c>
      <c r="H124" s="281" t="s">
        <v>352</v>
      </c>
      <c r="I124" s="286" t="s">
        <v>259</v>
      </c>
      <c r="J124" s="304">
        <v>43983</v>
      </c>
    </row>
    <row r="125" spans="1:10" x14ac:dyDescent="0.25">
      <c r="A125" s="340"/>
      <c r="B125" s="145" t="s">
        <v>184</v>
      </c>
      <c r="C125" s="145" t="s">
        <v>107</v>
      </c>
      <c r="D125" s="145" t="s">
        <v>102</v>
      </c>
      <c r="E125" s="50">
        <v>298.3</v>
      </c>
      <c r="F125" s="282"/>
      <c r="G125" s="276"/>
      <c r="H125" s="282"/>
      <c r="I125" s="287"/>
      <c r="J125" s="271"/>
    </row>
    <row r="126" spans="1:10" ht="30" x14ac:dyDescent="0.25">
      <c r="A126" s="19" t="s">
        <v>70</v>
      </c>
      <c r="B126" s="144" t="s">
        <v>406</v>
      </c>
      <c r="C126" s="143" t="s">
        <v>105</v>
      </c>
      <c r="D126" s="185" t="s">
        <v>407</v>
      </c>
      <c r="E126" s="50" t="s">
        <v>407</v>
      </c>
      <c r="F126" s="144" t="s">
        <v>127</v>
      </c>
      <c r="G126" s="142" t="s">
        <v>171</v>
      </c>
      <c r="H126" s="144" t="s">
        <v>352</v>
      </c>
      <c r="I126" s="125" t="s">
        <v>371</v>
      </c>
      <c r="J126" s="163">
        <v>44044</v>
      </c>
    </row>
    <row r="127" spans="1:10" ht="30" x14ac:dyDescent="0.25">
      <c r="A127" s="19" t="s">
        <v>195</v>
      </c>
      <c r="B127" s="144" t="s">
        <v>406</v>
      </c>
      <c r="C127" s="143" t="s">
        <v>114</v>
      </c>
      <c r="D127" s="185" t="s">
        <v>407</v>
      </c>
      <c r="E127" s="50" t="s">
        <v>407</v>
      </c>
      <c r="F127" s="144" t="s">
        <v>127</v>
      </c>
      <c r="G127" s="142" t="s">
        <v>175</v>
      </c>
      <c r="H127" s="144" t="s">
        <v>380</v>
      </c>
      <c r="I127" s="71"/>
      <c r="J127" s="165"/>
    </row>
    <row r="128" spans="1:10" ht="62.25" customHeight="1" x14ac:dyDescent="0.25">
      <c r="A128" s="23" t="s">
        <v>39</v>
      </c>
      <c r="B128" s="145" t="s">
        <v>406</v>
      </c>
      <c r="C128" s="151" t="s">
        <v>108</v>
      </c>
      <c r="D128" s="185" t="s">
        <v>407</v>
      </c>
      <c r="E128" s="50" t="s">
        <v>407</v>
      </c>
      <c r="F128" s="145" t="s">
        <v>127</v>
      </c>
      <c r="G128" s="141" t="s">
        <v>156</v>
      </c>
      <c r="H128" s="75" t="s">
        <v>393</v>
      </c>
      <c r="I128" s="162" t="s">
        <v>394</v>
      </c>
      <c r="J128" s="101">
        <v>44150</v>
      </c>
    </row>
    <row r="129" spans="1:10" x14ac:dyDescent="0.25">
      <c r="A129" s="339" t="s">
        <v>40</v>
      </c>
      <c r="B129" s="145" t="s">
        <v>94</v>
      </c>
      <c r="C129" s="151" t="s">
        <v>118</v>
      </c>
      <c r="D129" s="145" t="s">
        <v>103</v>
      </c>
      <c r="E129" s="50">
        <v>2972.9</v>
      </c>
      <c r="F129" s="309" t="s">
        <v>127</v>
      </c>
      <c r="G129" s="272" t="s">
        <v>176</v>
      </c>
      <c r="H129" s="299" t="s">
        <v>352</v>
      </c>
      <c r="I129" s="300" t="s">
        <v>419</v>
      </c>
      <c r="J129" s="301">
        <v>44150</v>
      </c>
    </row>
    <row r="130" spans="1:10" x14ac:dyDescent="0.25">
      <c r="A130" s="355"/>
      <c r="B130" s="145" t="s">
        <v>184</v>
      </c>
      <c r="C130" s="151" t="s">
        <v>118</v>
      </c>
      <c r="D130" s="145" t="s">
        <v>103</v>
      </c>
      <c r="E130" s="50">
        <v>-5</v>
      </c>
      <c r="F130" s="309"/>
      <c r="G130" s="272"/>
      <c r="H130" s="299"/>
      <c r="I130" s="300"/>
      <c r="J130" s="302"/>
    </row>
    <row r="131" spans="1:10" x14ac:dyDescent="0.25">
      <c r="A131" s="340"/>
      <c r="B131" s="145" t="s">
        <v>184</v>
      </c>
      <c r="C131" s="151" t="s">
        <v>118</v>
      </c>
      <c r="D131" s="145" t="s">
        <v>102</v>
      </c>
      <c r="E131" s="50">
        <v>5</v>
      </c>
      <c r="F131" s="309"/>
      <c r="G131" s="272"/>
      <c r="H131" s="299"/>
      <c r="I131" s="300"/>
      <c r="J131" s="302"/>
    </row>
    <row r="132" spans="1:10" x14ac:dyDescent="0.25">
      <c r="A132" s="150" t="s">
        <v>76</v>
      </c>
      <c r="B132" s="145"/>
      <c r="C132" s="145"/>
      <c r="D132" s="145"/>
      <c r="E132" s="50"/>
      <c r="F132" s="145"/>
      <c r="G132" s="145"/>
      <c r="H132" s="151"/>
      <c r="I132" s="153"/>
      <c r="J132" s="100"/>
    </row>
    <row r="133" spans="1:10" x14ac:dyDescent="0.25">
      <c r="A133" s="339" t="s">
        <v>71</v>
      </c>
      <c r="B133" s="144" t="s">
        <v>184</v>
      </c>
      <c r="C133" s="144" t="s">
        <v>113</v>
      </c>
      <c r="D133" s="144" t="s">
        <v>102</v>
      </c>
      <c r="E133" s="50">
        <v>1.1479999999999999</v>
      </c>
      <c r="F133" s="281" t="s">
        <v>127</v>
      </c>
      <c r="G133" s="274" t="s">
        <v>175</v>
      </c>
      <c r="H133" s="277" t="s">
        <v>380</v>
      </c>
      <c r="I133" s="283"/>
      <c r="J133" s="280"/>
    </row>
    <row r="134" spans="1:10" ht="30" x14ac:dyDescent="0.25">
      <c r="A134" s="355"/>
      <c r="B134" s="144" t="s">
        <v>184</v>
      </c>
      <c r="C134" s="143" t="s">
        <v>114</v>
      </c>
      <c r="D134" s="144" t="s">
        <v>102</v>
      </c>
      <c r="E134" s="60">
        <f>0.008+0.143</f>
        <v>0.151</v>
      </c>
      <c r="F134" s="347"/>
      <c r="G134" s="275"/>
      <c r="H134" s="278"/>
      <c r="I134" s="310"/>
      <c r="J134" s="311"/>
    </row>
    <row r="135" spans="1:10" x14ac:dyDescent="0.25">
      <c r="A135" s="355"/>
      <c r="B135" s="144" t="s">
        <v>184</v>
      </c>
      <c r="C135" s="143" t="s">
        <v>96</v>
      </c>
      <c r="D135" s="144" t="s">
        <v>102</v>
      </c>
      <c r="E135" s="50">
        <v>0.86299999999999999</v>
      </c>
      <c r="F135" s="347"/>
      <c r="G135" s="275"/>
      <c r="H135" s="278"/>
      <c r="I135" s="310"/>
      <c r="J135" s="311"/>
    </row>
    <row r="136" spans="1:10" ht="30" x14ac:dyDescent="0.25">
      <c r="A136" s="355"/>
      <c r="B136" s="144" t="s">
        <v>184</v>
      </c>
      <c r="C136" s="143" t="s">
        <v>97</v>
      </c>
      <c r="D136" s="144" t="s">
        <v>102</v>
      </c>
      <c r="E136" s="50">
        <f>0.191667+5</f>
        <v>5.1916669999999998</v>
      </c>
      <c r="F136" s="347"/>
      <c r="G136" s="275"/>
      <c r="H136" s="278"/>
      <c r="I136" s="310"/>
      <c r="J136" s="311"/>
    </row>
    <row r="137" spans="1:10" ht="30" x14ac:dyDescent="0.25">
      <c r="A137" s="355"/>
      <c r="B137" s="144" t="s">
        <v>184</v>
      </c>
      <c r="C137" s="143" t="s">
        <v>116</v>
      </c>
      <c r="D137" s="144" t="s">
        <v>102</v>
      </c>
      <c r="E137" s="50">
        <v>3.1459999999999999</v>
      </c>
      <c r="F137" s="347"/>
      <c r="G137" s="275"/>
      <c r="H137" s="278"/>
      <c r="I137" s="310"/>
      <c r="J137" s="311"/>
    </row>
    <row r="138" spans="1:10" ht="30" x14ac:dyDescent="0.25">
      <c r="A138" s="340"/>
      <c r="B138" s="144" t="s">
        <v>184</v>
      </c>
      <c r="C138" s="143" t="s">
        <v>117</v>
      </c>
      <c r="D138" s="144" t="s">
        <v>102</v>
      </c>
      <c r="E138" s="50">
        <v>4.7</v>
      </c>
      <c r="F138" s="282"/>
      <c r="G138" s="276"/>
      <c r="H138" s="279"/>
      <c r="I138" s="284"/>
      <c r="J138" s="271"/>
    </row>
    <row r="139" spans="1:10" x14ac:dyDescent="0.25">
      <c r="A139" s="23" t="s">
        <v>126</v>
      </c>
      <c r="B139" s="145" t="s">
        <v>184</v>
      </c>
      <c r="C139" s="145" t="s">
        <v>173</v>
      </c>
      <c r="D139" s="145" t="s">
        <v>102</v>
      </c>
      <c r="E139" s="50">
        <v>74.099999999999994</v>
      </c>
      <c r="F139" s="145" t="s">
        <v>127</v>
      </c>
      <c r="G139" s="141" t="s">
        <v>174</v>
      </c>
      <c r="H139" s="76" t="s">
        <v>143</v>
      </c>
      <c r="I139" s="153"/>
      <c r="J139" s="100"/>
    </row>
    <row r="140" spans="1:10" x14ac:dyDescent="0.25">
      <c r="A140" s="356" t="s">
        <v>77</v>
      </c>
      <c r="B140" s="145" t="s">
        <v>184</v>
      </c>
      <c r="C140" s="151" t="s">
        <v>118</v>
      </c>
      <c r="D140" s="145" t="s">
        <v>103</v>
      </c>
      <c r="E140" s="50">
        <v>11.105299</v>
      </c>
      <c r="F140" s="281" t="s">
        <v>127</v>
      </c>
      <c r="G140" s="274" t="s">
        <v>155</v>
      </c>
      <c r="H140" s="277" t="s">
        <v>143</v>
      </c>
      <c r="I140" s="283"/>
      <c r="J140" s="280"/>
    </row>
    <row r="141" spans="1:10" x14ac:dyDescent="0.25">
      <c r="A141" s="356"/>
      <c r="B141" s="145" t="s">
        <v>184</v>
      </c>
      <c r="C141" s="151" t="s">
        <v>118</v>
      </c>
      <c r="D141" s="145" t="s">
        <v>102</v>
      </c>
      <c r="E141" s="50">
        <v>5.5947009999999997</v>
      </c>
      <c r="F141" s="282"/>
      <c r="G141" s="276"/>
      <c r="H141" s="279"/>
      <c r="I141" s="284"/>
      <c r="J141" s="271"/>
    </row>
    <row r="142" spans="1:10" x14ac:dyDescent="0.25">
      <c r="A142" s="19" t="s">
        <v>78</v>
      </c>
      <c r="B142" s="144" t="s">
        <v>406</v>
      </c>
      <c r="C142" s="144"/>
      <c r="D142" s="185" t="s">
        <v>407</v>
      </c>
      <c r="E142" s="50" t="s">
        <v>407</v>
      </c>
      <c r="F142" s="144" t="s">
        <v>271</v>
      </c>
      <c r="G142" s="144"/>
      <c r="H142" s="143"/>
      <c r="I142" s="71"/>
      <c r="J142" s="165"/>
    </row>
    <row r="143" spans="1:10" s="33" customFormat="1" x14ac:dyDescent="0.25">
      <c r="A143" s="339" t="s">
        <v>79</v>
      </c>
      <c r="B143" s="144" t="s">
        <v>184</v>
      </c>
      <c r="C143" s="145" t="s">
        <v>199</v>
      </c>
      <c r="D143" s="144" t="s">
        <v>103</v>
      </c>
      <c r="E143" s="50">
        <v>1.7242409999999999</v>
      </c>
      <c r="F143" s="309" t="s">
        <v>127</v>
      </c>
      <c r="G143" s="274" t="s">
        <v>154</v>
      </c>
      <c r="H143" s="277" t="s">
        <v>352</v>
      </c>
      <c r="I143" s="360" t="s">
        <v>260</v>
      </c>
      <c r="J143" s="304">
        <v>44013</v>
      </c>
    </row>
    <row r="144" spans="1:10" x14ac:dyDescent="0.25">
      <c r="A144" s="340"/>
      <c r="B144" s="145" t="s">
        <v>184</v>
      </c>
      <c r="C144" s="145" t="s">
        <v>199</v>
      </c>
      <c r="D144" s="145" t="s">
        <v>102</v>
      </c>
      <c r="E144" s="50">
        <v>0.83208300000000002</v>
      </c>
      <c r="F144" s="309"/>
      <c r="G144" s="276"/>
      <c r="H144" s="279"/>
      <c r="I144" s="284"/>
      <c r="J144" s="271"/>
    </row>
    <row r="145" spans="1:10" x14ac:dyDescent="0.25">
      <c r="A145" s="18" t="s">
        <v>51</v>
      </c>
      <c r="B145" s="145"/>
      <c r="C145" s="145"/>
      <c r="D145" s="145"/>
      <c r="E145" s="50"/>
      <c r="F145" s="145"/>
      <c r="G145" s="145"/>
      <c r="H145" s="151"/>
      <c r="I145" s="153"/>
      <c r="J145" s="100"/>
    </row>
    <row r="146" spans="1:10" ht="133.5" customHeight="1" x14ac:dyDescent="0.25">
      <c r="A146" s="150" t="s">
        <v>41</v>
      </c>
      <c r="B146" s="145" t="s">
        <v>406</v>
      </c>
      <c r="C146" s="145" t="s">
        <v>134</v>
      </c>
      <c r="D146" s="151" t="s">
        <v>407</v>
      </c>
      <c r="E146" s="50" t="s">
        <v>407</v>
      </c>
      <c r="F146" s="145" t="s">
        <v>127</v>
      </c>
      <c r="G146" s="141" t="s">
        <v>172</v>
      </c>
      <c r="H146" s="151" t="s">
        <v>352</v>
      </c>
      <c r="I146" s="125" t="s">
        <v>315</v>
      </c>
      <c r="J146" s="164">
        <v>44044</v>
      </c>
    </row>
    <row r="147" spans="1:10" x14ac:dyDescent="0.25">
      <c r="A147" s="150" t="s">
        <v>42</v>
      </c>
      <c r="B147" s="145" t="s">
        <v>94</v>
      </c>
      <c r="C147" s="151" t="s">
        <v>119</v>
      </c>
      <c r="D147" s="145" t="s">
        <v>102</v>
      </c>
      <c r="E147" s="50">
        <v>16.147818999999998</v>
      </c>
      <c r="F147" s="145" t="s">
        <v>127</v>
      </c>
      <c r="G147" s="141" t="s">
        <v>153</v>
      </c>
      <c r="H147" s="151" t="s">
        <v>352</v>
      </c>
      <c r="I147" s="71" t="s">
        <v>374</v>
      </c>
      <c r="J147" s="101">
        <v>44104</v>
      </c>
    </row>
    <row r="148" spans="1:10" ht="30" x14ac:dyDescent="0.25">
      <c r="A148" s="351" t="s">
        <v>43</v>
      </c>
      <c r="B148" s="145" t="s">
        <v>94</v>
      </c>
      <c r="C148" s="151" t="s">
        <v>111</v>
      </c>
      <c r="D148" s="145" t="s">
        <v>103</v>
      </c>
      <c r="E148" s="50">
        <v>50</v>
      </c>
      <c r="F148" s="145" t="s">
        <v>127</v>
      </c>
      <c r="G148" s="141" t="s">
        <v>145</v>
      </c>
      <c r="H148" s="151" t="s">
        <v>352</v>
      </c>
      <c r="I148" s="147" t="s">
        <v>272</v>
      </c>
      <c r="J148" s="101">
        <v>44106</v>
      </c>
    </row>
    <row r="149" spans="1:10" ht="30" x14ac:dyDescent="0.25">
      <c r="A149" s="353"/>
      <c r="B149" s="145" t="s">
        <v>184</v>
      </c>
      <c r="C149" s="144" t="s">
        <v>213</v>
      </c>
      <c r="D149" s="144" t="s">
        <v>103</v>
      </c>
      <c r="E149" s="50">
        <v>4</v>
      </c>
      <c r="F149" s="145" t="s">
        <v>127</v>
      </c>
      <c r="G149" s="141" t="s">
        <v>295</v>
      </c>
      <c r="H149" s="151" t="s">
        <v>296</v>
      </c>
      <c r="I149" s="153"/>
      <c r="J149" s="100"/>
    </row>
    <row r="150" spans="1:10" ht="13.5" customHeight="1" x14ac:dyDescent="0.25">
      <c r="A150" s="357" t="s">
        <v>80</v>
      </c>
      <c r="B150" s="144" t="s">
        <v>184</v>
      </c>
      <c r="C150" s="143" t="s">
        <v>111</v>
      </c>
      <c r="D150" s="144" t="s">
        <v>102</v>
      </c>
      <c r="E150" s="50">
        <v>30.004252000000001</v>
      </c>
      <c r="F150" s="289" t="s">
        <v>127</v>
      </c>
      <c r="G150" s="291" t="s">
        <v>145</v>
      </c>
      <c r="H150" s="293" t="s">
        <v>352</v>
      </c>
      <c r="I150" s="295" t="s">
        <v>250</v>
      </c>
      <c r="J150" s="297" t="s">
        <v>251</v>
      </c>
    </row>
    <row r="151" spans="1:10" x14ac:dyDescent="0.25">
      <c r="A151" s="358"/>
      <c r="B151" s="144" t="s">
        <v>184</v>
      </c>
      <c r="C151" s="143" t="s">
        <v>111</v>
      </c>
      <c r="D151" s="144" t="s">
        <v>103</v>
      </c>
      <c r="E151" s="50">
        <v>5</v>
      </c>
      <c r="F151" s="290"/>
      <c r="G151" s="292"/>
      <c r="H151" s="294"/>
      <c r="I151" s="296"/>
      <c r="J151" s="298"/>
    </row>
    <row r="152" spans="1:10" ht="30" x14ac:dyDescent="0.25">
      <c r="A152" s="358"/>
      <c r="B152" s="144" t="s">
        <v>184</v>
      </c>
      <c r="C152" s="143" t="s">
        <v>108</v>
      </c>
      <c r="D152" s="144" t="s">
        <v>103</v>
      </c>
      <c r="E152" s="50">
        <v>15.495009</v>
      </c>
      <c r="F152" s="289" t="s">
        <v>127</v>
      </c>
      <c r="G152" s="291" t="s">
        <v>298</v>
      </c>
      <c r="H152" s="293" t="s">
        <v>296</v>
      </c>
      <c r="I152" s="295"/>
      <c r="J152" s="297"/>
    </row>
    <row r="153" spans="1:10" ht="30" x14ac:dyDescent="0.25">
      <c r="A153" s="359"/>
      <c r="B153" s="144" t="s">
        <v>184</v>
      </c>
      <c r="C153" s="143" t="s">
        <v>108</v>
      </c>
      <c r="D153" s="144" t="s">
        <v>102</v>
      </c>
      <c r="E153" s="50">
        <v>6.9344419999999998</v>
      </c>
      <c r="F153" s="290"/>
      <c r="G153" s="292"/>
      <c r="H153" s="294"/>
      <c r="I153" s="296"/>
      <c r="J153" s="298"/>
    </row>
    <row r="154" spans="1:10" x14ac:dyDescent="0.25">
      <c r="A154" s="351" t="s">
        <v>44</v>
      </c>
      <c r="B154" s="145" t="s">
        <v>94</v>
      </c>
      <c r="C154" s="151" t="s">
        <v>120</v>
      </c>
      <c r="D154" s="145" t="s">
        <v>103</v>
      </c>
      <c r="E154" s="50">
        <v>55</v>
      </c>
      <c r="F154" s="309" t="s">
        <v>127</v>
      </c>
      <c r="G154" s="274" t="s">
        <v>152</v>
      </c>
      <c r="H154" s="277" t="s">
        <v>352</v>
      </c>
      <c r="I154" s="286" t="s">
        <v>261</v>
      </c>
      <c r="J154" s="270">
        <v>44104</v>
      </c>
    </row>
    <row r="155" spans="1:10" x14ac:dyDescent="0.25">
      <c r="A155" s="352"/>
      <c r="B155" s="145" t="s">
        <v>184</v>
      </c>
      <c r="C155" s="151" t="s">
        <v>120</v>
      </c>
      <c r="D155" s="145" t="s">
        <v>103</v>
      </c>
      <c r="E155" s="50">
        <v>7.8</v>
      </c>
      <c r="F155" s="309"/>
      <c r="G155" s="275"/>
      <c r="H155" s="278"/>
      <c r="I155" s="323"/>
      <c r="J155" s="311"/>
    </row>
    <row r="156" spans="1:10" x14ac:dyDescent="0.25">
      <c r="A156" s="352"/>
      <c r="B156" s="145" t="s">
        <v>94</v>
      </c>
      <c r="C156" s="151" t="s">
        <v>121</v>
      </c>
      <c r="D156" s="145" t="s">
        <v>103</v>
      </c>
      <c r="E156" s="50">
        <v>418</v>
      </c>
      <c r="F156" s="309"/>
      <c r="G156" s="275"/>
      <c r="H156" s="278"/>
      <c r="I156" s="323"/>
      <c r="J156" s="311"/>
    </row>
    <row r="157" spans="1:10" x14ac:dyDescent="0.25">
      <c r="A157" s="352"/>
      <c r="B157" s="145" t="s">
        <v>184</v>
      </c>
      <c r="C157" s="151" t="s">
        <v>121</v>
      </c>
      <c r="D157" s="145" t="s">
        <v>103</v>
      </c>
      <c r="E157" s="50">
        <v>-10.555</v>
      </c>
      <c r="F157" s="309"/>
      <c r="G157" s="275"/>
      <c r="H157" s="278"/>
      <c r="I157" s="323"/>
      <c r="J157" s="311"/>
    </row>
    <row r="158" spans="1:10" x14ac:dyDescent="0.25">
      <c r="A158" s="352"/>
      <c r="B158" s="145" t="s">
        <v>94</v>
      </c>
      <c r="C158" s="151" t="s">
        <v>122</v>
      </c>
      <c r="D158" s="145" t="s">
        <v>103</v>
      </c>
      <c r="E158" s="50">
        <v>27</v>
      </c>
      <c r="F158" s="309"/>
      <c r="G158" s="275"/>
      <c r="H158" s="278"/>
      <c r="I158" s="323"/>
      <c r="J158" s="311"/>
    </row>
    <row r="159" spans="1:10" x14ac:dyDescent="0.25">
      <c r="A159" s="353"/>
      <c r="B159" s="145" t="s">
        <v>184</v>
      </c>
      <c r="C159" s="151" t="s">
        <v>122</v>
      </c>
      <c r="D159" s="145" t="s">
        <v>103</v>
      </c>
      <c r="E159" s="50">
        <v>2.7549999999999999</v>
      </c>
      <c r="F159" s="309"/>
      <c r="G159" s="276"/>
      <c r="H159" s="279"/>
      <c r="I159" s="287"/>
      <c r="J159" s="271"/>
    </row>
    <row r="160" spans="1:10" ht="30" x14ac:dyDescent="0.25">
      <c r="A160" s="150" t="s">
        <v>45</v>
      </c>
      <c r="B160" s="145" t="s">
        <v>94</v>
      </c>
      <c r="C160" s="151" t="s">
        <v>123</v>
      </c>
      <c r="D160" s="145" t="s">
        <v>102</v>
      </c>
      <c r="E160" s="50">
        <v>22.2</v>
      </c>
      <c r="F160" s="145" t="s">
        <v>127</v>
      </c>
      <c r="G160" s="141" t="s">
        <v>151</v>
      </c>
      <c r="H160" s="151" t="s">
        <v>352</v>
      </c>
      <c r="I160" s="153" t="s">
        <v>141</v>
      </c>
      <c r="J160" s="100"/>
    </row>
    <row r="161" spans="1:10" x14ac:dyDescent="0.25">
      <c r="A161" s="348" t="s">
        <v>81</v>
      </c>
      <c r="B161" s="144" t="s">
        <v>184</v>
      </c>
      <c r="C161" s="144" t="s">
        <v>225</v>
      </c>
      <c r="D161" s="144" t="s">
        <v>103</v>
      </c>
      <c r="E161" s="50">
        <v>2.2065860000000002</v>
      </c>
      <c r="F161" s="144" t="s">
        <v>271</v>
      </c>
      <c r="G161" s="144"/>
      <c r="H161" s="143"/>
      <c r="I161" s="71" t="s">
        <v>263</v>
      </c>
      <c r="J161" s="307">
        <v>44044</v>
      </c>
    </row>
    <row r="162" spans="1:10" x14ac:dyDescent="0.25">
      <c r="A162" s="349"/>
      <c r="B162" s="144" t="s">
        <v>184</v>
      </c>
      <c r="C162" s="144" t="s">
        <v>226</v>
      </c>
      <c r="D162" s="144" t="s">
        <v>103</v>
      </c>
      <c r="E162" s="50">
        <v>4.2565629999999999</v>
      </c>
      <c r="F162" s="144" t="s">
        <v>271</v>
      </c>
      <c r="G162" s="144"/>
      <c r="H162" s="143"/>
      <c r="I162" s="71" t="s">
        <v>264</v>
      </c>
      <c r="J162" s="324"/>
    </row>
    <row r="163" spans="1:10" x14ac:dyDescent="0.25">
      <c r="A163" s="349"/>
      <c r="B163" s="144" t="s">
        <v>184</v>
      </c>
      <c r="C163" s="144" t="s">
        <v>227</v>
      </c>
      <c r="D163" s="144" t="s">
        <v>103</v>
      </c>
      <c r="E163" s="50">
        <v>2.0495749999999999</v>
      </c>
      <c r="F163" s="144" t="s">
        <v>271</v>
      </c>
      <c r="G163" s="144"/>
      <c r="H163" s="143"/>
      <c r="I163" s="71" t="s">
        <v>265</v>
      </c>
      <c r="J163" s="324"/>
    </row>
    <row r="164" spans="1:10" x14ac:dyDescent="0.25">
      <c r="A164" s="349"/>
      <c r="B164" s="144" t="s">
        <v>184</v>
      </c>
      <c r="C164" s="144" t="s">
        <v>228</v>
      </c>
      <c r="D164" s="144" t="s">
        <v>103</v>
      </c>
      <c r="E164" s="50">
        <v>5.9272629999999999</v>
      </c>
      <c r="F164" s="144" t="s">
        <v>271</v>
      </c>
      <c r="G164" s="144"/>
      <c r="H164" s="143"/>
      <c r="I164" s="71" t="s">
        <v>266</v>
      </c>
      <c r="J164" s="324"/>
    </row>
    <row r="165" spans="1:10" x14ac:dyDescent="0.25">
      <c r="A165" s="349"/>
      <c r="B165" s="144" t="s">
        <v>184</v>
      </c>
      <c r="C165" s="144" t="s">
        <v>231</v>
      </c>
      <c r="D165" s="144" t="s">
        <v>103</v>
      </c>
      <c r="E165" s="50">
        <v>4.8087109999999997</v>
      </c>
      <c r="F165" s="144" t="s">
        <v>271</v>
      </c>
      <c r="G165" s="144"/>
      <c r="H165" s="143"/>
      <c r="I165" s="71" t="s">
        <v>267</v>
      </c>
      <c r="J165" s="324"/>
    </row>
    <row r="166" spans="1:10" x14ac:dyDescent="0.25">
      <c r="A166" s="349"/>
      <c r="B166" s="144" t="s">
        <v>184</v>
      </c>
      <c r="C166" s="144" t="s">
        <v>232</v>
      </c>
      <c r="D166" s="144" t="s">
        <v>103</v>
      </c>
      <c r="E166" s="50">
        <v>5.3389740000000003</v>
      </c>
      <c r="F166" s="144" t="s">
        <v>271</v>
      </c>
      <c r="G166" s="144"/>
      <c r="H166" s="143"/>
      <c r="I166" s="71" t="s">
        <v>268</v>
      </c>
      <c r="J166" s="324"/>
    </row>
    <row r="167" spans="1:10" x14ac:dyDescent="0.25">
      <c r="A167" s="350"/>
      <c r="B167" s="144" t="s">
        <v>184</v>
      </c>
      <c r="C167" s="144" t="s">
        <v>229</v>
      </c>
      <c r="D167" s="144" t="s">
        <v>103</v>
      </c>
      <c r="E167" s="50">
        <v>1.112328</v>
      </c>
      <c r="F167" s="144" t="s">
        <v>271</v>
      </c>
      <c r="G167" s="144"/>
      <c r="H167" s="143"/>
      <c r="I167" s="71" t="s">
        <v>269</v>
      </c>
      <c r="J167" s="298"/>
    </row>
    <row r="168" spans="1:10" ht="14.25" customHeight="1" x14ac:dyDescent="0.25">
      <c r="A168" s="150" t="s">
        <v>82</v>
      </c>
      <c r="B168" s="145" t="s">
        <v>184</v>
      </c>
      <c r="C168" s="144" t="s">
        <v>177</v>
      </c>
      <c r="D168" s="144" t="s">
        <v>103</v>
      </c>
      <c r="E168" s="50">
        <v>18.2</v>
      </c>
      <c r="F168" s="144" t="s">
        <v>271</v>
      </c>
      <c r="G168" s="142"/>
      <c r="H168" s="143"/>
      <c r="I168" s="153" t="s">
        <v>262</v>
      </c>
      <c r="J168" s="164">
        <v>44044</v>
      </c>
    </row>
    <row r="169" spans="1:10" x14ac:dyDescent="0.25">
      <c r="A169" s="150" t="s">
        <v>46</v>
      </c>
      <c r="B169" s="145" t="s">
        <v>406</v>
      </c>
      <c r="C169" s="145" t="s">
        <v>144</v>
      </c>
      <c r="D169" s="145" t="s">
        <v>407</v>
      </c>
      <c r="E169" s="50" t="s">
        <v>407</v>
      </c>
      <c r="F169" s="145" t="s">
        <v>127</v>
      </c>
      <c r="G169" s="141" t="s">
        <v>150</v>
      </c>
      <c r="H169" s="151" t="s">
        <v>143</v>
      </c>
      <c r="I169" s="153"/>
      <c r="J169" s="100"/>
    </row>
    <row r="170" spans="1:10" x14ac:dyDescent="0.25">
      <c r="A170" s="341" t="s">
        <v>47</v>
      </c>
      <c r="B170" s="145" t="s">
        <v>94</v>
      </c>
      <c r="C170" s="151" t="s">
        <v>109</v>
      </c>
      <c r="D170" s="151" t="s">
        <v>124</v>
      </c>
      <c r="E170" s="50">
        <v>200</v>
      </c>
      <c r="F170" s="309" t="s">
        <v>127</v>
      </c>
      <c r="G170" s="272" t="s">
        <v>149</v>
      </c>
      <c r="H170" s="273" t="s">
        <v>143</v>
      </c>
      <c r="I170" s="330"/>
      <c r="J170" s="331"/>
    </row>
    <row r="171" spans="1:10" x14ac:dyDescent="0.25">
      <c r="A171" s="341"/>
      <c r="B171" s="145" t="s">
        <v>94</v>
      </c>
      <c r="C171" s="151" t="s">
        <v>109</v>
      </c>
      <c r="D171" s="145" t="s">
        <v>103</v>
      </c>
      <c r="E171" s="50">
        <v>1000</v>
      </c>
      <c r="F171" s="309"/>
      <c r="G171" s="272"/>
      <c r="H171" s="273"/>
      <c r="I171" s="330"/>
      <c r="J171" s="331"/>
    </row>
    <row r="172" spans="1:10" x14ac:dyDescent="0.25">
      <c r="A172" s="341"/>
      <c r="B172" s="145" t="s">
        <v>184</v>
      </c>
      <c r="C172" s="145" t="s">
        <v>109</v>
      </c>
      <c r="D172" s="145" t="s">
        <v>103</v>
      </c>
      <c r="E172" s="50">
        <v>-1000</v>
      </c>
      <c r="F172" s="309"/>
      <c r="G172" s="272"/>
      <c r="H172" s="273"/>
      <c r="I172" s="330"/>
      <c r="J172" s="331"/>
    </row>
    <row r="173" spans="1:10" x14ac:dyDescent="0.25">
      <c r="A173" s="341"/>
      <c r="B173" s="145" t="s">
        <v>184</v>
      </c>
      <c r="C173" s="145" t="s">
        <v>109</v>
      </c>
      <c r="D173" s="145" t="s">
        <v>102</v>
      </c>
      <c r="E173" s="50">
        <v>1000</v>
      </c>
      <c r="F173" s="309"/>
      <c r="G173" s="272"/>
      <c r="H173" s="273"/>
      <c r="I173" s="330"/>
      <c r="J173" s="331"/>
    </row>
    <row r="174" spans="1:10" x14ac:dyDescent="0.25">
      <c r="A174" s="341"/>
      <c r="B174" s="145" t="s">
        <v>94</v>
      </c>
      <c r="C174" s="151" t="s">
        <v>109</v>
      </c>
      <c r="D174" s="145" t="s">
        <v>103</v>
      </c>
      <c r="E174" s="50">
        <v>120</v>
      </c>
      <c r="F174" s="309"/>
      <c r="G174" s="272"/>
      <c r="H174" s="273"/>
      <c r="I174" s="330"/>
      <c r="J174" s="331"/>
    </row>
    <row r="175" spans="1:10" x14ac:dyDescent="0.25">
      <c r="A175" s="341"/>
      <c r="B175" s="145" t="s">
        <v>94</v>
      </c>
      <c r="C175" s="151" t="s">
        <v>109</v>
      </c>
      <c r="D175" s="145" t="s">
        <v>103</v>
      </c>
      <c r="E175" s="50">
        <v>400</v>
      </c>
      <c r="F175" s="309"/>
      <c r="G175" s="272"/>
      <c r="H175" s="273"/>
      <c r="I175" s="330"/>
      <c r="J175" s="331"/>
    </row>
    <row r="176" spans="1:10" ht="30" x14ac:dyDescent="0.25">
      <c r="A176" s="148" t="s">
        <v>83</v>
      </c>
      <c r="B176" s="145" t="s">
        <v>184</v>
      </c>
      <c r="C176" s="145" t="s">
        <v>144</v>
      </c>
      <c r="D176" s="145" t="s">
        <v>102</v>
      </c>
      <c r="E176" s="50">
        <f>30+0.511094</f>
        <v>30.511094</v>
      </c>
      <c r="F176" s="74" t="s">
        <v>127</v>
      </c>
      <c r="G176" s="141" t="s">
        <v>300</v>
      </c>
      <c r="H176" s="151" t="s">
        <v>296</v>
      </c>
      <c r="I176" s="153"/>
      <c r="J176" s="100"/>
    </row>
    <row r="177" spans="1:10" x14ac:dyDescent="0.25">
      <c r="A177" s="342" t="s">
        <v>210</v>
      </c>
      <c r="B177" s="145" t="s">
        <v>94</v>
      </c>
      <c r="C177" s="151" t="s">
        <v>125</v>
      </c>
      <c r="D177" s="145" t="s">
        <v>103</v>
      </c>
      <c r="E177" s="50">
        <v>62.5</v>
      </c>
      <c r="F177" s="281" t="s">
        <v>127</v>
      </c>
      <c r="G177" s="336" t="s">
        <v>147</v>
      </c>
      <c r="H177" s="277" t="s">
        <v>245</v>
      </c>
      <c r="I177" s="283"/>
      <c r="J177" s="280"/>
    </row>
    <row r="178" spans="1:10" x14ac:dyDescent="0.25">
      <c r="A178" s="343"/>
      <c r="B178" s="145" t="s">
        <v>184</v>
      </c>
      <c r="C178" s="151" t="s">
        <v>125</v>
      </c>
      <c r="D178" s="145" t="s">
        <v>103</v>
      </c>
      <c r="E178" s="50">
        <v>-56.8</v>
      </c>
      <c r="F178" s="282"/>
      <c r="G178" s="336"/>
      <c r="H178" s="279"/>
      <c r="I178" s="284"/>
      <c r="J178" s="271"/>
    </row>
    <row r="179" spans="1:10" x14ac:dyDescent="0.25">
      <c r="A179" s="343"/>
      <c r="B179" s="144" t="s">
        <v>184</v>
      </c>
      <c r="C179" s="143" t="s">
        <v>113</v>
      </c>
      <c r="D179" s="144" t="s">
        <v>102</v>
      </c>
      <c r="E179" s="50">
        <v>17.037134999999999</v>
      </c>
      <c r="F179" s="289" t="s">
        <v>127</v>
      </c>
      <c r="G179" s="291" t="s">
        <v>148</v>
      </c>
      <c r="H179" s="277" t="s">
        <v>380</v>
      </c>
      <c r="I179" s="283"/>
      <c r="J179" s="280"/>
    </row>
    <row r="180" spans="1:10" x14ac:dyDescent="0.25">
      <c r="A180" s="343"/>
      <c r="B180" s="144" t="s">
        <v>184</v>
      </c>
      <c r="C180" s="143" t="s">
        <v>113</v>
      </c>
      <c r="D180" s="144" t="s">
        <v>103</v>
      </c>
      <c r="E180" s="50">
        <v>21.102865000000001</v>
      </c>
      <c r="F180" s="303"/>
      <c r="G180" s="335"/>
      <c r="H180" s="278"/>
      <c r="I180" s="310"/>
      <c r="J180" s="311"/>
    </row>
    <row r="181" spans="1:10" ht="30" x14ac:dyDescent="0.25">
      <c r="A181" s="343"/>
      <c r="B181" s="144" t="s">
        <v>184</v>
      </c>
      <c r="C181" s="143" t="s">
        <v>116</v>
      </c>
      <c r="D181" s="144" t="s">
        <v>102</v>
      </c>
      <c r="E181" s="50">
        <v>6.992</v>
      </c>
      <c r="F181" s="303"/>
      <c r="G181" s="335"/>
      <c r="H181" s="278"/>
      <c r="I181" s="310"/>
      <c r="J181" s="311"/>
    </row>
    <row r="182" spans="1:10" ht="30" x14ac:dyDescent="0.25">
      <c r="A182" s="343"/>
      <c r="B182" s="144" t="s">
        <v>184</v>
      </c>
      <c r="C182" s="143" t="s">
        <v>116</v>
      </c>
      <c r="D182" s="144" t="s">
        <v>103</v>
      </c>
      <c r="E182" s="50">
        <v>2.15</v>
      </c>
      <c r="F182" s="303"/>
      <c r="G182" s="335"/>
      <c r="H182" s="278"/>
      <c r="I182" s="310"/>
      <c r="J182" s="311"/>
    </row>
    <row r="183" spans="1:10" ht="29.25" customHeight="1" x14ac:dyDescent="0.25">
      <c r="A183" s="344"/>
      <c r="B183" s="144" t="s">
        <v>184</v>
      </c>
      <c r="C183" s="143" t="s">
        <v>97</v>
      </c>
      <c r="D183" s="144" t="s">
        <v>103</v>
      </c>
      <c r="E183" s="50">
        <v>9.5180000000000007</v>
      </c>
      <c r="F183" s="290"/>
      <c r="G183" s="292"/>
      <c r="H183" s="279"/>
      <c r="I183" s="284"/>
      <c r="J183" s="271"/>
    </row>
    <row r="184" spans="1:10" ht="47.25" customHeight="1" x14ac:dyDescent="0.25">
      <c r="A184" s="337" t="s">
        <v>65</v>
      </c>
      <c r="B184" s="145" t="s">
        <v>94</v>
      </c>
      <c r="C184" s="151" t="s">
        <v>111</v>
      </c>
      <c r="D184" s="145" t="s">
        <v>103</v>
      </c>
      <c r="E184" s="50">
        <v>50</v>
      </c>
      <c r="F184" s="273" t="s">
        <v>127</v>
      </c>
      <c r="G184" s="334" t="s">
        <v>145</v>
      </c>
      <c r="H184" s="273" t="s">
        <v>352</v>
      </c>
      <c r="I184" s="147" t="s">
        <v>270</v>
      </c>
      <c r="J184" s="166">
        <v>44110</v>
      </c>
    </row>
    <row r="185" spans="1:10" x14ac:dyDescent="0.25">
      <c r="A185" s="337"/>
      <c r="B185" s="145" t="s">
        <v>94</v>
      </c>
      <c r="C185" s="151" t="s">
        <v>111</v>
      </c>
      <c r="D185" s="145" t="s">
        <v>102</v>
      </c>
      <c r="E185" s="50">
        <v>15</v>
      </c>
      <c r="F185" s="273"/>
      <c r="G185" s="334"/>
      <c r="H185" s="273"/>
      <c r="I185" s="286" t="s">
        <v>421</v>
      </c>
      <c r="J185" s="332">
        <v>44104</v>
      </c>
    </row>
    <row r="186" spans="1:10" x14ac:dyDescent="0.25">
      <c r="A186" s="337"/>
      <c r="B186" s="145" t="s">
        <v>94</v>
      </c>
      <c r="C186" s="151" t="s">
        <v>111</v>
      </c>
      <c r="D186" s="145" t="s">
        <v>103</v>
      </c>
      <c r="E186" s="50">
        <v>62.5</v>
      </c>
      <c r="F186" s="273"/>
      <c r="G186" s="334"/>
      <c r="H186" s="273"/>
      <c r="I186" s="287"/>
      <c r="J186" s="333"/>
    </row>
    <row r="187" spans="1:10" x14ac:dyDescent="0.25">
      <c r="A187" s="149" t="s">
        <v>48</v>
      </c>
      <c r="B187" s="145" t="s">
        <v>94</v>
      </c>
      <c r="C187" s="151" t="s">
        <v>125</v>
      </c>
      <c r="D187" s="145" t="s">
        <v>103</v>
      </c>
      <c r="E187" s="50">
        <v>469.4</v>
      </c>
      <c r="F187" s="145" t="s">
        <v>127</v>
      </c>
      <c r="G187" s="141" t="s">
        <v>147</v>
      </c>
      <c r="H187" s="151" t="s">
        <v>143</v>
      </c>
      <c r="I187" s="153"/>
      <c r="J187" s="100"/>
    </row>
    <row r="188" spans="1:10" ht="30" x14ac:dyDescent="0.25">
      <c r="A188" s="337" t="s">
        <v>49</v>
      </c>
      <c r="B188" s="145" t="s">
        <v>184</v>
      </c>
      <c r="C188" s="151" t="s">
        <v>204</v>
      </c>
      <c r="D188" s="145" t="s">
        <v>103</v>
      </c>
      <c r="E188" s="50">
        <v>325</v>
      </c>
      <c r="F188" s="281" t="s">
        <v>127</v>
      </c>
      <c r="G188" s="274" t="s">
        <v>146</v>
      </c>
      <c r="H188" s="277" t="s">
        <v>380</v>
      </c>
      <c r="I188" s="283"/>
      <c r="J188" s="280"/>
    </row>
    <row r="189" spans="1:10" ht="30.75" thickBot="1" x14ac:dyDescent="0.3">
      <c r="A189" s="338"/>
      <c r="B189" s="167" t="s">
        <v>184</v>
      </c>
      <c r="C189" s="168" t="s">
        <v>204</v>
      </c>
      <c r="D189" s="167" t="s">
        <v>102</v>
      </c>
      <c r="E189" s="169">
        <v>125</v>
      </c>
      <c r="F189" s="325"/>
      <c r="G189" s="326"/>
      <c r="H189" s="327"/>
      <c r="I189" s="328"/>
      <c r="J189" s="329"/>
    </row>
    <row r="190" spans="1:10" ht="15.75" thickBot="1" x14ac:dyDescent="0.3">
      <c r="A190" s="20"/>
    </row>
    <row r="191" spans="1:10" ht="15.75" thickBot="1" x14ac:dyDescent="0.3">
      <c r="A191" s="52" t="s">
        <v>64</v>
      </c>
      <c r="B191" s="53"/>
      <c r="C191" s="53"/>
      <c r="D191" s="53"/>
      <c r="E191" s="54">
        <f>SUM(E83:E189,E4:E79)</f>
        <v>112150.46736499999</v>
      </c>
      <c r="F191" s="53"/>
      <c r="G191" s="53"/>
      <c r="H191" s="53"/>
      <c r="I191" s="53"/>
      <c r="J191" s="55"/>
    </row>
    <row r="192" spans="1:10" ht="15.75" thickBot="1" x14ac:dyDescent="0.3">
      <c r="A192" s="56" t="s">
        <v>242</v>
      </c>
      <c r="B192" s="57"/>
      <c r="C192" s="57"/>
      <c r="D192" s="57"/>
      <c r="E192" s="58">
        <f>SUM(E187,E186,E185,E184,E177,E175,E174,E171,E170,E160,E158,E156,E154,E148,E147,E129,E120,E119,E111,E110,E109,E108,E107,E106,E105,E104,E103,E84:E94,E77,E76,E71,E68,E65,E63,E61,E60,E59,E56,E54,E53,E48:E49,E45,E44,E22,E14:E15,E4)</f>
        <v>78021.829612999994</v>
      </c>
      <c r="F192" s="57"/>
      <c r="G192" s="57"/>
      <c r="H192" s="57"/>
      <c r="I192" s="57"/>
      <c r="J192" s="59"/>
    </row>
    <row r="193" spans="1:10" ht="15.75" thickBot="1" x14ac:dyDescent="0.3">
      <c r="A193" s="56" t="s">
        <v>243</v>
      </c>
      <c r="B193" s="57"/>
      <c r="C193" s="57"/>
      <c r="D193" s="57"/>
      <c r="E193" s="58">
        <f>E191-E192</f>
        <v>34128.637751999995</v>
      </c>
      <c r="F193" s="57"/>
      <c r="G193" s="57"/>
      <c r="H193" s="57"/>
      <c r="I193" s="57"/>
      <c r="J193" s="59"/>
    </row>
    <row r="194" spans="1:10" x14ac:dyDescent="0.25">
      <c r="B194" s="40"/>
    </row>
    <row r="195" spans="1:10" x14ac:dyDescent="0.25">
      <c r="A195" t="s">
        <v>422</v>
      </c>
      <c r="E195" s="6"/>
    </row>
    <row r="196" spans="1:10" x14ac:dyDescent="0.25">
      <c r="A196" s="22" t="s">
        <v>403</v>
      </c>
      <c r="B196" s="40"/>
      <c r="E196" s="6"/>
    </row>
    <row r="197" spans="1:10" x14ac:dyDescent="0.25">
      <c r="A197" s="22" t="s">
        <v>404</v>
      </c>
      <c r="E197" s="42"/>
    </row>
  </sheetData>
  <mergeCells count="232">
    <mergeCell ref="I121:I122"/>
    <mergeCell ref="J121:J122"/>
    <mergeCell ref="B71:B73"/>
    <mergeCell ref="C71:C73"/>
    <mergeCell ref="D71:D73"/>
    <mergeCell ref="E71:E73"/>
    <mergeCell ref="F71:F73"/>
    <mergeCell ref="G71:G73"/>
    <mergeCell ref="A120:A122"/>
    <mergeCell ref="F121:F122"/>
    <mergeCell ref="G121:G122"/>
    <mergeCell ref="A84:A102"/>
    <mergeCell ref="A103:A118"/>
    <mergeCell ref="F74:F75"/>
    <mergeCell ref="G74:G75"/>
    <mergeCell ref="F112:F118"/>
    <mergeCell ref="G112:G118"/>
    <mergeCell ref="G76:G79"/>
    <mergeCell ref="G84:G94"/>
    <mergeCell ref="H112:H118"/>
    <mergeCell ref="I112:I118"/>
    <mergeCell ref="J112:J118"/>
    <mergeCell ref="F95:F102"/>
    <mergeCell ref="G95:G102"/>
    <mergeCell ref="J4:J5"/>
    <mergeCell ref="G143:G144"/>
    <mergeCell ref="H143:H144"/>
    <mergeCell ref="I143:I144"/>
    <mergeCell ref="J143:J144"/>
    <mergeCell ref="F140:F141"/>
    <mergeCell ref="G140:G141"/>
    <mergeCell ref="H140:H141"/>
    <mergeCell ref="I140:I141"/>
    <mergeCell ref="J140:J141"/>
    <mergeCell ref="G15:G16"/>
    <mergeCell ref="H15:H16"/>
    <mergeCell ref="F32:F33"/>
    <mergeCell ref="G32:G33"/>
    <mergeCell ref="H32:H33"/>
    <mergeCell ref="F38:F39"/>
    <mergeCell ref="I65:I67"/>
    <mergeCell ref="J65:J67"/>
    <mergeCell ref="F103:F111"/>
    <mergeCell ref="G103:G111"/>
    <mergeCell ref="H103:H111"/>
    <mergeCell ref="F76:F79"/>
    <mergeCell ref="I68:I70"/>
    <mergeCell ref="F15:F16"/>
    <mergeCell ref="F30:F31"/>
    <mergeCell ref="F36:F37"/>
    <mergeCell ref="A59:A61"/>
    <mergeCell ref="F34:F35"/>
    <mergeCell ref="F53:F55"/>
    <mergeCell ref="F63:F64"/>
    <mergeCell ref="I4:I5"/>
    <mergeCell ref="A4:A5"/>
    <mergeCell ref="F4:F5"/>
    <mergeCell ref="G4:G5"/>
    <mergeCell ref="H4:H5"/>
    <mergeCell ref="F26:F27"/>
    <mergeCell ref="G26:G27"/>
    <mergeCell ref="H26:H27"/>
    <mergeCell ref="I26:I27"/>
    <mergeCell ref="G34:G35"/>
    <mergeCell ref="H34:H35"/>
    <mergeCell ref="I34:I35"/>
    <mergeCell ref="I30:I31"/>
    <mergeCell ref="I32:I33"/>
    <mergeCell ref="G30:G31"/>
    <mergeCell ref="H30:H31"/>
    <mergeCell ref="G36:G37"/>
    <mergeCell ref="H36:H37"/>
    <mergeCell ref="A161:A167"/>
    <mergeCell ref="A154:A159"/>
    <mergeCell ref="A45:A46"/>
    <mergeCell ref="A22:A42"/>
    <mergeCell ref="A8:A9"/>
    <mergeCell ref="A53:A55"/>
    <mergeCell ref="A129:A131"/>
    <mergeCell ref="A140:A141"/>
    <mergeCell ref="A150:A153"/>
    <mergeCell ref="A65:A67"/>
    <mergeCell ref="A148:A149"/>
    <mergeCell ref="A133:A138"/>
    <mergeCell ref="A56:A58"/>
    <mergeCell ref="A68:A70"/>
    <mergeCell ref="A63:A64"/>
    <mergeCell ref="A15:A20"/>
    <mergeCell ref="A71:A73"/>
    <mergeCell ref="G154:G159"/>
    <mergeCell ref="H154:H159"/>
    <mergeCell ref="I154:I159"/>
    <mergeCell ref="J154:J159"/>
    <mergeCell ref="A188:A189"/>
    <mergeCell ref="F154:F159"/>
    <mergeCell ref="F65:F67"/>
    <mergeCell ref="A143:A144"/>
    <mergeCell ref="F143:F144"/>
    <mergeCell ref="A74:A75"/>
    <mergeCell ref="A124:A125"/>
    <mergeCell ref="A177:A183"/>
    <mergeCell ref="F170:F175"/>
    <mergeCell ref="F84:F94"/>
    <mergeCell ref="A184:A186"/>
    <mergeCell ref="A170:A175"/>
    <mergeCell ref="F184:F186"/>
    <mergeCell ref="A76:A79"/>
    <mergeCell ref="F129:F131"/>
    <mergeCell ref="F133:F138"/>
    <mergeCell ref="H121:H122"/>
    <mergeCell ref="F68:F70"/>
    <mergeCell ref="G68:G70"/>
    <mergeCell ref="H68:H70"/>
    <mergeCell ref="J177:J178"/>
    <mergeCell ref="J161:J167"/>
    <mergeCell ref="G170:G175"/>
    <mergeCell ref="H170:H175"/>
    <mergeCell ref="F188:F189"/>
    <mergeCell ref="G188:G189"/>
    <mergeCell ref="H188:H189"/>
    <mergeCell ref="I188:I189"/>
    <mergeCell ref="J188:J189"/>
    <mergeCell ref="I170:I175"/>
    <mergeCell ref="J170:J175"/>
    <mergeCell ref="I185:I186"/>
    <mergeCell ref="J185:J186"/>
    <mergeCell ref="G184:G186"/>
    <mergeCell ref="H184:H186"/>
    <mergeCell ref="F179:F183"/>
    <mergeCell ref="G179:G183"/>
    <mergeCell ref="H179:H183"/>
    <mergeCell ref="I179:I183"/>
    <mergeCell ref="J179:J183"/>
    <mergeCell ref="F177:F178"/>
    <mergeCell ref="G177:G178"/>
    <mergeCell ref="H177:H178"/>
    <mergeCell ref="I177:I178"/>
    <mergeCell ref="J95:J102"/>
    <mergeCell ref="J84:J85"/>
    <mergeCell ref="J86:J87"/>
    <mergeCell ref="J89:J90"/>
    <mergeCell ref="J91:J92"/>
    <mergeCell ref="J93:J94"/>
    <mergeCell ref="I84:I85"/>
    <mergeCell ref="I86:I87"/>
    <mergeCell ref="I89:I90"/>
    <mergeCell ref="I91:I92"/>
    <mergeCell ref="I93:I94"/>
    <mergeCell ref="J56:J58"/>
    <mergeCell ref="J34:J35"/>
    <mergeCell ref="I36:I37"/>
    <mergeCell ref="J36:J37"/>
    <mergeCell ref="G38:G39"/>
    <mergeCell ref="H38:H39"/>
    <mergeCell ref="I38:I39"/>
    <mergeCell ref="J38:J39"/>
    <mergeCell ref="G53:G55"/>
    <mergeCell ref="H53:H55"/>
    <mergeCell ref="I53:I55"/>
    <mergeCell ref="J53:J55"/>
    <mergeCell ref="H95:H102"/>
    <mergeCell ref="F56:F58"/>
    <mergeCell ref="F59:F60"/>
    <mergeCell ref="G133:G138"/>
    <mergeCell ref="H133:H138"/>
    <mergeCell ref="I133:I138"/>
    <mergeCell ref="J133:J138"/>
    <mergeCell ref="I103:I104"/>
    <mergeCell ref="J103:J104"/>
    <mergeCell ref="I105:I106"/>
    <mergeCell ref="J105:J106"/>
    <mergeCell ref="H74:H75"/>
    <mergeCell ref="I74:I75"/>
    <mergeCell ref="J74:J75"/>
    <mergeCell ref="H76:H79"/>
    <mergeCell ref="I76:I79"/>
    <mergeCell ref="J76:J79"/>
    <mergeCell ref="G65:G67"/>
    <mergeCell ref="H65:H67"/>
    <mergeCell ref="J68:J70"/>
    <mergeCell ref="H63:H64"/>
    <mergeCell ref="I63:I64"/>
    <mergeCell ref="J63:J64"/>
    <mergeCell ref="I56:I58"/>
    <mergeCell ref="G63:G64"/>
    <mergeCell ref="F152:F153"/>
    <mergeCell ref="G152:G153"/>
    <mergeCell ref="H152:H153"/>
    <mergeCell ref="I152:I153"/>
    <mergeCell ref="J152:J153"/>
    <mergeCell ref="F150:F151"/>
    <mergeCell ref="G150:G151"/>
    <mergeCell ref="H150:H151"/>
    <mergeCell ref="I150:I151"/>
    <mergeCell ref="J150:J151"/>
    <mergeCell ref="G129:G131"/>
    <mergeCell ref="H129:H131"/>
    <mergeCell ref="I129:I131"/>
    <mergeCell ref="J129:J131"/>
    <mergeCell ref="H84:H94"/>
    <mergeCell ref="F124:F125"/>
    <mergeCell ref="G124:G125"/>
    <mergeCell ref="H124:H125"/>
    <mergeCell ref="I124:I125"/>
    <mergeCell ref="J124:J125"/>
    <mergeCell ref="I108:I109"/>
    <mergeCell ref="J108:J109"/>
    <mergeCell ref="I95:I102"/>
    <mergeCell ref="J32:J33"/>
    <mergeCell ref="G59:G60"/>
    <mergeCell ref="H59:H60"/>
    <mergeCell ref="G56:G58"/>
    <mergeCell ref="H56:H58"/>
    <mergeCell ref="J26:J27"/>
    <mergeCell ref="F8:F9"/>
    <mergeCell ref="G8:G9"/>
    <mergeCell ref="H8:H9"/>
    <mergeCell ref="I8:I9"/>
    <mergeCell ref="J8:J9"/>
    <mergeCell ref="F24:F25"/>
    <mergeCell ref="F22:F23"/>
    <mergeCell ref="G22:G23"/>
    <mergeCell ref="H22:H23"/>
    <mergeCell ref="I22:I23"/>
    <mergeCell ref="J22:J23"/>
    <mergeCell ref="G24:G25"/>
    <mergeCell ref="H24:H25"/>
    <mergeCell ref="I24:I25"/>
    <mergeCell ref="J24:J25"/>
    <mergeCell ref="I15:I16"/>
    <mergeCell ref="J15:J16"/>
    <mergeCell ref="J30:J31"/>
  </mergeCells>
  <phoneticPr fontId="7" type="noConversion"/>
  <hyperlinks>
    <hyperlink ref="G14" r:id="rId1" xr:uid="{75D25083-149D-43F5-89EE-8BF43D946F6F}"/>
    <hyperlink ref="G65" r:id="rId2" xr:uid="{433CEE63-83B1-4E93-A3FE-EDF1C75699B4}"/>
    <hyperlink ref="G4" r:id="rId3" xr:uid="{0FC278E9-9EB1-4042-A120-692B129FC6B2}"/>
    <hyperlink ref="H6" r:id="rId4" display="CEWS data" xr:uid="{9B05A8D1-EA55-4FBF-A7C1-6295964F0584}"/>
    <hyperlink ref="H4" r:id="rId5" display="https://www.canada.ca/en/services/benefits/ei/claims-report.html" xr:uid="{20EDDA62-CC97-467F-A693-F74381BBA6DB}"/>
    <hyperlink ref="G6" r:id="rId6" xr:uid="{F03D90D3-3831-4623-8DCF-54D309E198B2}"/>
    <hyperlink ref="G128" r:id="rId7" xr:uid="{EC4392B3-6CF1-4730-A040-24DD491E52A6}"/>
    <hyperlink ref="G11" r:id="rId8" xr:uid="{29C73A10-FA83-4676-8F17-8B900AD4EA1B}"/>
    <hyperlink ref="G10" r:id="rId9" xr:uid="{F5A7D83B-E34E-4F4C-AB3D-A7011D8FDFA7}"/>
    <hyperlink ref="G154" r:id="rId10" display="https://www.pbo-dpb.gc.ca/web/default/files/Documents/Info%20Requests/2020/IR0469_Heritage_COVID-19_Measures_request_e_signed.pdf" xr:uid="{1335D6BA-34D0-46EB-9F86-65C16086E253}"/>
    <hyperlink ref="G147" r:id="rId11" xr:uid="{6FCB90F1-6545-42D6-846A-FF5A87F8FFF9}"/>
    <hyperlink ref="G53" r:id="rId12" display="https://www.pbo-dpb.gc.ca/web/default/files/Documents/Info%20Requests/2020/IR0470_ISC_COVID-19_Measures_request_e_signed.pdf" xr:uid="{6BB2996B-8BB3-4DE5-90A9-3CB9F6E55C55}"/>
    <hyperlink ref="G76" r:id="rId13" display="https://www.pbo-dpb.gc.ca/web/default/files/Documents/Info%20Requests/2020/IR0529_PSEP_COVID19_update_request_e.pdf" xr:uid="{E8E5B1AB-CF6F-4DB8-8BE5-CE137044C526}"/>
    <hyperlink ref="G56" r:id="rId14" xr:uid="{9B36C93E-3257-4C39-BDF0-41C536A84C0F}"/>
    <hyperlink ref="G59" r:id="rId15" display="https://www.pbo-dpb.gc.ca/web/default/files/Documents/Info%20Requests/2020/IR0475_WAGE_COVID-19_Measures_request_e_signed.pdf" xr:uid="{DA6262C1-0C6D-43CE-8437-6E15C4D22C8C}"/>
    <hyperlink ref="G62" r:id="rId16" xr:uid="{74C55A82-08EC-4B26-A20C-B365216A1007}"/>
    <hyperlink ref="G84" r:id="rId17" display="https://www.pbo-dpb.gc.ca/web/default/files/Documents/Info%20Requests/2020/IR0471_ISED_COVID-19_Measures_request_e_signed.pdf" xr:uid="{CE8565B9-98E1-4208-BB7A-2CB32DF7F855}"/>
    <hyperlink ref="G103" r:id="rId18" display="https://www.pbo-dpb.gc.ca/web/default/files/Documents/Info%20Requests/2020/IR0471_ISED_COVID-19_Measures_request_e_signed.pdf" xr:uid="{CBE99B2D-1CCE-49E2-8080-C2BC038D9402}"/>
    <hyperlink ref="G140" r:id="rId19" xr:uid="{E3C41A5F-2375-412D-9578-B23B52F7FD11}"/>
    <hyperlink ref="G143" r:id="rId20" xr:uid="{97DE3CA6-42F3-42A4-9383-9E70875A9912}"/>
    <hyperlink ref="G170" r:id="rId21" display="https://www.pbo-dpb.gc.ca/web/default/files/Documents/Info%20Requests/2020/IR0494_FIN_COVID-19_Measures_request_e.pdf" xr:uid="{F9D02FD4-34C5-4E97-BFBF-96AB2317348F}"/>
    <hyperlink ref="G68" r:id="rId22" xr:uid="{5825C04D-6550-4B6E-A4C1-5A21B4030401}"/>
    <hyperlink ref="G188" r:id="rId23" xr:uid="{8FABB96B-B2BF-4F2F-A5DF-CA591420FDA2}"/>
    <hyperlink ref="G187" r:id="rId24" xr:uid="{63B5D976-C595-4B9B-AFCC-E6497ABE0DF5}"/>
    <hyperlink ref="G119" r:id="rId25" xr:uid="{47F524FA-CB56-4CA3-9BA2-C539E33DDA9B}"/>
    <hyperlink ref="G184" r:id="rId26" display="https://www.pbo-dpb.gc.ca/web/default/files/Documents/Info%20Requests/2020/IR0456_AAFC_COVID-19_Allocations_request_e_signed.pdf" xr:uid="{76B3C383-097E-4867-8D7B-64931C62B317}"/>
    <hyperlink ref="G184:G186" r:id="rId27" display="IR0456" xr:uid="{41B2A055-00F3-48B8-ABEF-D3B03FC5EED9}"/>
    <hyperlink ref="G169" r:id="rId28" xr:uid="{93079207-45B4-49C6-9AC9-09A938E19517}"/>
    <hyperlink ref="G170:G175" r:id="rId29" display="IR0494" xr:uid="{6BF1DA7A-EF46-4669-B4EF-0E30A5EE0B8E}"/>
    <hyperlink ref="G160" r:id="rId30" xr:uid="{8958FAF7-3C39-435C-929A-92A870D29443}"/>
    <hyperlink ref="G154:G158" r:id="rId31" display="IR0469" xr:uid="{81CF5938-AE2B-4FD4-AA42-ADEE890B48D8}"/>
    <hyperlink ref="G103:G111" r:id="rId32" display="IR0471" xr:uid="{34249A63-EEF0-43F8-9C53-2AA84FAEC9BB}"/>
    <hyperlink ref="G84:G94" r:id="rId33" display="IR0471" xr:uid="{0E1CD202-92D1-4FD3-87EC-ECC06BD627B5}"/>
    <hyperlink ref="G76:G79" r:id="rId34" display="IR0529" xr:uid="{F5014E1F-9648-4FBC-A658-2169AD9C2070}"/>
    <hyperlink ref="G59:G60" r:id="rId35" display="IR0475" xr:uid="{634D34A0-6E37-4902-868A-4617A81836AD}"/>
    <hyperlink ref="G53:G54" r:id="rId36" display="IR0470" xr:uid="{350C9AD7-A4CC-48BD-A53C-48C15F6FE3B5}"/>
    <hyperlink ref="G126" r:id="rId37" xr:uid="{8390C57D-17F4-4AEE-96A6-A5F77F3A2F4A}"/>
    <hyperlink ref="G148" r:id="rId38" xr:uid="{99F14F89-D284-4C4D-818A-25B7B07A6958}"/>
    <hyperlink ref="G146" r:id="rId39" xr:uid="{BAFE0602-E4F4-4ACE-BEF7-0F7068E11C21}"/>
    <hyperlink ref="G139" r:id="rId40" xr:uid="{5547D05E-1D0B-4AE2-B8C7-FED1033C129E}"/>
    <hyperlink ref="G133" r:id="rId41" xr:uid="{C09E5B43-934D-426E-9499-11D78B011C19}"/>
    <hyperlink ref="G124" r:id="rId42" xr:uid="{5F9B8893-40CA-4C9F-B3DA-5CDF94E19B5A}"/>
    <hyperlink ref="G123" r:id="rId43" xr:uid="{ED479029-22B9-40E6-993D-620C65F57E33}"/>
    <hyperlink ref="G129" r:id="rId44" xr:uid="{7EA5F430-2632-4322-97CB-5968EB3405E1}"/>
    <hyperlink ref="H44" r:id="rId45" display="CESB data" xr:uid="{CFB0528D-53DD-44DD-9F8E-449F44821090}"/>
    <hyperlink ref="G48" r:id="rId46" xr:uid="{ED519601-668F-4D73-8561-29FFC2B5B9BD}"/>
    <hyperlink ref="G15" r:id="rId47" xr:uid="{A5ABBEC9-6548-45C5-990C-D2FB1131150E}"/>
    <hyperlink ref="G150" r:id="rId48" display="https://www.pbo-dpb.gc.ca/web/default/files/Documents/Info%20Requests/2020/IR0456_AAFC_COVID-19_Allocations_request_e_signed.pdf" xr:uid="{9A7A9339-6ACA-4E7F-A5BE-327075577F1C}"/>
    <hyperlink ref="G150:G151" r:id="rId49" display="IR0456" xr:uid="{09F32AE5-6296-4B1E-A189-8859937BF383}"/>
    <hyperlink ref="G179" r:id="rId50" display="https://www.pbo-dpb.gc.ca/web/default/files/Documents/Info%20Requests/2020/IR0539_ISED_COVID-19_Funding_request_e.pdf" xr:uid="{541B24EB-5631-4B7F-BE52-A09991E77ECD}"/>
    <hyperlink ref="G179:G183" r:id="rId51" display="IR0539" xr:uid="{D404E2EB-CE18-48E2-8717-FEC464F47120}"/>
    <hyperlink ref="G177" r:id="rId52" display="https://www.pbo-dpb.gc.ca/web/default/files/Documents/Info%20Requests/2020/IR0482_FOC_COVID-19_ltr_e.pdf" xr:uid="{5CD0C6B4-EA5E-4432-AB40-90581704B549}"/>
    <hyperlink ref="G177:G178" r:id="rId53" display="IR0482" xr:uid="{FAB6F836-A988-45FD-B58E-EC5133AD34A7}"/>
    <hyperlink ref="G112" r:id="rId54" display="https://www.pbo-dpb.gc.ca/web/default/files/Documents/Info%20Requests/2020/IR0524_ISED_COVID19_update_2_request_e.pdf" xr:uid="{C434156B-BC2F-495B-AAA4-BAD31027F7CA}"/>
    <hyperlink ref="G112:G118" r:id="rId55" display="IR0524_" xr:uid="{CBC49EAF-2BFE-49DF-B564-0129597278FA}"/>
    <hyperlink ref="G95" r:id="rId56" display="https://www.pbo-dpb.gc.ca/web/default/files/Documents/Info%20Requests/2020/IR0524_ISED_COVID19_update_2_request_e.pdf" xr:uid="{F202A155-F9D0-4E37-BFEA-19EA3A8BF87F}"/>
    <hyperlink ref="G95:G102" r:id="rId57" display="IR0524" xr:uid="{BFB46B3A-B526-40F2-8F53-F7B4D53F5397}"/>
    <hyperlink ref="G15:G16" r:id="rId58" display="IR0540" xr:uid="{4660A67B-7CF0-4F33-9E77-C6FED9D7B9BD}"/>
    <hyperlink ref="G20" r:id="rId59" xr:uid="{746A078A-70CE-4B4A-87A9-3DDA66E34B80}"/>
    <hyperlink ref="G24" r:id="rId60" display="https://www.pbo-dpb.gc.ca/web/default/files/Documents/Info%20Requests/2020/IR0456_AAFC_COVID-19_Allocations_request_e_signed.pdf" xr:uid="{9C5E4648-A166-4DD7-9C31-21706F4D0569}"/>
    <hyperlink ref="G24:G25" r:id="rId61" display="IR0456" xr:uid="{7856A851-FB3C-4D49-A48C-9D1C546C097E}"/>
    <hyperlink ref="G26" r:id="rId62" display="https://www.pbo-dpb.gc.ca/web/default/files/Documents/Info%20Requests/2020/IR0516_CMHC_COVID19_update_2_request_e.pdf" xr:uid="{D0397848-0A1F-4037-9055-C25BB9BFC67A}"/>
    <hyperlink ref="G26:G27" r:id="rId63" display="IR0516" xr:uid="{42E37EF8-9FAB-4F2F-96A3-D106A4CFBF57}"/>
    <hyperlink ref="G30" r:id="rId64" display="https://www.pbo-dpb.gc.ca/web/default/files/Documents/Info%20Requests/2020/IR0523_ISC_COVID19_update_2_request_e.pdf" xr:uid="{C59CDD08-DE9D-4E3B-A2A0-0839989FF421}"/>
    <hyperlink ref="G30:G31" r:id="rId65" display="IR0523" xr:uid="{E13FE298-CDF4-4E5D-AEF0-B8D8BED985F2}"/>
    <hyperlink ref="G32" r:id="rId66" display="https://www.pbo-dpb.gc.ca/web/default/files/Documents/Info%20Requests/2020/IR0524_ISED_COVID19_update_2_request_e.pdf" xr:uid="{770CE320-89B2-452F-8D7E-66C54BDDB757}"/>
    <hyperlink ref="G32:G33" r:id="rId67" display="IR0524" xr:uid="{2189311E-53AC-41A0-8797-76320038D05A}"/>
    <hyperlink ref="G38" r:id="rId68" display="https://www.pbo-dpb.gc.ca/web/default/files/Documents/Info%20Requests/2020/IR0526_NRCCan_COVID19_update_2_request_e.pdf" xr:uid="{6AC463FD-CE99-4E69-9B89-86BB1F007FA0}"/>
    <hyperlink ref="G38:G39" r:id="rId69" display="IR0526" xr:uid="{62C016A1-50A4-495B-A651-C0C991D7032D}"/>
    <hyperlink ref="G40" r:id="rId70" xr:uid="{373EBD50-A59A-44D7-8ED5-AB7D7B59BFA2}"/>
    <hyperlink ref="G42" r:id="rId71" xr:uid="{31A596E3-2C29-469E-AEBF-1A7228DCEDE3}"/>
    <hyperlink ref="G28" r:id="rId72" xr:uid="{C3613E65-1B75-40D3-AE1E-67C789706EDC}"/>
    <hyperlink ref="G127" r:id="rId73" xr:uid="{02771148-D0F6-4DDE-BCBC-7C0ADDA8C6BA}"/>
    <hyperlink ref="G61" r:id="rId74" xr:uid="{E267D46A-DD4C-4AEC-941E-72B01BD68FD3}"/>
    <hyperlink ref="G83" r:id="rId75" xr:uid="{2C6EA1F2-0662-40BA-8854-54053359EF42}"/>
    <hyperlink ref="H4:H5" r:id="rId76" display="CERB data" xr:uid="{A84013E1-EC73-4888-9E53-B28AC7B0EFF2}"/>
    <hyperlink ref="H49" r:id="rId77" display="New Horizons Seniors Grants data" xr:uid="{339252C2-EAA4-485A-A3FB-45F833E8D243}"/>
    <hyperlink ref="H51" r:id="rId78" display="New Horizons Seniors Grants data" xr:uid="{6F044E19-ADD2-44FC-A50B-02FCBC9EA9CB}"/>
    <hyperlink ref="H63" r:id="rId79" display="Reaching Home Contributions data" xr:uid="{190028A6-FB0D-4EB1-8B8D-E13FB547E07C}"/>
    <hyperlink ref="H73" r:id="rId80" display="Emergency Community Support Fund data (United Way East Ontario)" xr:uid="{35BE832A-C12D-455A-B69D-61B202DEFDB3}"/>
    <hyperlink ref="H72" r:id="rId81" display="Emergency Community Support Fund data (Canadian Red Cross" xr:uid="{ACF09CED-2EA5-435F-8ADD-CE65226D268E}"/>
    <hyperlink ref="H71" r:id="rId82" display="Emergency Community Support Fund data (Community Foundations Canada)" xr:uid="{A7B02B3E-A71E-42B0-A689-3886E74440BE}"/>
    <hyperlink ref="G120" r:id="rId83" xr:uid="{10D542EF-89EA-4C56-8F30-080535CA59F0}"/>
    <hyperlink ref="G121" r:id="rId84" display="https://www.pbo-dpb.gc.ca/web/default/files/Documents/Info%20Requests/2020/IR0526_NRCCan_COVID19_update_2_request_e.pdf" xr:uid="{07F3E227-964C-45E0-86DD-61BDFB53F301}"/>
    <hyperlink ref="G121:G122" r:id="rId85" display="IR0526" xr:uid="{313DBB3F-947C-41FD-9543-B90684FD4A16}"/>
    <hyperlink ref="G64" r:id="rId86" display="IR0475" xr:uid="{4BCB4950-7A40-4F60-A201-589735FF109D}"/>
    <hyperlink ref="G7" r:id="rId87" xr:uid="{CC7AA4F0-1490-4133-898C-9FFC94569A47}"/>
    <hyperlink ref="G50" r:id="rId88" xr:uid="{0ACFF2AD-297A-4F4A-848A-79929C818145}"/>
    <hyperlink ref="G8:G9" r:id="rId89" display="IR0550" xr:uid="{DF1B269D-7BAE-4AC2-B900-8A54AD6BDC6B}"/>
    <hyperlink ref="G18" r:id="rId90" xr:uid="{F88E1B96-8E24-41C1-9095-CB37C1B9B8A7}"/>
    <hyperlink ref="G19" r:id="rId91" xr:uid="{48E67BD1-7C98-4D48-A3B5-50D9771435D7}"/>
    <hyperlink ref="G34:G35" r:id="rId92" display="IR0552" xr:uid="{7DFCAF73-B2C4-4853-9467-2357F61DAFC1}"/>
    <hyperlink ref="G176" r:id="rId93" xr:uid="{F82C81F8-AAE9-436C-BA71-4674A8756794}"/>
    <hyperlink ref="G43" r:id="rId94" xr:uid="{7B1C7D32-0800-4C86-8D6F-97F19FDA83EF}"/>
    <hyperlink ref="G74:G75" r:id="rId95" display="IR0549" xr:uid="{3B17A73B-C34B-48E0-8F94-7F4F39B457BA}"/>
    <hyperlink ref="G152:G153" r:id="rId96" display="IR0549" xr:uid="{4D20A06F-63A5-4334-A37D-00A96C340DEE}"/>
    <hyperlink ref="G12" r:id="rId97" xr:uid="{30137AA5-2A6A-4A72-BE9A-87815E8EC6CF}"/>
    <hyperlink ref="G13" r:id="rId98" xr:uid="{F9AFDEB7-B05C-4ED3-A8E7-A1608CC6925F}"/>
    <hyperlink ref="G17" r:id="rId99" xr:uid="{D81DB61E-B4C1-4B98-8884-03580C21F542}"/>
    <hyperlink ref="G22:G23" r:id="rId100" display="IR0549" xr:uid="{D3439AF9-6B1F-4BB1-B9FA-9E130AD268DF}"/>
    <hyperlink ref="G36:G37" r:id="rId101" display="IR0557" xr:uid="{CE0EA9C5-8D58-4E82-9ACE-6A82C297A6B9}"/>
    <hyperlink ref="G29" r:id="rId102" xr:uid="{EF208691-A23C-4BE4-8C08-D4A20C04733D}"/>
    <hyperlink ref="G41" r:id="rId103" xr:uid="{4A86F309-BAEF-4E72-92DC-E07F6B8912DF}"/>
    <hyperlink ref="G149" r:id="rId104" xr:uid="{F3A25B31-3DA2-47FD-9A7E-82D3A823C8B1}"/>
    <hyperlink ref="H128" r:id="rId105" xr:uid="{A8CAC8E9-8814-483F-A6CE-780D5E6DC187}"/>
    <hyperlink ref="H83" r:id="rId106" display="CEBA data" xr:uid="{C41B2584-B7F7-41D6-8242-03BE5BA92B07}"/>
  </hyperlinks>
  <pageMargins left="0.7" right="0.7" top="0.75" bottom="0.75" header="0.3" footer="0.3"/>
  <pageSetup orientation="portrait" r:id="rId10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7A421-B6B0-40C6-9F28-6250E80BEF94}">
  <sheetPr>
    <tabColor theme="4"/>
  </sheetPr>
  <dimension ref="A1:J14"/>
  <sheetViews>
    <sheetView showGridLines="0" zoomScale="71" zoomScaleNormal="100" workbookViewId="0">
      <selection activeCell="I5" sqref="I5"/>
    </sheetView>
  </sheetViews>
  <sheetFormatPr defaultRowHeight="15" x14ac:dyDescent="0.25"/>
  <cols>
    <col min="1" max="1" width="82.7109375" customWidth="1"/>
    <col min="2" max="2" width="22.5703125" bestFit="1" customWidth="1"/>
    <col min="3" max="3" width="31.7109375" bestFit="1" customWidth="1"/>
    <col min="4" max="4" width="24.85546875" bestFit="1" customWidth="1"/>
    <col min="5" max="5" width="33.140625" bestFit="1" customWidth="1"/>
    <col min="6" max="6" width="12.28515625" customWidth="1"/>
    <col min="7" max="7" width="11.140625" bestFit="1" customWidth="1"/>
    <col min="8" max="8" width="16" customWidth="1"/>
    <col min="9" max="9" width="57.28515625" customWidth="1"/>
    <col min="10" max="10" width="10.85546875" bestFit="1" customWidth="1"/>
  </cols>
  <sheetData>
    <row r="1" spans="1:10" x14ac:dyDescent="0.25">
      <c r="A1" s="5" t="s">
        <v>52</v>
      </c>
    </row>
    <row r="2" spans="1:10" ht="15.75" thickBot="1" x14ac:dyDescent="0.3"/>
    <row r="3" spans="1:10" x14ac:dyDescent="0.25">
      <c r="A3" s="7" t="s">
        <v>361</v>
      </c>
      <c r="B3" s="4" t="s">
        <v>91</v>
      </c>
      <c r="C3" s="4" t="s">
        <v>92</v>
      </c>
      <c r="D3" s="8" t="s">
        <v>408</v>
      </c>
      <c r="E3" s="4" t="s">
        <v>93</v>
      </c>
      <c r="F3" s="24" t="s">
        <v>87</v>
      </c>
      <c r="G3" s="24" t="s">
        <v>90</v>
      </c>
      <c r="H3" s="24" t="s">
        <v>351</v>
      </c>
      <c r="I3" s="24" t="s">
        <v>88</v>
      </c>
      <c r="J3" s="25" t="s">
        <v>89</v>
      </c>
    </row>
    <row r="4" spans="1:10" x14ac:dyDescent="0.25">
      <c r="A4" s="113" t="s">
        <v>53</v>
      </c>
      <c r="B4" s="111"/>
      <c r="C4" s="111"/>
      <c r="D4" s="111"/>
      <c r="E4" s="111"/>
      <c r="F4" s="111"/>
      <c r="G4" s="111"/>
      <c r="H4" s="111"/>
      <c r="I4" s="111"/>
      <c r="J4" s="112"/>
    </row>
    <row r="5" spans="1:10" x14ac:dyDescent="0.25">
      <c r="A5" s="16" t="s">
        <v>54</v>
      </c>
      <c r="B5" s="186" t="s">
        <v>406</v>
      </c>
      <c r="C5" s="145" t="s">
        <v>140</v>
      </c>
      <c r="D5" s="186" t="s">
        <v>407</v>
      </c>
      <c r="E5" s="186" t="s">
        <v>407</v>
      </c>
      <c r="F5" s="145" t="s">
        <v>127</v>
      </c>
      <c r="G5" s="141" t="s">
        <v>166</v>
      </c>
      <c r="H5" s="145" t="s">
        <v>352</v>
      </c>
      <c r="I5" s="209" t="s">
        <v>141</v>
      </c>
      <c r="J5" s="26"/>
    </row>
    <row r="6" spans="1:10" ht="30" x14ac:dyDescent="0.25">
      <c r="A6" s="366" t="s">
        <v>55</v>
      </c>
      <c r="B6" s="281" t="s">
        <v>406</v>
      </c>
      <c r="C6" s="281" t="s">
        <v>142</v>
      </c>
      <c r="D6" s="281" t="s">
        <v>407</v>
      </c>
      <c r="E6" s="281" t="s">
        <v>407</v>
      </c>
      <c r="F6" s="281" t="s">
        <v>127</v>
      </c>
      <c r="G6" s="274" t="s">
        <v>169</v>
      </c>
      <c r="H6" s="281" t="s">
        <v>352</v>
      </c>
      <c r="I6" s="147" t="s">
        <v>372</v>
      </c>
      <c r="J6" s="156">
        <v>44027</v>
      </c>
    </row>
    <row r="7" spans="1:10" ht="45" x14ac:dyDescent="0.25">
      <c r="A7" s="367"/>
      <c r="B7" s="282"/>
      <c r="C7" s="282"/>
      <c r="D7" s="282"/>
      <c r="E7" s="282"/>
      <c r="F7" s="282"/>
      <c r="G7" s="276"/>
      <c r="H7" s="282"/>
      <c r="I7" s="146" t="s">
        <v>373</v>
      </c>
      <c r="J7" s="171">
        <v>44044</v>
      </c>
    </row>
    <row r="8" spans="1:10" ht="30.75" thickBot="1" x14ac:dyDescent="0.3">
      <c r="A8" s="114" t="s">
        <v>84</v>
      </c>
      <c r="B8" s="181" t="s">
        <v>406</v>
      </c>
      <c r="C8" s="139" t="s">
        <v>170</v>
      </c>
      <c r="D8" s="186" t="s">
        <v>407</v>
      </c>
      <c r="E8" s="181" t="s">
        <v>407</v>
      </c>
      <c r="F8" s="139" t="s">
        <v>127</v>
      </c>
      <c r="G8" s="140" t="s">
        <v>293</v>
      </c>
      <c r="H8" s="154" t="s">
        <v>296</v>
      </c>
      <c r="I8" s="139"/>
      <c r="J8" s="89"/>
    </row>
    <row r="9" spans="1:10" ht="15.75" thickBot="1" x14ac:dyDescent="0.3">
      <c r="A9" s="90" t="s">
        <v>335</v>
      </c>
      <c r="B9" s="29"/>
      <c r="C9" s="29"/>
      <c r="D9" s="29"/>
      <c r="E9" s="21">
        <f>SUM(E5:E8)</f>
        <v>0</v>
      </c>
      <c r="F9" s="29"/>
      <c r="G9" s="29"/>
      <c r="H9" s="29"/>
      <c r="I9" s="29"/>
      <c r="J9" s="30"/>
    </row>
    <row r="11" spans="1:10" x14ac:dyDescent="0.25">
      <c r="A11" s="1"/>
    </row>
    <row r="12" spans="1:10" x14ac:dyDescent="0.25">
      <c r="A12" s="22"/>
    </row>
    <row r="13" spans="1:10" x14ac:dyDescent="0.25">
      <c r="A13" s="1"/>
    </row>
    <row r="14" spans="1:10" x14ac:dyDescent="0.25">
      <c r="A14" s="1"/>
    </row>
  </sheetData>
  <mergeCells count="8">
    <mergeCell ref="A6:A7"/>
    <mergeCell ref="E6:E7"/>
    <mergeCell ref="F6:F7"/>
    <mergeCell ref="G6:G7"/>
    <mergeCell ref="H6:H7"/>
    <mergeCell ref="B6:B7"/>
    <mergeCell ref="C6:C7"/>
    <mergeCell ref="D6:D7"/>
  </mergeCells>
  <hyperlinks>
    <hyperlink ref="G5" r:id="rId1" xr:uid="{7A96B82A-3EEE-4A6C-9AC4-913E578E5CD2}"/>
    <hyperlink ref="G6" r:id="rId2" xr:uid="{F03C4CF5-01A7-4FAB-887E-3862847510F3}"/>
    <hyperlink ref="G8" r:id="rId3" xr:uid="{AFDC8E58-D698-404D-ABB7-5613190C5AA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332C3-7AEB-4DFC-9AB5-986FE9DAC705}">
  <sheetPr>
    <tabColor theme="4"/>
  </sheetPr>
  <dimension ref="A1:J22"/>
  <sheetViews>
    <sheetView showGridLines="0" zoomScale="70" zoomScaleNormal="90" workbookViewId="0">
      <selection activeCell="I25" sqref="I25"/>
    </sheetView>
  </sheetViews>
  <sheetFormatPr defaultRowHeight="15" x14ac:dyDescent="0.25"/>
  <cols>
    <col min="1" max="1" width="88.85546875" bestFit="1" customWidth="1"/>
    <col min="2" max="2" width="25.28515625" bestFit="1" customWidth="1"/>
    <col min="3" max="3" width="27.5703125" customWidth="1"/>
    <col min="4" max="4" width="25.28515625" bestFit="1" customWidth="1"/>
    <col min="5" max="5" width="36.5703125" bestFit="1" customWidth="1"/>
    <col min="6" max="6" width="13.5703125" bestFit="1" customWidth="1"/>
    <col min="7" max="7" width="13" bestFit="1" customWidth="1"/>
    <col min="8" max="8" width="22.7109375" customWidth="1"/>
    <col min="9" max="9" width="31" customWidth="1"/>
    <col min="10" max="10" width="12.7109375" bestFit="1" customWidth="1"/>
  </cols>
  <sheetData>
    <row r="1" spans="1:10" x14ac:dyDescent="0.25">
      <c r="A1" s="5" t="s">
        <v>56</v>
      </c>
    </row>
    <row r="2" spans="1:10" ht="15.75" thickBot="1" x14ac:dyDescent="0.3"/>
    <row r="3" spans="1:10" x14ac:dyDescent="0.25">
      <c r="A3" s="7" t="s">
        <v>56</v>
      </c>
      <c r="B3" s="4" t="s">
        <v>91</v>
      </c>
      <c r="C3" s="4" t="s">
        <v>92</v>
      </c>
      <c r="D3" s="8" t="s">
        <v>408</v>
      </c>
      <c r="E3" s="4" t="s">
        <v>93</v>
      </c>
      <c r="F3" s="24" t="s">
        <v>87</v>
      </c>
      <c r="G3" s="24" t="s">
        <v>90</v>
      </c>
      <c r="H3" s="24" t="s">
        <v>351</v>
      </c>
      <c r="I3" s="24" t="s">
        <v>88</v>
      </c>
      <c r="J3" s="25" t="s">
        <v>89</v>
      </c>
    </row>
    <row r="4" spans="1:10" x14ac:dyDescent="0.25">
      <c r="A4" s="13" t="s">
        <v>57</v>
      </c>
      <c r="B4" s="2"/>
      <c r="C4" s="120"/>
      <c r="D4" s="2"/>
      <c r="E4" s="2"/>
      <c r="F4" s="2"/>
      <c r="G4" s="2"/>
      <c r="H4" s="96"/>
      <c r="I4" s="2"/>
      <c r="J4" s="100"/>
    </row>
    <row r="5" spans="1:10" ht="30" x14ac:dyDescent="0.25">
      <c r="A5" s="105" t="s">
        <v>85</v>
      </c>
      <c r="B5" s="186" t="s">
        <v>406</v>
      </c>
      <c r="C5" s="121" t="s">
        <v>390</v>
      </c>
      <c r="D5" s="186" t="s">
        <v>407</v>
      </c>
      <c r="E5" s="186" t="s">
        <v>407</v>
      </c>
      <c r="F5" s="67" t="s">
        <v>127</v>
      </c>
      <c r="G5" s="82" t="s">
        <v>327</v>
      </c>
      <c r="H5" s="96" t="s">
        <v>352</v>
      </c>
      <c r="I5" s="384" t="s">
        <v>141</v>
      </c>
      <c r="J5" s="100"/>
    </row>
    <row r="6" spans="1:10" ht="45" x14ac:dyDescent="0.25">
      <c r="A6" s="105" t="s">
        <v>86</v>
      </c>
      <c r="B6" s="186" t="s">
        <v>406</v>
      </c>
      <c r="C6" s="120" t="s">
        <v>370</v>
      </c>
      <c r="D6" s="186" t="s">
        <v>407</v>
      </c>
      <c r="E6" s="186" t="s">
        <v>407</v>
      </c>
      <c r="F6" s="67" t="s">
        <v>127</v>
      </c>
      <c r="G6" s="68" t="s">
        <v>198</v>
      </c>
      <c r="H6" s="143" t="s">
        <v>352</v>
      </c>
      <c r="I6" s="35" t="s">
        <v>413</v>
      </c>
      <c r="J6" s="195">
        <v>44135</v>
      </c>
    </row>
    <row r="7" spans="1:10" ht="45.75" customHeight="1" x14ac:dyDescent="0.25">
      <c r="A7" s="105" t="s">
        <v>58</v>
      </c>
      <c r="B7" s="186" t="s">
        <v>406</v>
      </c>
      <c r="C7" s="120" t="s">
        <v>370</v>
      </c>
      <c r="D7" s="186" t="s">
        <v>407</v>
      </c>
      <c r="E7" s="186" t="s">
        <v>407</v>
      </c>
      <c r="F7" s="67" t="s">
        <v>127</v>
      </c>
      <c r="G7" s="68" t="s">
        <v>198</v>
      </c>
      <c r="H7" s="97" t="s">
        <v>328</v>
      </c>
      <c r="I7" s="1" t="s">
        <v>417</v>
      </c>
      <c r="J7" s="101">
        <v>44154</v>
      </c>
    </row>
    <row r="8" spans="1:10" ht="30" x14ac:dyDescent="0.25">
      <c r="A8" s="366" t="s">
        <v>59</v>
      </c>
      <c r="B8" s="186" t="s">
        <v>406</v>
      </c>
      <c r="C8" s="121" t="s">
        <v>390</v>
      </c>
      <c r="D8" s="186" t="s">
        <v>407</v>
      </c>
      <c r="E8" s="186" t="s">
        <v>407</v>
      </c>
      <c r="F8" s="81" t="s">
        <v>127</v>
      </c>
      <c r="G8" s="82" t="s">
        <v>327</v>
      </c>
      <c r="H8" s="96" t="s">
        <v>352</v>
      </c>
      <c r="I8" s="384" t="s">
        <v>141</v>
      </c>
      <c r="J8" s="100"/>
    </row>
    <row r="9" spans="1:10" ht="30" x14ac:dyDescent="0.25">
      <c r="A9" s="367"/>
      <c r="B9" s="190" t="s">
        <v>406</v>
      </c>
      <c r="C9" s="190" t="s">
        <v>370</v>
      </c>
      <c r="D9" s="190" t="s">
        <v>407</v>
      </c>
      <c r="E9" s="190" t="s">
        <v>407</v>
      </c>
      <c r="F9" s="190" t="s">
        <v>127</v>
      </c>
      <c r="G9" s="191" t="s">
        <v>198</v>
      </c>
      <c r="H9" s="188" t="s">
        <v>376</v>
      </c>
      <c r="I9" s="35"/>
      <c r="J9" s="189"/>
    </row>
    <row r="10" spans="1:10" x14ac:dyDescent="0.25">
      <c r="A10" s="93" t="s">
        <v>60</v>
      </c>
      <c r="B10" s="186"/>
      <c r="C10" s="120"/>
      <c r="D10" s="2"/>
      <c r="E10" s="186"/>
      <c r="F10" s="67"/>
      <c r="G10" s="78"/>
      <c r="H10" s="96"/>
      <c r="I10" s="35"/>
      <c r="J10" s="100"/>
    </row>
    <row r="11" spans="1:10" x14ac:dyDescent="0.25">
      <c r="A11" s="99" t="s">
        <v>343</v>
      </c>
      <c r="B11" s="186" t="s">
        <v>406</v>
      </c>
      <c r="C11" s="120" t="s">
        <v>391</v>
      </c>
      <c r="D11" s="186" t="s">
        <v>407</v>
      </c>
      <c r="E11" s="186" t="s">
        <v>407</v>
      </c>
      <c r="F11" s="86" t="s">
        <v>127</v>
      </c>
      <c r="G11" s="87" t="s">
        <v>321</v>
      </c>
      <c r="H11" s="96" t="s">
        <v>352</v>
      </c>
      <c r="I11" s="35" t="s">
        <v>141</v>
      </c>
      <c r="J11" s="100"/>
    </row>
    <row r="12" spans="1:10" ht="60" x14ac:dyDescent="0.25">
      <c r="A12" s="103" t="s">
        <v>344</v>
      </c>
      <c r="B12" s="186" t="s">
        <v>406</v>
      </c>
      <c r="C12" s="121" t="s">
        <v>111</v>
      </c>
      <c r="D12" s="186" t="s">
        <v>407</v>
      </c>
      <c r="E12" s="186" t="s">
        <v>407</v>
      </c>
      <c r="F12" s="86" t="s">
        <v>127</v>
      </c>
      <c r="G12" s="87" t="s">
        <v>145</v>
      </c>
      <c r="H12" s="95" t="s">
        <v>352</v>
      </c>
      <c r="I12" s="35" t="s">
        <v>345</v>
      </c>
      <c r="J12" s="101">
        <v>44110</v>
      </c>
    </row>
    <row r="13" spans="1:10" ht="48.75" customHeight="1" x14ac:dyDescent="0.25">
      <c r="A13" s="102" t="s">
        <v>61</v>
      </c>
      <c r="B13" s="186" t="s">
        <v>406</v>
      </c>
      <c r="C13" s="121" t="s">
        <v>392</v>
      </c>
      <c r="D13" s="186" t="s">
        <v>407</v>
      </c>
      <c r="E13" s="186" t="s">
        <v>407</v>
      </c>
      <c r="F13" s="85" t="s">
        <v>127</v>
      </c>
      <c r="G13" s="116" t="s">
        <v>197</v>
      </c>
      <c r="H13" s="98" t="s">
        <v>325</v>
      </c>
      <c r="I13" s="1" t="s">
        <v>326</v>
      </c>
      <c r="J13" s="101">
        <v>44125</v>
      </c>
    </row>
    <row r="14" spans="1:10" x14ac:dyDescent="0.25">
      <c r="A14" s="93" t="s">
        <v>62</v>
      </c>
      <c r="B14" s="186"/>
      <c r="C14" s="120"/>
      <c r="D14" s="2"/>
      <c r="E14" s="186"/>
      <c r="F14" s="67"/>
      <c r="G14" s="67"/>
      <c r="H14" s="96"/>
      <c r="I14" s="35"/>
      <c r="J14" s="100"/>
    </row>
    <row r="15" spans="1:10" ht="45" x14ac:dyDescent="0.25">
      <c r="A15" s="104" t="s">
        <v>324</v>
      </c>
      <c r="B15" s="180" t="s">
        <v>406</v>
      </c>
      <c r="C15" s="119" t="s">
        <v>118</v>
      </c>
      <c r="D15" s="186" t="s">
        <v>407</v>
      </c>
      <c r="E15" s="186" t="s">
        <v>407</v>
      </c>
      <c r="F15" s="80" t="s">
        <v>127</v>
      </c>
      <c r="G15" s="79" t="s">
        <v>176</v>
      </c>
      <c r="H15" s="94" t="s">
        <v>352</v>
      </c>
      <c r="I15" s="83" t="s">
        <v>385</v>
      </c>
      <c r="J15" s="101">
        <v>44124</v>
      </c>
    </row>
    <row r="16" spans="1:10" ht="15.75" thickBot="1" x14ac:dyDescent="0.3">
      <c r="A16" s="14" t="s">
        <v>63</v>
      </c>
      <c r="B16" s="27"/>
      <c r="C16" s="118"/>
      <c r="D16" s="27"/>
      <c r="E16" s="27"/>
      <c r="F16" s="66"/>
      <c r="G16" s="66"/>
      <c r="H16" s="66"/>
      <c r="I16" s="27"/>
      <c r="J16" s="28"/>
    </row>
    <row r="17" spans="1:10" ht="15.75" thickBot="1" x14ac:dyDescent="0.3">
      <c r="A17" s="15" t="s">
        <v>336</v>
      </c>
      <c r="B17" s="29"/>
      <c r="C17" s="29"/>
      <c r="D17" s="29"/>
      <c r="E17" s="21">
        <f>SUM(E5:E16)</f>
        <v>0</v>
      </c>
      <c r="F17" s="29"/>
      <c r="G17" s="29"/>
      <c r="H17" s="29"/>
      <c r="I17" s="29"/>
      <c r="J17" s="30"/>
    </row>
    <row r="19" spans="1:10" x14ac:dyDescent="0.25">
      <c r="A19" s="1"/>
    </row>
    <row r="20" spans="1:10" x14ac:dyDescent="0.25">
      <c r="A20" s="22"/>
    </row>
    <row r="21" spans="1:10" x14ac:dyDescent="0.25">
      <c r="A21" s="1"/>
    </row>
    <row r="22" spans="1:10" x14ac:dyDescent="0.25">
      <c r="A22" s="1"/>
    </row>
  </sheetData>
  <mergeCells count="1">
    <mergeCell ref="A8:A9"/>
  </mergeCells>
  <phoneticPr fontId="7" type="noConversion"/>
  <hyperlinks>
    <hyperlink ref="H7" r:id="rId1" display="CEBA data" xr:uid="{42C7340E-5972-450C-8358-512154197D0A}"/>
    <hyperlink ref="G7" r:id="rId2" xr:uid="{C5901847-8834-4C48-87D9-BFEC6504759E}"/>
    <hyperlink ref="G6" r:id="rId3" xr:uid="{1BAE6E37-39C0-43AD-BFA3-4F3FFD957E8B}"/>
    <hyperlink ref="G15" r:id="rId4" xr:uid="{DABE84F7-247F-4D5B-BAA9-28EF8C2778E3}"/>
    <hyperlink ref="G5" r:id="rId5" xr:uid="{C5C41872-AB20-48B3-89C0-95E2B66BC13A}"/>
    <hyperlink ref="G8" r:id="rId6" xr:uid="{D06B56D4-E881-452B-B0F4-5C7721FE5F9B}"/>
    <hyperlink ref="G11" r:id="rId7" xr:uid="{3D6462A5-30BA-4B9F-B5D8-0B6B88EBB5E4}"/>
    <hyperlink ref="H13" r:id="rId8" xr:uid="{7B5D23F9-62F5-4DB1-B869-01A120A80BA0}"/>
    <hyperlink ref="G13" r:id="rId9" xr:uid="{14792427-73B3-4AE5-BFA8-56BAAD41291C}"/>
    <hyperlink ref="G12" r:id="rId10" xr:uid="{B86F9DFD-9B2B-4D49-8294-EDB230D68F36}"/>
    <hyperlink ref="G9" r:id="rId11" xr:uid="{4211627B-5C0B-4841-9D64-D0D6F53A2FD0}"/>
  </hyperlinks>
  <pageMargins left="0.7" right="0.7" top="0.75" bottom="0.75" header="0.3" footer="0.3"/>
  <pageSetup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24E76-9977-4422-9896-FB982A1D6F28}">
  <sheetPr>
    <tabColor theme="9" tint="-0.249977111117893"/>
  </sheetPr>
  <dimension ref="A1:J71"/>
  <sheetViews>
    <sheetView showGridLines="0" tabSelected="1" topLeftCell="A40" zoomScale="70" zoomScaleNormal="70" workbookViewId="0">
      <selection activeCell="G73" sqref="G73"/>
    </sheetView>
  </sheetViews>
  <sheetFormatPr defaultRowHeight="15" x14ac:dyDescent="0.25"/>
  <cols>
    <col min="1" max="1" width="55" customWidth="1"/>
    <col min="2" max="2" width="24.42578125" bestFit="1" customWidth="1"/>
    <col min="3" max="3" width="46.5703125" customWidth="1"/>
    <col min="4" max="4" width="25.28515625" bestFit="1" customWidth="1"/>
    <col min="5" max="5" width="32.42578125" bestFit="1" customWidth="1"/>
    <col min="6" max="6" width="11.28515625" customWidth="1"/>
    <col min="7" max="7" width="13.140625" customWidth="1"/>
    <col min="8" max="8" width="17.42578125" customWidth="1"/>
    <col min="9" max="9" width="26" customWidth="1"/>
    <col min="10" max="10" width="12.140625" bestFit="1" customWidth="1"/>
  </cols>
  <sheetData>
    <row r="1" spans="1:10" x14ac:dyDescent="0.25">
      <c r="A1" s="91" t="s">
        <v>238</v>
      </c>
    </row>
    <row r="2" spans="1:10" ht="15.75" thickBot="1" x14ac:dyDescent="0.3"/>
    <row r="3" spans="1:10" x14ac:dyDescent="0.25">
      <c r="A3" s="7" t="s">
        <v>135</v>
      </c>
      <c r="B3" s="8" t="s">
        <v>91</v>
      </c>
      <c r="C3" s="8" t="s">
        <v>92</v>
      </c>
      <c r="D3" s="8" t="s">
        <v>408</v>
      </c>
      <c r="E3" s="8" t="s">
        <v>93</v>
      </c>
      <c r="F3" s="31" t="s">
        <v>87</v>
      </c>
      <c r="G3" s="31" t="s">
        <v>90</v>
      </c>
      <c r="H3" s="31" t="s">
        <v>351</v>
      </c>
      <c r="I3" s="31" t="s">
        <v>88</v>
      </c>
      <c r="J3" s="32" t="s">
        <v>89</v>
      </c>
    </row>
    <row r="4" spans="1:10" ht="24.75" customHeight="1" x14ac:dyDescent="0.25">
      <c r="A4" s="339" t="s">
        <v>366</v>
      </c>
      <c r="B4" s="155" t="s">
        <v>94</v>
      </c>
      <c r="C4" s="155" t="s">
        <v>230</v>
      </c>
      <c r="D4" s="155" t="s">
        <v>102</v>
      </c>
      <c r="E4" s="41">
        <v>-20</v>
      </c>
      <c r="F4" s="372" t="s">
        <v>271</v>
      </c>
      <c r="G4" s="372"/>
      <c r="H4" s="372"/>
      <c r="I4" s="372"/>
      <c r="J4" s="374"/>
    </row>
    <row r="5" spans="1:10" ht="36" customHeight="1" x14ac:dyDescent="0.25">
      <c r="A5" s="340"/>
      <c r="B5" s="155" t="s">
        <v>94</v>
      </c>
      <c r="C5" s="155" t="s">
        <v>230</v>
      </c>
      <c r="D5" s="155" t="s">
        <v>102</v>
      </c>
      <c r="E5" s="41">
        <v>20</v>
      </c>
      <c r="F5" s="373"/>
      <c r="G5" s="373"/>
      <c r="H5" s="373"/>
      <c r="I5" s="373"/>
      <c r="J5" s="375"/>
    </row>
    <row r="6" spans="1:10" x14ac:dyDescent="0.25">
      <c r="A6" s="376" t="s">
        <v>129</v>
      </c>
      <c r="B6" s="145" t="s">
        <v>184</v>
      </c>
      <c r="C6" s="144" t="s">
        <v>118</v>
      </c>
      <c r="D6" s="144" t="s">
        <v>102</v>
      </c>
      <c r="E6" s="38">
        <v>253.75</v>
      </c>
      <c r="F6" s="289" t="s">
        <v>127</v>
      </c>
      <c r="G6" s="274" t="s">
        <v>155</v>
      </c>
      <c r="H6" s="289" t="s">
        <v>143</v>
      </c>
      <c r="I6" s="289"/>
      <c r="J6" s="297"/>
    </row>
    <row r="7" spans="1:10" x14ac:dyDescent="0.25">
      <c r="A7" s="377"/>
      <c r="B7" s="145" t="s">
        <v>184</v>
      </c>
      <c r="C7" s="144" t="s">
        <v>118</v>
      </c>
      <c r="D7" s="144" t="s">
        <v>103</v>
      </c>
      <c r="E7" s="38">
        <v>503.75</v>
      </c>
      <c r="F7" s="290"/>
      <c r="G7" s="276"/>
      <c r="H7" s="290"/>
      <c r="I7" s="290"/>
      <c r="J7" s="298"/>
    </row>
    <row r="8" spans="1:10" x14ac:dyDescent="0.25">
      <c r="A8" s="376" t="s">
        <v>130</v>
      </c>
      <c r="B8" s="145" t="s">
        <v>184</v>
      </c>
      <c r="C8" s="145" t="s">
        <v>109</v>
      </c>
      <c r="D8" s="145" t="s">
        <v>103</v>
      </c>
      <c r="E8" s="39">
        <v>1000</v>
      </c>
      <c r="F8" s="281" t="s">
        <v>127</v>
      </c>
      <c r="G8" s="274" t="s">
        <v>293</v>
      </c>
      <c r="H8" s="277" t="s">
        <v>296</v>
      </c>
      <c r="I8" s="281"/>
      <c r="J8" s="280"/>
    </row>
    <row r="9" spans="1:10" x14ac:dyDescent="0.25">
      <c r="A9" s="377"/>
      <c r="B9" s="145" t="s">
        <v>184</v>
      </c>
      <c r="C9" s="145" t="s">
        <v>109</v>
      </c>
      <c r="D9" s="145" t="s">
        <v>102</v>
      </c>
      <c r="E9" s="46">
        <v>1000</v>
      </c>
      <c r="F9" s="282"/>
      <c r="G9" s="276"/>
      <c r="H9" s="279"/>
      <c r="I9" s="282"/>
      <c r="J9" s="271"/>
    </row>
    <row r="10" spans="1:10" x14ac:dyDescent="0.25">
      <c r="A10" s="172" t="s">
        <v>132</v>
      </c>
      <c r="B10" s="145" t="s">
        <v>406</v>
      </c>
      <c r="C10" s="145" t="s">
        <v>107</v>
      </c>
      <c r="D10" s="145"/>
      <c r="E10" s="193" t="s">
        <v>407</v>
      </c>
      <c r="F10" s="144" t="s">
        <v>127</v>
      </c>
      <c r="G10" s="134" t="s">
        <v>161</v>
      </c>
      <c r="H10" s="151" t="s">
        <v>139</v>
      </c>
      <c r="I10" s="2"/>
      <c r="J10" s="26"/>
    </row>
    <row r="11" spans="1:10" x14ac:dyDescent="0.25">
      <c r="A11" s="173" t="s">
        <v>133</v>
      </c>
      <c r="B11" s="144" t="s">
        <v>184</v>
      </c>
      <c r="C11" s="144" t="s">
        <v>134</v>
      </c>
      <c r="D11" s="144" t="s">
        <v>102</v>
      </c>
      <c r="E11" s="49">
        <f>115.782133</f>
        <v>115.782133</v>
      </c>
      <c r="F11" s="144" t="s">
        <v>127</v>
      </c>
      <c r="G11" s="142" t="s">
        <v>154</v>
      </c>
      <c r="H11" s="144" t="s">
        <v>139</v>
      </c>
      <c r="I11" s="36"/>
      <c r="J11" s="174"/>
    </row>
    <row r="12" spans="1:10" ht="30" x14ac:dyDescent="0.25">
      <c r="A12" s="175" t="s">
        <v>136</v>
      </c>
      <c r="B12" s="145" t="s">
        <v>406</v>
      </c>
      <c r="C12" s="145" t="s">
        <v>131</v>
      </c>
      <c r="D12" s="185" t="s">
        <v>407</v>
      </c>
      <c r="E12" s="194" t="s">
        <v>407</v>
      </c>
      <c r="F12" s="145" t="s">
        <v>271</v>
      </c>
      <c r="G12" s="145"/>
      <c r="H12" s="141" t="s">
        <v>332</v>
      </c>
      <c r="I12" s="35" t="s">
        <v>416</v>
      </c>
      <c r="J12" s="176">
        <v>44150</v>
      </c>
    </row>
    <row r="13" spans="1:10" ht="30" x14ac:dyDescent="0.25">
      <c r="A13" s="175" t="s">
        <v>137</v>
      </c>
      <c r="B13" s="145" t="s">
        <v>406</v>
      </c>
      <c r="C13" s="145" t="s">
        <v>131</v>
      </c>
      <c r="D13" s="185" t="s">
        <v>407</v>
      </c>
      <c r="E13" s="194" t="s">
        <v>407</v>
      </c>
      <c r="F13" s="145" t="s">
        <v>271</v>
      </c>
      <c r="G13" s="145"/>
      <c r="H13" s="141" t="s">
        <v>333</v>
      </c>
      <c r="I13" s="35" t="s">
        <v>415</v>
      </c>
      <c r="J13" s="176">
        <v>44150</v>
      </c>
    </row>
    <row r="14" spans="1:10" ht="30" x14ac:dyDescent="0.25">
      <c r="A14" s="175" t="s">
        <v>138</v>
      </c>
      <c r="B14" s="145" t="s">
        <v>406</v>
      </c>
      <c r="C14" s="145" t="s">
        <v>131</v>
      </c>
      <c r="D14" s="185" t="s">
        <v>407</v>
      </c>
      <c r="E14" s="194" t="s">
        <v>407</v>
      </c>
      <c r="F14" s="145" t="s">
        <v>271</v>
      </c>
      <c r="G14" s="145"/>
      <c r="H14" s="141" t="s">
        <v>334</v>
      </c>
      <c r="I14" s="35" t="s">
        <v>414</v>
      </c>
      <c r="J14" s="176">
        <v>44150</v>
      </c>
    </row>
    <row r="15" spans="1:10" x14ac:dyDescent="0.25">
      <c r="A15" s="256" t="s">
        <v>181</v>
      </c>
      <c r="B15" s="144" t="s">
        <v>184</v>
      </c>
      <c r="C15" s="144" t="s">
        <v>95</v>
      </c>
      <c r="D15" s="144" t="s">
        <v>102</v>
      </c>
      <c r="E15" s="39">
        <f>0.403571+10</f>
        <v>10.403570999999999</v>
      </c>
      <c r="F15" s="281" t="s">
        <v>127</v>
      </c>
      <c r="G15" s="274" t="s">
        <v>249</v>
      </c>
      <c r="H15" s="281" t="s">
        <v>139</v>
      </c>
      <c r="I15" s="370"/>
      <c r="J15" s="368"/>
    </row>
    <row r="16" spans="1:10" x14ac:dyDescent="0.25">
      <c r="A16" s="256"/>
      <c r="B16" s="144" t="s">
        <v>184</v>
      </c>
      <c r="C16" s="144" t="s">
        <v>95</v>
      </c>
      <c r="D16" s="144" t="s">
        <v>103</v>
      </c>
      <c r="E16" s="39">
        <v>133.69999999999999</v>
      </c>
      <c r="F16" s="282"/>
      <c r="G16" s="276"/>
      <c r="H16" s="282"/>
      <c r="I16" s="371"/>
      <c r="J16" s="369"/>
    </row>
    <row r="17" spans="1:10" x14ac:dyDescent="0.25">
      <c r="A17" s="256"/>
      <c r="B17" s="144" t="s">
        <v>184</v>
      </c>
      <c r="C17" s="144" t="s">
        <v>96</v>
      </c>
      <c r="D17" s="144" t="s">
        <v>102</v>
      </c>
      <c r="E17" s="39">
        <f>1+14</f>
        <v>15</v>
      </c>
      <c r="F17" s="144" t="s">
        <v>127</v>
      </c>
      <c r="G17" s="142" t="s">
        <v>175</v>
      </c>
      <c r="H17" s="144" t="s">
        <v>139</v>
      </c>
      <c r="I17" s="36"/>
      <c r="J17" s="174"/>
    </row>
    <row r="18" spans="1:10" x14ac:dyDescent="0.25">
      <c r="A18" s="256"/>
      <c r="B18" s="144" t="s">
        <v>184</v>
      </c>
      <c r="C18" s="144" t="s">
        <v>98</v>
      </c>
      <c r="D18" s="144" t="s">
        <v>102</v>
      </c>
      <c r="E18" s="39">
        <f>2+31.5</f>
        <v>33.5</v>
      </c>
      <c r="F18" s="281" t="s">
        <v>127</v>
      </c>
      <c r="G18" s="274" t="s">
        <v>248</v>
      </c>
      <c r="H18" s="281" t="s">
        <v>139</v>
      </c>
      <c r="I18" s="370"/>
      <c r="J18" s="368"/>
    </row>
    <row r="19" spans="1:10" x14ac:dyDescent="0.25">
      <c r="A19" s="256"/>
      <c r="B19" s="144" t="s">
        <v>184</v>
      </c>
      <c r="C19" s="144" t="s">
        <v>98</v>
      </c>
      <c r="D19" s="144" t="s">
        <v>103</v>
      </c>
      <c r="E19" s="39">
        <v>33.5</v>
      </c>
      <c r="F19" s="282"/>
      <c r="G19" s="276"/>
      <c r="H19" s="282"/>
      <c r="I19" s="371"/>
      <c r="J19" s="369"/>
    </row>
    <row r="20" spans="1:10" x14ac:dyDescent="0.25">
      <c r="A20" s="256"/>
      <c r="B20" s="144" t="s">
        <v>184</v>
      </c>
      <c r="C20" s="144" t="s">
        <v>101</v>
      </c>
      <c r="D20" s="144" t="s">
        <v>102</v>
      </c>
      <c r="E20" s="39">
        <f>776.076667+6.75+25+21.4+68.6+196.016667+34.744768+5378.297032+7.533544+46.199588+5.3016</f>
        <v>6565.9198660000002</v>
      </c>
      <c r="F20" s="289" t="s">
        <v>127</v>
      </c>
      <c r="G20" s="291" t="s">
        <v>193</v>
      </c>
      <c r="H20" s="289" t="s">
        <v>141</v>
      </c>
      <c r="I20" s="370"/>
      <c r="J20" s="368"/>
    </row>
    <row r="21" spans="1:10" x14ac:dyDescent="0.25">
      <c r="A21" s="256"/>
      <c r="B21" s="144" t="s">
        <v>184</v>
      </c>
      <c r="C21" s="144" t="s">
        <v>101</v>
      </c>
      <c r="D21" s="144" t="s">
        <v>103</v>
      </c>
      <c r="E21" s="39">
        <f>536.473333+7.7+278.038565+3821.702968+5.275384+298.400412+13.4984</f>
        <v>4961.089062</v>
      </c>
      <c r="F21" s="290"/>
      <c r="G21" s="292"/>
      <c r="H21" s="290"/>
      <c r="I21" s="371"/>
      <c r="J21" s="369"/>
    </row>
    <row r="22" spans="1:10" x14ac:dyDescent="0.25">
      <c r="A22" s="256"/>
      <c r="B22" s="144" t="s">
        <v>184</v>
      </c>
      <c r="C22" s="144" t="s">
        <v>99</v>
      </c>
      <c r="D22" s="144" t="s">
        <v>102</v>
      </c>
      <c r="E22" s="39">
        <f>318.492543+0.45</f>
        <v>318.942543</v>
      </c>
      <c r="F22" s="289" t="s">
        <v>127</v>
      </c>
      <c r="G22" s="291" t="s">
        <v>292</v>
      </c>
      <c r="H22" s="293" t="s">
        <v>296</v>
      </c>
      <c r="I22" s="370"/>
      <c r="J22" s="368"/>
    </row>
    <row r="23" spans="1:10" x14ac:dyDescent="0.25">
      <c r="A23" s="256"/>
      <c r="B23" s="144" t="s">
        <v>184</v>
      </c>
      <c r="C23" s="144" t="s">
        <v>99</v>
      </c>
      <c r="D23" s="144" t="s">
        <v>103</v>
      </c>
      <c r="E23" s="39">
        <v>308.37196399999999</v>
      </c>
      <c r="F23" s="290"/>
      <c r="G23" s="292"/>
      <c r="H23" s="294"/>
      <c r="I23" s="371"/>
      <c r="J23" s="369"/>
    </row>
    <row r="24" spans="1:10" x14ac:dyDescent="0.25">
      <c r="A24" s="65" t="s">
        <v>221</v>
      </c>
      <c r="B24" s="144" t="s">
        <v>184</v>
      </c>
      <c r="C24" s="144" t="s">
        <v>101</v>
      </c>
      <c r="D24" s="144" t="s">
        <v>102</v>
      </c>
      <c r="E24" s="39">
        <v>6.4198120000000003</v>
      </c>
      <c r="F24" s="144" t="s">
        <v>127</v>
      </c>
      <c r="G24" s="142" t="s">
        <v>193</v>
      </c>
      <c r="H24" s="144"/>
      <c r="I24" s="36"/>
      <c r="J24" s="174"/>
    </row>
    <row r="25" spans="1:10" ht="45" x14ac:dyDescent="0.25">
      <c r="A25" s="177" t="s">
        <v>223</v>
      </c>
      <c r="B25" s="145" t="s">
        <v>184</v>
      </c>
      <c r="C25" s="151" t="s">
        <v>224</v>
      </c>
      <c r="D25" s="145" t="s">
        <v>102</v>
      </c>
      <c r="E25" s="39">
        <v>5</v>
      </c>
      <c r="F25" s="144" t="s">
        <v>127</v>
      </c>
      <c r="G25" s="142" t="s">
        <v>146</v>
      </c>
      <c r="H25" s="144" t="s">
        <v>139</v>
      </c>
      <c r="I25" s="36"/>
      <c r="J25" s="174"/>
    </row>
    <row r="26" spans="1:10" ht="30" x14ac:dyDescent="0.25">
      <c r="A26" s="339" t="s">
        <v>189</v>
      </c>
      <c r="B26" s="144" t="s">
        <v>184</v>
      </c>
      <c r="C26" s="151" t="s">
        <v>108</v>
      </c>
      <c r="D26" s="144" t="s">
        <v>103</v>
      </c>
      <c r="E26" s="38">
        <v>12.65</v>
      </c>
      <c r="F26" s="289" t="s">
        <v>127</v>
      </c>
      <c r="G26" s="291" t="s">
        <v>298</v>
      </c>
      <c r="H26" s="293" t="s">
        <v>296</v>
      </c>
      <c r="I26" s="370"/>
      <c r="J26" s="368"/>
    </row>
    <row r="27" spans="1:10" ht="30" x14ac:dyDescent="0.25">
      <c r="A27" s="340"/>
      <c r="B27" s="145" t="s">
        <v>184</v>
      </c>
      <c r="C27" s="151" t="s">
        <v>108</v>
      </c>
      <c r="D27" s="145" t="s">
        <v>102</v>
      </c>
      <c r="E27" s="38">
        <f>11.5+0.97319</f>
        <v>12.473190000000001</v>
      </c>
      <c r="F27" s="290"/>
      <c r="G27" s="292"/>
      <c r="H27" s="294"/>
      <c r="I27" s="371"/>
      <c r="J27" s="369"/>
    </row>
    <row r="28" spans="1:10" ht="30" x14ac:dyDescent="0.25">
      <c r="A28" s="177" t="s">
        <v>182</v>
      </c>
      <c r="B28" s="145" t="s">
        <v>184</v>
      </c>
      <c r="C28" s="151" t="s">
        <v>108</v>
      </c>
      <c r="D28" s="145" t="s">
        <v>103</v>
      </c>
      <c r="E28" s="39">
        <v>1500</v>
      </c>
      <c r="F28" s="145" t="s">
        <v>127</v>
      </c>
      <c r="G28" s="141" t="s">
        <v>298</v>
      </c>
      <c r="H28" s="151" t="s">
        <v>296</v>
      </c>
      <c r="I28" s="2"/>
      <c r="J28" s="26"/>
    </row>
    <row r="29" spans="1:10" x14ac:dyDescent="0.25">
      <c r="A29" s="339" t="s">
        <v>183</v>
      </c>
      <c r="B29" s="145" t="s">
        <v>184</v>
      </c>
      <c r="C29" s="151" t="s">
        <v>185</v>
      </c>
      <c r="D29" s="145" t="s">
        <v>102</v>
      </c>
      <c r="E29" s="38">
        <v>9.7100000000000009</v>
      </c>
      <c r="F29" s="281" t="s">
        <v>127</v>
      </c>
      <c r="G29" s="274" t="s">
        <v>297</v>
      </c>
      <c r="H29" s="277" t="s">
        <v>296</v>
      </c>
      <c r="I29" s="281"/>
      <c r="J29" s="280"/>
    </row>
    <row r="30" spans="1:10" x14ac:dyDescent="0.25">
      <c r="A30" s="355"/>
      <c r="B30" s="145" t="s">
        <v>184</v>
      </c>
      <c r="C30" s="145" t="s">
        <v>185</v>
      </c>
      <c r="D30" s="145" t="s">
        <v>103</v>
      </c>
      <c r="E30" s="38">
        <v>87.39</v>
      </c>
      <c r="F30" s="282"/>
      <c r="G30" s="276"/>
      <c r="H30" s="279"/>
      <c r="I30" s="282"/>
      <c r="J30" s="271"/>
    </row>
    <row r="31" spans="1:10" ht="30" x14ac:dyDescent="0.25">
      <c r="A31" s="340"/>
      <c r="B31" s="145" t="s">
        <v>184</v>
      </c>
      <c r="C31" s="145" t="s">
        <v>213</v>
      </c>
      <c r="D31" s="145" t="s">
        <v>103</v>
      </c>
      <c r="E31" s="38">
        <v>2.4</v>
      </c>
      <c r="F31" s="186" t="s">
        <v>127</v>
      </c>
      <c r="G31" s="182" t="s">
        <v>295</v>
      </c>
      <c r="H31" s="187" t="s">
        <v>296</v>
      </c>
      <c r="I31" s="2"/>
      <c r="J31" s="26"/>
    </row>
    <row r="32" spans="1:10" ht="30" x14ac:dyDescent="0.25">
      <c r="A32" s="177" t="s">
        <v>186</v>
      </c>
      <c r="B32" s="145" t="s">
        <v>184</v>
      </c>
      <c r="C32" s="145" t="s">
        <v>185</v>
      </c>
      <c r="D32" s="145" t="s">
        <v>103</v>
      </c>
      <c r="E32" s="38">
        <v>60.2</v>
      </c>
      <c r="F32" s="145" t="s">
        <v>127</v>
      </c>
      <c r="G32" s="141" t="s">
        <v>297</v>
      </c>
      <c r="H32" s="151" t="s">
        <v>296</v>
      </c>
      <c r="I32" s="2"/>
      <c r="J32" s="26"/>
    </row>
    <row r="33" spans="1:10" x14ac:dyDescent="0.25">
      <c r="A33" s="177" t="s">
        <v>187</v>
      </c>
      <c r="B33" s="144" t="s">
        <v>184</v>
      </c>
      <c r="C33" s="144" t="s">
        <v>110</v>
      </c>
      <c r="D33" s="144" t="s">
        <v>103</v>
      </c>
      <c r="E33" s="36">
        <v>50</v>
      </c>
      <c r="F33" s="145" t="s">
        <v>127</v>
      </c>
      <c r="G33" s="141" t="s">
        <v>162</v>
      </c>
      <c r="H33" s="145" t="s">
        <v>139</v>
      </c>
      <c r="I33" s="2"/>
      <c r="J33" s="26"/>
    </row>
    <row r="34" spans="1:10" ht="30" x14ac:dyDescent="0.25">
      <c r="A34" s="23" t="s">
        <v>188</v>
      </c>
      <c r="B34" s="144" t="s">
        <v>184</v>
      </c>
      <c r="C34" s="143" t="s">
        <v>235</v>
      </c>
      <c r="D34" s="144" t="s">
        <v>103</v>
      </c>
      <c r="E34" s="36">
        <v>20</v>
      </c>
      <c r="F34" s="145" t="s">
        <v>127</v>
      </c>
      <c r="G34" s="141" t="s">
        <v>302</v>
      </c>
      <c r="H34" s="151" t="s">
        <v>296</v>
      </c>
      <c r="I34" s="2"/>
      <c r="J34" s="26"/>
    </row>
    <row r="35" spans="1:10" ht="30" x14ac:dyDescent="0.25">
      <c r="A35" s="19" t="s">
        <v>190</v>
      </c>
      <c r="B35" s="144" t="s">
        <v>184</v>
      </c>
      <c r="C35" s="143" t="s">
        <v>122</v>
      </c>
      <c r="D35" s="144" t="s">
        <v>103</v>
      </c>
      <c r="E35" s="36">
        <v>50</v>
      </c>
      <c r="F35" s="144" t="s">
        <v>127</v>
      </c>
      <c r="G35" s="142" t="s">
        <v>299</v>
      </c>
      <c r="H35" s="143" t="s">
        <v>296</v>
      </c>
      <c r="I35" s="36"/>
      <c r="J35" s="174"/>
    </row>
    <row r="36" spans="1:10" x14ac:dyDescent="0.25">
      <c r="A36" s="178" t="s">
        <v>196</v>
      </c>
      <c r="B36" s="185" t="s">
        <v>406</v>
      </c>
      <c r="C36" s="143" t="s">
        <v>96</v>
      </c>
      <c r="D36" s="144" t="s">
        <v>407</v>
      </c>
      <c r="E36" s="193" t="s">
        <v>407</v>
      </c>
      <c r="F36" s="144" t="s">
        <v>127</v>
      </c>
      <c r="G36" s="183" t="s">
        <v>175</v>
      </c>
      <c r="H36" s="185" t="s">
        <v>139</v>
      </c>
      <c r="I36" s="36"/>
      <c r="J36" s="174"/>
    </row>
    <row r="37" spans="1:10" ht="30" customHeight="1" x14ac:dyDescent="0.25">
      <c r="A37" s="256" t="s">
        <v>200</v>
      </c>
      <c r="B37" s="144" t="s">
        <v>184</v>
      </c>
      <c r="C37" s="143" t="s">
        <v>201</v>
      </c>
      <c r="D37" s="144" t="s">
        <v>102</v>
      </c>
      <c r="E37" s="38">
        <v>-3.3290000000000002</v>
      </c>
      <c r="F37" s="281" t="s">
        <v>271</v>
      </c>
      <c r="G37" s="281"/>
      <c r="H37" s="281"/>
      <c r="I37" s="380"/>
      <c r="J37" s="382"/>
    </row>
    <row r="38" spans="1:10" ht="30" customHeight="1" x14ac:dyDescent="0.25">
      <c r="A38" s="256"/>
      <c r="B38" s="144" t="s">
        <v>184</v>
      </c>
      <c r="C38" s="144" t="s">
        <v>201</v>
      </c>
      <c r="D38" s="144" t="s">
        <v>102</v>
      </c>
      <c r="E38" s="38">
        <v>3.3290000000000002</v>
      </c>
      <c r="F38" s="282"/>
      <c r="G38" s="282"/>
      <c r="H38" s="282"/>
      <c r="I38" s="381"/>
      <c r="J38" s="383"/>
    </row>
    <row r="39" spans="1:10" x14ac:dyDescent="0.25">
      <c r="A39" s="256" t="s">
        <v>202</v>
      </c>
      <c r="B39" s="144" t="s">
        <v>184</v>
      </c>
      <c r="C39" s="144" t="s">
        <v>203</v>
      </c>
      <c r="D39" s="144" t="s">
        <v>102</v>
      </c>
      <c r="E39" s="38">
        <v>-33.732999999999997</v>
      </c>
      <c r="F39" s="281" t="s">
        <v>271</v>
      </c>
      <c r="G39" s="281"/>
      <c r="H39" s="281"/>
      <c r="I39" s="380"/>
      <c r="J39" s="382"/>
    </row>
    <row r="40" spans="1:10" x14ac:dyDescent="0.25">
      <c r="A40" s="256"/>
      <c r="B40" s="144" t="s">
        <v>184</v>
      </c>
      <c r="C40" s="144" t="s">
        <v>203</v>
      </c>
      <c r="D40" s="144" t="s">
        <v>102</v>
      </c>
      <c r="E40" s="38">
        <v>33.732999999999997</v>
      </c>
      <c r="F40" s="282"/>
      <c r="G40" s="282"/>
      <c r="H40" s="282"/>
      <c r="I40" s="381"/>
      <c r="J40" s="383"/>
    </row>
    <row r="41" spans="1:10" x14ac:dyDescent="0.25">
      <c r="A41" s="376" t="s">
        <v>205</v>
      </c>
      <c r="B41" s="144" t="s">
        <v>184</v>
      </c>
      <c r="C41" s="144" t="s">
        <v>98</v>
      </c>
      <c r="D41" s="144" t="s">
        <v>103</v>
      </c>
      <c r="E41" s="38">
        <v>40.020000000000003</v>
      </c>
      <c r="F41" s="281" t="s">
        <v>127</v>
      </c>
      <c r="G41" s="274" t="s">
        <v>248</v>
      </c>
      <c r="H41" s="281" t="s">
        <v>139</v>
      </c>
      <c r="I41" s="380"/>
      <c r="J41" s="382"/>
    </row>
    <row r="42" spans="1:10" ht="15.75" customHeight="1" x14ac:dyDescent="0.25">
      <c r="A42" s="377"/>
      <c r="B42" s="144" t="s">
        <v>184</v>
      </c>
      <c r="C42" s="144" t="s">
        <v>98</v>
      </c>
      <c r="D42" s="144" t="s">
        <v>102</v>
      </c>
      <c r="E42" s="38">
        <v>50</v>
      </c>
      <c r="F42" s="282"/>
      <c r="G42" s="276"/>
      <c r="H42" s="282"/>
      <c r="I42" s="381"/>
      <c r="J42" s="383"/>
    </row>
    <row r="43" spans="1:10" ht="30" customHeight="1" x14ac:dyDescent="0.25">
      <c r="A43" s="356" t="s">
        <v>211</v>
      </c>
      <c r="B43" s="144" t="s">
        <v>184</v>
      </c>
      <c r="C43" s="184" t="s">
        <v>212</v>
      </c>
      <c r="D43" s="144" t="s">
        <v>102</v>
      </c>
      <c r="E43" s="38">
        <v>5.5269320000000004</v>
      </c>
      <c r="F43" s="145" t="s">
        <v>271</v>
      </c>
      <c r="G43" s="145"/>
      <c r="H43" s="145"/>
      <c r="I43" s="2"/>
      <c r="J43" s="26"/>
    </row>
    <row r="44" spans="1:10" ht="30" x14ac:dyDescent="0.25">
      <c r="A44" s="356"/>
      <c r="B44" s="144" t="s">
        <v>184</v>
      </c>
      <c r="C44" s="184" t="s">
        <v>213</v>
      </c>
      <c r="D44" s="144" t="s">
        <v>102</v>
      </c>
      <c r="E44" s="38">
        <f>27.30409+63.65</f>
        <v>90.954089999999994</v>
      </c>
      <c r="F44" s="145" t="s">
        <v>127</v>
      </c>
      <c r="G44" s="141" t="s">
        <v>295</v>
      </c>
      <c r="H44" s="151" t="s">
        <v>296</v>
      </c>
      <c r="I44" s="2"/>
      <c r="J44" s="26"/>
    </row>
    <row r="45" spans="1:10" ht="30" customHeight="1" x14ac:dyDescent="0.25">
      <c r="A45" s="356" t="s">
        <v>214</v>
      </c>
      <c r="B45" s="144" t="s">
        <v>184</v>
      </c>
      <c r="C45" s="187" t="s">
        <v>215</v>
      </c>
      <c r="D45" s="144" t="s">
        <v>102</v>
      </c>
      <c r="E45" s="38">
        <v>1.3129919999999999</v>
      </c>
      <c r="F45" s="145" t="s">
        <v>127</v>
      </c>
      <c r="G45" s="141" t="s">
        <v>303</v>
      </c>
      <c r="H45" s="151" t="s">
        <v>296</v>
      </c>
      <c r="I45" s="2"/>
      <c r="J45" s="26"/>
    </row>
    <row r="46" spans="1:10" ht="30" x14ac:dyDescent="0.25">
      <c r="A46" s="356"/>
      <c r="B46" s="144" t="s">
        <v>184</v>
      </c>
      <c r="C46" s="187" t="s">
        <v>108</v>
      </c>
      <c r="D46" s="144" t="s">
        <v>102</v>
      </c>
      <c r="E46" s="45">
        <v>0.44668799999999997</v>
      </c>
      <c r="F46" s="145" t="s">
        <v>127</v>
      </c>
      <c r="G46" s="141" t="s">
        <v>304</v>
      </c>
      <c r="H46" s="151" t="s">
        <v>296</v>
      </c>
      <c r="I46" s="2"/>
      <c r="J46" s="26"/>
    </row>
    <row r="47" spans="1:10" x14ac:dyDescent="0.25">
      <c r="A47" s="356"/>
      <c r="B47" s="144" t="s">
        <v>184</v>
      </c>
      <c r="C47" s="187" t="s">
        <v>134</v>
      </c>
      <c r="D47" s="144" t="s">
        <v>102</v>
      </c>
      <c r="E47" s="45">
        <v>0.19544</v>
      </c>
      <c r="F47" s="144" t="s">
        <v>127</v>
      </c>
      <c r="G47" s="142" t="s">
        <v>154</v>
      </c>
      <c r="H47" s="144" t="s">
        <v>139</v>
      </c>
      <c r="I47" s="2"/>
      <c r="J47" s="26"/>
    </row>
    <row r="48" spans="1:10" ht="30" x14ac:dyDescent="0.25">
      <c r="A48" s="376" t="s">
        <v>216</v>
      </c>
      <c r="B48" s="144" t="s">
        <v>184</v>
      </c>
      <c r="C48" s="187" t="s">
        <v>108</v>
      </c>
      <c r="D48" s="144" t="s">
        <v>103</v>
      </c>
      <c r="E48" s="38">
        <v>63.9</v>
      </c>
      <c r="F48" s="145" t="s">
        <v>127</v>
      </c>
      <c r="G48" s="141" t="s">
        <v>298</v>
      </c>
      <c r="H48" s="151" t="s">
        <v>296</v>
      </c>
      <c r="I48" s="2"/>
      <c r="J48" s="26"/>
    </row>
    <row r="49" spans="1:10" x14ac:dyDescent="0.25">
      <c r="A49" s="379"/>
      <c r="B49" s="144" t="s">
        <v>184</v>
      </c>
      <c r="C49" s="187" t="s">
        <v>107</v>
      </c>
      <c r="D49" s="144" t="s">
        <v>103</v>
      </c>
      <c r="E49" s="38">
        <v>237.3</v>
      </c>
      <c r="F49" s="281" t="s">
        <v>127</v>
      </c>
      <c r="G49" s="274" t="s">
        <v>161</v>
      </c>
      <c r="H49" s="281" t="s">
        <v>139</v>
      </c>
      <c r="I49" s="380"/>
      <c r="J49" s="382"/>
    </row>
    <row r="50" spans="1:10" x14ac:dyDescent="0.25">
      <c r="A50" s="379"/>
      <c r="B50" s="44" t="s">
        <v>184</v>
      </c>
      <c r="C50" s="187" t="s">
        <v>107</v>
      </c>
      <c r="D50" s="145" t="s">
        <v>102</v>
      </c>
      <c r="E50" s="38">
        <v>8.1</v>
      </c>
      <c r="F50" s="282"/>
      <c r="G50" s="276"/>
      <c r="H50" s="282"/>
      <c r="I50" s="381"/>
      <c r="J50" s="383"/>
    </row>
    <row r="51" spans="1:10" x14ac:dyDescent="0.25">
      <c r="A51" s="379"/>
      <c r="B51" s="44" t="s">
        <v>184</v>
      </c>
      <c r="C51" s="187" t="s">
        <v>101</v>
      </c>
      <c r="D51" s="145" t="s">
        <v>103</v>
      </c>
      <c r="E51" s="38">
        <v>0.6</v>
      </c>
      <c r="F51" s="289" t="s">
        <v>127</v>
      </c>
      <c r="G51" s="291" t="s">
        <v>193</v>
      </c>
      <c r="H51" s="281" t="s">
        <v>352</v>
      </c>
      <c r="I51" s="283" t="s">
        <v>250</v>
      </c>
      <c r="J51" s="270">
        <v>44104</v>
      </c>
    </row>
    <row r="52" spans="1:10" x14ac:dyDescent="0.25">
      <c r="A52" s="377"/>
      <c r="B52" s="44" t="s">
        <v>184</v>
      </c>
      <c r="C52" s="187" t="s">
        <v>101</v>
      </c>
      <c r="D52" s="145" t="s">
        <v>102</v>
      </c>
      <c r="E52" s="38">
        <v>8.1999999999999993</v>
      </c>
      <c r="F52" s="290"/>
      <c r="G52" s="292"/>
      <c r="H52" s="282"/>
      <c r="I52" s="284"/>
      <c r="J52" s="271"/>
    </row>
    <row r="53" spans="1:10" ht="30" x14ac:dyDescent="0.25">
      <c r="A53" s="378" t="s">
        <v>217</v>
      </c>
      <c r="B53" s="186" t="s">
        <v>184</v>
      </c>
      <c r="C53" s="143" t="s">
        <v>106</v>
      </c>
      <c r="D53" s="144" t="s">
        <v>102</v>
      </c>
      <c r="E53" s="36">
        <v>-2</v>
      </c>
      <c r="F53" s="281" t="s">
        <v>127</v>
      </c>
      <c r="G53" s="274" t="s">
        <v>248</v>
      </c>
      <c r="H53" s="281" t="s">
        <v>139</v>
      </c>
      <c r="I53" s="380"/>
      <c r="J53" s="382"/>
    </row>
    <row r="54" spans="1:10" x14ac:dyDescent="0.25">
      <c r="A54" s="378"/>
      <c r="B54" s="77" t="s">
        <v>184</v>
      </c>
      <c r="C54" s="144" t="s">
        <v>98</v>
      </c>
      <c r="D54" s="144" t="s">
        <v>102</v>
      </c>
      <c r="E54" s="36">
        <v>2</v>
      </c>
      <c r="F54" s="282"/>
      <c r="G54" s="276"/>
      <c r="H54" s="282"/>
      <c r="I54" s="381"/>
      <c r="J54" s="383"/>
    </row>
    <row r="55" spans="1:10" x14ac:dyDescent="0.25">
      <c r="A55" s="378" t="s">
        <v>218</v>
      </c>
      <c r="B55" s="77" t="s">
        <v>184</v>
      </c>
      <c r="C55" s="144" t="s">
        <v>99</v>
      </c>
      <c r="D55" s="144" t="s">
        <v>102</v>
      </c>
      <c r="E55" s="45">
        <v>-0.45871099999999998</v>
      </c>
      <c r="F55" s="289" t="s">
        <v>127</v>
      </c>
      <c r="G55" s="291" t="s">
        <v>175</v>
      </c>
      <c r="H55" s="289" t="s">
        <v>139</v>
      </c>
      <c r="I55" s="370"/>
      <c r="J55" s="368"/>
    </row>
    <row r="56" spans="1:10" x14ac:dyDescent="0.25">
      <c r="A56" s="378"/>
      <c r="B56" s="77" t="s">
        <v>184</v>
      </c>
      <c r="C56" s="144" t="s">
        <v>96</v>
      </c>
      <c r="D56" s="144" t="s">
        <v>102</v>
      </c>
      <c r="E56" s="45">
        <v>0.45871099999999998</v>
      </c>
      <c r="F56" s="290"/>
      <c r="G56" s="292"/>
      <c r="H56" s="290"/>
      <c r="I56" s="371"/>
      <c r="J56" s="369"/>
    </row>
    <row r="57" spans="1:10" x14ac:dyDescent="0.25">
      <c r="A57" s="378" t="s">
        <v>233</v>
      </c>
      <c r="B57" s="77" t="s">
        <v>184</v>
      </c>
      <c r="C57" s="144" t="s">
        <v>96</v>
      </c>
      <c r="D57" s="144" t="s">
        <v>102</v>
      </c>
      <c r="E57" s="38">
        <v>44.52328</v>
      </c>
      <c r="F57" s="144" t="s">
        <v>127</v>
      </c>
      <c r="G57" s="142" t="s">
        <v>175</v>
      </c>
      <c r="H57" s="144" t="s">
        <v>139</v>
      </c>
      <c r="I57" s="64"/>
      <c r="J57" s="179"/>
    </row>
    <row r="58" spans="1:10" x14ac:dyDescent="0.25">
      <c r="A58" s="378"/>
      <c r="B58" s="77" t="s">
        <v>184</v>
      </c>
      <c r="C58" s="144" t="s">
        <v>98</v>
      </c>
      <c r="D58" s="144" t="s">
        <v>102</v>
      </c>
      <c r="E58" s="38">
        <v>3.9385840000000001</v>
      </c>
      <c r="F58" s="145" t="s">
        <v>127</v>
      </c>
      <c r="G58" s="141" t="s">
        <v>248</v>
      </c>
      <c r="H58" s="145" t="s">
        <v>139</v>
      </c>
      <c r="I58" s="2"/>
      <c r="J58" s="26"/>
    </row>
    <row r="59" spans="1:10" ht="60" x14ac:dyDescent="0.25">
      <c r="A59" s="19" t="s">
        <v>219</v>
      </c>
      <c r="B59" s="185" t="s">
        <v>184</v>
      </c>
      <c r="C59" s="144" t="s">
        <v>220</v>
      </c>
      <c r="D59" s="144" t="s">
        <v>102</v>
      </c>
      <c r="E59" s="38">
        <f>234.707427+21.265071</f>
        <v>255.972498</v>
      </c>
      <c r="F59" s="144" t="s">
        <v>271</v>
      </c>
      <c r="G59" s="142"/>
      <c r="H59" s="143" t="s">
        <v>381</v>
      </c>
      <c r="I59" s="117" t="s">
        <v>382</v>
      </c>
      <c r="J59" s="163">
        <v>43922</v>
      </c>
    </row>
    <row r="60" spans="1:10" ht="30" x14ac:dyDescent="0.25">
      <c r="A60" s="172" t="s">
        <v>222</v>
      </c>
      <c r="B60" s="186" t="s">
        <v>184</v>
      </c>
      <c r="C60" s="151" t="s">
        <v>123</v>
      </c>
      <c r="D60" s="145" t="s">
        <v>102</v>
      </c>
      <c r="E60" s="38">
        <v>4.2189170000000003</v>
      </c>
      <c r="F60" s="145" t="s">
        <v>271</v>
      </c>
      <c r="G60" s="145"/>
      <c r="H60" s="145"/>
      <c r="I60" s="2"/>
      <c r="J60" s="26"/>
    </row>
    <row r="61" spans="1:10" ht="30" x14ac:dyDescent="0.25">
      <c r="A61" s="177" t="s">
        <v>234</v>
      </c>
      <c r="B61" s="186" t="s">
        <v>184</v>
      </c>
      <c r="C61" s="144" t="s">
        <v>107</v>
      </c>
      <c r="D61" s="144" t="s">
        <v>103</v>
      </c>
      <c r="E61" s="38">
        <v>82.5</v>
      </c>
      <c r="F61" s="145" t="s">
        <v>127</v>
      </c>
      <c r="G61" s="141" t="s">
        <v>161</v>
      </c>
      <c r="H61" s="145" t="s">
        <v>139</v>
      </c>
      <c r="I61" s="2"/>
      <c r="J61" s="26"/>
    </row>
    <row r="62" spans="1:10" ht="30" x14ac:dyDescent="0.25">
      <c r="A62" s="177" t="s">
        <v>236</v>
      </c>
      <c r="B62" s="186" t="s">
        <v>184</v>
      </c>
      <c r="C62" s="144" t="s">
        <v>213</v>
      </c>
      <c r="D62" s="144" t="s">
        <v>103</v>
      </c>
      <c r="E62" s="37">
        <v>9.9640000000000004</v>
      </c>
      <c r="F62" s="145" t="s">
        <v>127</v>
      </c>
      <c r="G62" s="141" t="s">
        <v>295</v>
      </c>
      <c r="H62" s="151" t="s">
        <v>296</v>
      </c>
      <c r="I62" s="2"/>
      <c r="J62" s="26"/>
    </row>
    <row r="63" spans="1:10" ht="30" x14ac:dyDescent="0.25">
      <c r="A63" s="177" t="s">
        <v>237</v>
      </c>
      <c r="B63" s="186" t="s">
        <v>406</v>
      </c>
      <c r="C63" s="187" t="s">
        <v>215</v>
      </c>
      <c r="D63" s="185" t="s">
        <v>407</v>
      </c>
      <c r="E63" s="193" t="s">
        <v>407</v>
      </c>
      <c r="F63" s="145" t="s">
        <v>127</v>
      </c>
      <c r="G63" s="141" t="s">
        <v>303</v>
      </c>
      <c r="H63" s="151" t="s">
        <v>296</v>
      </c>
      <c r="I63" s="2"/>
      <c r="J63" s="26"/>
    </row>
    <row r="64" spans="1:10" x14ac:dyDescent="0.25">
      <c r="A64" s="19" t="s">
        <v>244</v>
      </c>
      <c r="B64" s="185" t="s">
        <v>406</v>
      </c>
      <c r="C64" s="144" t="s">
        <v>409</v>
      </c>
      <c r="D64" s="185" t="s">
        <v>407</v>
      </c>
      <c r="E64" s="193" t="s">
        <v>407</v>
      </c>
      <c r="F64" s="144" t="s">
        <v>127</v>
      </c>
      <c r="G64" s="142" t="s">
        <v>305</v>
      </c>
      <c r="H64" s="143" t="s">
        <v>352</v>
      </c>
      <c r="I64" s="36" t="s">
        <v>141</v>
      </c>
      <c r="J64" s="174"/>
    </row>
    <row r="65" spans="1:10" ht="15.75" thickBot="1" x14ac:dyDescent="0.3">
      <c r="A65" s="200" t="s">
        <v>412</v>
      </c>
      <c r="B65" s="197" t="s">
        <v>406</v>
      </c>
      <c r="C65" s="196" t="s">
        <v>185</v>
      </c>
      <c r="D65" s="199" t="s">
        <v>407</v>
      </c>
      <c r="E65" s="194" t="s">
        <v>407</v>
      </c>
      <c r="F65" s="196" t="s">
        <v>271</v>
      </c>
      <c r="G65" s="198"/>
      <c r="H65" s="201"/>
      <c r="I65" s="202"/>
      <c r="J65" s="203"/>
    </row>
    <row r="66" spans="1:10" ht="15.75" thickBot="1" x14ac:dyDescent="0.3">
      <c r="A66" s="52" t="s">
        <v>339</v>
      </c>
      <c r="B66" s="53"/>
      <c r="C66" s="53"/>
      <c r="D66" s="53"/>
      <c r="E66" s="54">
        <f>SUM(E4:E64)</f>
        <v>17977.625561999994</v>
      </c>
      <c r="F66" s="53"/>
      <c r="G66" s="53"/>
      <c r="H66" s="53"/>
      <c r="I66" s="53"/>
      <c r="J66" s="55"/>
    </row>
    <row r="67" spans="1:10" ht="15.75" thickBot="1" x14ac:dyDescent="0.3">
      <c r="A67" s="56" t="s">
        <v>337</v>
      </c>
      <c r="B67" s="57"/>
      <c r="C67" s="57"/>
      <c r="D67" s="57"/>
      <c r="E67" s="58">
        <f>SUM(E4:E5)</f>
        <v>0</v>
      </c>
      <c r="F67" s="57"/>
      <c r="G67" s="57"/>
      <c r="H67" s="57"/>
      <c r="I67" s="57"/>
      <c r="J67" s="59"/>
    </row>
    <row r="68" spans="1:10" ht="15.75" thickBot="1" x14ac:dyDescent="0.3">
      <c r="A68" s="56" t="s">
        <v>338</v>
      </c>
      <c r="B68" s="57"/>
      <c r="C68" s="57"/>
      <c r="D68" s="57"/>
      <c r="E68" s="58">
        <f>E66-E67</f>
        <v>17977.625561999994</v>
      </c>
      <c r="F68" s="57"/>
      <c r="G68" s="57"/>
      <c r="H68" s="57"/>
      <c r="I68" s="57"/>
      <c r="J68" s="59"/>
    </row>
    <row r="69" spans="1:10" x14ac:dyDescent="0.25">
      <c r="B69" s="34"/>
      <c r="E69" s="6"/>
    </row>
    <row r="70" spans="1:10" x14ac:dyDescent="0.25">
      <c r="B70" s="34"/>
    </row>
    <row r="71" spans="1:10" x14ac:dyDescent="0.25">
      <c r="E71" s="40"/>
    </row>
  </sheetData>
  <mergeCells count="95">
    <mergeCell ref="F53:F54"/>
    <mergeCell ref="G53:G54"/>
    <mergeCell ref="H53:H54"/>
    <mergeCell ref="I53:I54"/>
    <mergeCell ref="J53:J54"/>
    <mergeCell ref="F49:F50"/>
    <mergeCell ref="G49:G50"/>
    <mergeCell ref="I39:I40"/>
    <mergeCell ref="J39:J40"/>
    <mergeCell ref="F41:F42"/>
    <mergeCell ref="G41:G42"/>
    <mergeCell ref="H41:H42"/>
    <mergeCell ref="I41:I42"/>
    <mergeCell ref="F51:F52"/>
    <mergeCell ref="G51:G52"/>
    <mergeCell ref="H51:H52"/>
    <mergeCell ref="I51:I52"/>
    <mergeCell ref="J51:J52"/>
    <mergeCell ref="F37:F38"/>
    <mergeCell ref="G37:G38"/>
    <mergeCell ref="H37:H38"/>
    <mergeCell ref="G39:G40"/>
    <mergeCell ref="H39:H40"/>
    <mergeCell ref="F39:F40"/>
    <mergeCell ref="I37:I38"/>
    <mergeCell ref="J37:J38"/>
    <mergeCell ref="H49:H50"/>
    <mergeCell ref="I49:I50"/>
    <mergeCell ref="J49:J50"/>
    <mergeCell ref="J41:J42"/>
    <mergeCell ref="A57:A58"/>
    <mergeCell ref="A43:A44"/>
    <mergeCell ref="A45:A47"/>
    <mergeCell ref="A48:A52"/>
    <mergeCell ref="A55:A56"/>
    <mergeCell ref="A53:A54"/>
    <mergeCell ref="F55:F56"/>
    <mergeCell ref="G55:G56"/>
    <mergeCell ref="H55:H56"/>
    <mergeCell ref="I55:I56"/>
    <mergeCell ref="J55:J56"/>
    <mergeCell ref="A4:A5"/>
    <mergeCell ref="A6:A7"/>
    <mergeCell ref="A41:A42"/>
    <mergeCell ref="A29:A31"/>
    <mergeCell ref="A26:A27"/>
    <mergeCell ref="A8:A9"/>
    <mergeCell ref="A39:A40"/>
    <mergeCell ref="A15:A23"/>
    <mergeCell ref="A37:A38"/>
    <mergeCell ref="F4:F5"/>
    <mergeCell ref="G4:G5"/>
    <mergeCell ref="H4:H5"/>
    <mergeCell ref="F18:F19"/>
    <mergeCell ref="G8:G9"/>
    <mergeCell ref="H8:H9"/>
    <mergeCell ref="G6:G7"/>
    <mergeCell ref="H6:H7"/>
    <mergeCell ref="H18:H19"/>
    <mergeCell ref="H15:H16"/>
    <mergeCell ref="I18:I19"/>
    <mergeCell ref="J18:J19"/>
    <mergeCell ref="I8:I9"/>
    <mergeCell ref="J8:J9"/>
    <mergeCell ref="I4:I5"/>
    <mergeCell ref="J4:J5"/>
    <mergeCell ref="I15:I16"/>
    <mergeCell ref="J15:J16"/>
    <mergeCell ref="I6:I7"/>
    <mergeCell ref="J6:J7"/>
    <mergeCell ref="I26:I27"/>
    <mergeCell ref="J26:J27"/>
    <mergeCell ref="H29:H30"/>
    <mergeCell ref="I29:I30"/>
    <mergeCell ref="J29:J30"/>
    <mergeCell ref="H26:H27"/>
    <mergeCell ref="J22:J23"/>
    <mergeCell ref="H20:H21"/>
    <mergeCell ref="I20:I21"/>
    <mergeCell ref="J20:J21"/>
    <mergeCell ref="H22:H23"/>
    <mergeCell ref="I22:I23"/>
    <mergeCell ref="F29:F30"/>
    <mergeCell ref="G29:G30"/>
    <mergeCell ref="F26:F27"/>
    <mergeCell ref="G26:G27"/>
    <mergeCell ref="F6:F7"/>
    <mergeCell ref="F8:F9"/>
    <mergeCell ref="F22:F23"/>
    <mergeCell ref="F20:F21"/>
    <mergeCell ref="F15:F16"/>
    <mergeCell ref="G15:G16"/>
    <mergeCell ref="G20:G21"/>
    <mergeCell ref="G22:G23"/>
    <mergeCell ref="G18:G19"/>
  </mergeCells>
  <phoneticPr fontId="7" type="noConversion"/>
  <hyperlinks>
    <hyperlink ref="G61" r:id="rId1" xr:uid="{7085F542-F938-45F3-A214-2DEE90A2ED81}"/>
    <hyperlink ref="G15" r:id="rId2" xr:uid="{057EA645-D6D3-4BBB-80C9-9C19BF90742F}"/>
    <hyperlink ref="G17" r:id="rId3" xr:uid="{C9D5A488-04C6-4EC8-B18F-605DF4269454}"/>
    <hyperlink ref="G18" r:id="rId4" display="https://www.pbo-dpb.gc.ca/web/default/files/Documents/Info%20Requests/2020/IR0526_NRCCan_COVID19_update_2_request_e.pdf" xr:uid="{2AD08B20-B941-403B-9403-CEE464BFD914}"/>
    <hyperlink ref="G18:G19" r:id="rId5" display="IR0526" xr:uid="{5CC31FBB-3C7E-4E7E-ADFA-B018493F605D}"/>
    <hyperlink ref="G20" r:id="rId6" display="https://www.pbo-dpb.gc.ca/web/default/files/Documents/Info%20Requests/2020/IR0528_PHAC_COVID19_update_request_e.pdf" xr:uid="{D735D17A-0DC7-4247-9A6F-552905F751B4}"/>
    <hyperlink ref="G20:G21" r:id="rId7" display="IR0528" xr:uid="{11505D49-2B20-4AF8-B136-7F43DEA6FC68}"/>
    <hyperlink ref="G24" r:id="rId8" xr:uid="{9B47F6B8-2322-4BB6-B7F9-734EC7917971}"/>
    <hyperlink ref="G11" r:id="rId9" xr:uid="{8E6C35DA-9CEA-479A-B0B2-5D3C5AB5371C}"/>
    <hyperlink ref="G25" r:id="rId10" xr:uid="{E5933995-7728-494B-8771-63A4949AE698}"/>
    <hyperlink ref="G58" r:id="rId11" display="https://www.pbo-dpb.gc.ca/web/default/files/Documents/Info%20Requests/2020/IR0526_NRCCan_COVID19_update_2_request_e.pdf" xr:uid="{4149BF27-0A59-470A-9436-B3B525CA4CBD}"/>
    <hyperlink ref="G57" r:id="rId12" xr:uid="{73B0A4BC-F471-406A-805A-5844B4238778}"/>
    <hyperlink ref="G49" r:id="rId13" xr:uid="{4DA29B3C-0822-4F21-9547-1465529BF63C}"/>
    <hyperlink ref="G41" r:id="rId14" xr:uid="{5EFE7FD1-38D0-4ADA-BD6D-F520A92A515C}"/>
    <hyperlink ref="G47" r:id="rId15" xr:uid="{6FC82C06-D3FB-46A3-9473-0C20C3BB188F}"/>
    <hyperlink ref="G51" r:id="rId16" xr:uid="{2C14F56C-07E6-4923-9803-D39BAFBE22B1}"/>
    <hyperlink ref="G53" r:id="rId17" xr:uid="{066E09D2-0F44-4F4C-B57B-F68ED0E5B7E8}"/>
    <hyperlink ref="G55" r:id="rId18" xr:uid="{12E491C2-91A5-47ED-9A24-1F178FCA4ABB}"/>
    <hyperlink ref="G33" r:id="rId19" display="https://www.pbo-dpb.gc.ca/web/default/files/Documents/Info%20Requests/2020/IR0475_WAGE_COVID-19_Measures_request_e_signed.pdf" xr:uid="{634A93AE-28AA-42D7-AFC9-BE56616BE51C}"/>
    <hyperlink ref="G33" r:id="rId20" xr:uid="{5071E680-52DF-4C92-9B71-0F46F5C210CB}"/>
    <hyperlink ref="H12" r:id="rId21" display="CRB data" xr:uid="{F3E16691-8B9E-4CD1-98E6-CE7AC6D35D13}"/>
    <hyperlink ref="H14" r:id="rId22" display="CRSB data" xr:uid="{8F99D08C-EBDE-43EB-9C30-67B1413E11B3}"/>
    <hyperlink ref="H13" r:id="rId23" display="CRCB data" xr:uid="{80192852-263C-4E22-B6FC-F58BF1AEF4FA}"/>
    <hyperlink ref="G10" r:id="rId24" xr:uid="{B2AAB769-EC2A-4F10-9006-4F04B8927AEE}"/>
    <hyperlink ref="G6" r:id="rId25" xr:uid="{1AC97137-682C-492C-B5CF-5C8924E017F1}"/>
    <hyperlink ref="G29:G30" r:id="rId26" display="IR0547" xr:uid="{FF929B44-F998-47AD-8430-A2421F213031}"/>
    <hyperlink ref="G32" r:id="rId27" xr:uid="{92F5A2E2-6B02-4B4B-B304-4C7A1FBD5C21}"/>
    <hyperlink ref="G64" r:id="rId28" xr:uid="{8BA27A8D-ECBA-4A1C-BB1F-08BB786F20CE}"/>
    <hyperlink ref="G8:G9" r:id="rId29" display="IR0550" xr:uid="{2608FC90-7128-4ADD-BD95-ED22CC50BD44}"/>
    <hyperlink ref="G22:G23" r:id="rId30" display="IR0551" xr:uid="{885BD869-834E-45C1-AE32-10BBB40708FF}"/>
    <hyperlink ref="G26:G27" r:id="rId31" display="IR0549" xr:uid="{3B3BFCBB-8EE0-40D1-989B-A55ADA9AE4DF}"/>
    <hyperlink ref="G28" r:id="rId32" xr:uid="{B89A586F-0DC0-44FD-80C5-2F718603CB6B}"/>
    <hyperlink ref="G48" r:id="rId33" xr:uid="{1864BC2C-68FA-4CEC-99C2-AC8AE530C427}"/>
    <hyperlink ref="G35" r:id="rId34" xr:uid="{D185A3A7-EE61-4F7F-BF52-2E630459C7F2}"/>
    <hyperlink ref="G34" r:id="rId35" xr:uid="{D10FC7EF-8A70-475E-9349-065BB5B1420F}"/>
    <hyperlink ref="G44" r:id="rId36" xr:uid="{258B69E7-2612-427C-BC66-E162DE72B896}"/>
    <hyperlink ref="G62" r:id="rId37" xr:uid="{DD45FD82-9D23-4412-BC54-755B33451C00}"/>
    <hyperlink ref="G63" r:id="rId38" xr:uid="{C0D40836-883C-4C4A-9ED0-D021FF3997CD}"/>
    <hyperlink ref="G45" r:id="rId39" xr:uid="{AEBA6751-DC9E-4AB4-8F09-E404FB733E55}"/>
    <hyperlink ref="G46" r:id="rId40" xr:uid="{87C8CBBF-A48B-4B6F-B813-994881A48844}"/>
    <hyperlink ref="I59" r:id="rId41" xr:uid="{1CE51990-77FA-4444-858D-C22258AD0320}"/>
    <hyperlink ref="G31" r:id="rId42" xr:uid="{BE983535-A7C4-482F-8FBF-E08361931526}"/>
    <hyperlink ref="G36" r:id="rId43" xr:uid="{7007EA01-2AA9-48CD-AEF7-D77D67A8FA51}"/>
  </hyperlinks>
  <pageMargins left="0.7" right="0.7" top="0.75" bottom="0.75" header="0.3" footer="0.3"/>
  <pageSetup orientation="portrait" r:id="rId44"/>
  <ignoredErrors>
    <ignoredError sqref="E67"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Legend</vt:lpstr>
      <vt:lpstr>Protecting Health and Safety</vt:lpstr>
      <vt:lpstr>Direct Support Measures</vt:lpstr>
      <vt:lpstr>Tax Liquidity Support</vt:lpstr>
      <vt:lpstr>Other Liquidity Support</vt:lpstr>
      <vt:lpstr>Measures not in FINA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Stanton, Jason</dc:creator>
  <cp:lastModifiedBy>Giswold, Jill</cp:lastModifiedBy>
  <dcterms:created xsi:type="dcterms:W3CDTF">2020-06-05T19:11:01Z</dcterms:created>
  <dcterms:modified xsi:type="dcterms:W3CDTF">2020-11-23T23:02:07Z</dcterms:modified>
</cp:coreProperties>
</file>