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iswoJ\AppData\Roaming\OpenText\OTEdit\pbodocs-otcs\c371853\"/>
    </mc:Choice>
  </mc:AlternateContent>
  <xr:revisionPtr revIDLastSave="0" documentId="13_ncr:1_{B786600B-A905-49CC-B31E-D6ED07927ED9}" xr6:coauthVersionLast="44" xr6:coauthVersionMax="45" xr10:uidLastSave="{00000000-0000-0000-0000-000000000000}"/>
  <bookViews>
    <workbookView xWindow="-98" yWindow="-98" windowWidth="20715" windowHeight="13276" tabRatio="778" activeTab="2" xr2:uid="{4C52E3BF-7447-47B2-9C4B-16550A862F17}"/>
  </bookViews>
  <sheets>
    <sheet name="Légende" sheetId="8" r:id="rId1"/>
    <sheet name="Protéger la santé et la sécurit" sheetId="2" r:id="rId2"/>
    <sheet name="Mesures de soutien direct" sheetId="3" r:id="rId3"/>
    <sheet name="Soutien fiscal à la liquidité" sheetId="4" r:id="rId4"/>
    <sheet name="Autres soutien à la liquidité" sheetId="5" r:id="rId5"/>
    <sheet name="Mesures absentes du rapport FIN" sheetId="7" r:id="rId6"/>
  </sheets>
  <definedNames>
    <definedName name="_xlnm._FilterDatabase" localSheetId="5" hidden="1">'Mesures absentes du rapport FIN'!$A$3:$E$62</definedName>
    <definedName name="_xlnm._FilterDatabase" localSheetId="2" hidden="1">'Mesures de soutien direct'!$A$82:$E$189</definedName>
    <definedName name="_xlnm._FilterDatabase" localSheetId="1" hidden="1">'Protéger la santé et la sécurit'!$A$3:$E$57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7" i="7" l="1"/>
  <c r="E17" i="5" l="1"/>
  <c r="E9" i="4"/>
  <c r="E11" i="7" l="1"/>
  <c r="E192" i="3" l="1"/>
  <c r="E95" i="3" l="1"/>
  <c r="E99" i="3"/>
  <c r="E102" i="3"/>
  <c r="E21" i="7"/>
  <c r="E20" i="7"/>
  <c r="E134" i="3" l="1"/>
  <c r="E16" i="3" l="1"/>
  <c r="E29" i="2" l="1"/>
  <c r="E35" i="3"/>
  <c r="E54" i="2" l="1"/>
  <c r="E176" i="3"/>
  <c r="E22" i="7"/>
  <c r="E59" i="7"/>
  <c r="E47" i="2"/>
  <c r="E27" i="7"/>
  <c r="E44" i="7"/>
  <c r="E18" i="7"/>
  <c r="E17" i="7"/>
  <c r="E15" i="7"/>
  <c r="E136" i="3"/>
  <c r="E191" i="3" s="1"/>
  <c r="E193" i="3" s="1"/>
  <c r="E66" i="7" l="1"/>
  <c r="E68" i="7" s="1"/>
  <c r="E8" i="2"/>
  <c r="E58" i="2" s="1"/>
  <c r="E57" i="2" l="1"/>
  <c r="E59" i="2" s="1"/>
</calcChain>
</file>

<file path=xl/sharedStrings.xml><?xml version="1.0" encoding="utf-8"?>
<sst xmlns="http://schemas.openxmlformats.org/spreadsheetml/2006/main" count="1835" uniqueCount="445">
  <si>
    <t>Protéger la santé et la sécurité</t>
  </si>
  <si>
    <t>Inclus dans Supp A ou B</t>
  </si>
  <si>
    <t>Organisme</t>
  </si>
  <si>
    <t>Montant dans Supp (M$)</t>
  </si>
  <si>
    <t xml:space="preserve">Intervention de santé publique immédiate (dont 25 M$ pour l’ASPC en 2019-2020) </t>
  </si>
  <si>
    <t>Fonds de réponse à la COVID-19 (dont 500 M$ pour les provinces et les territoires en 2019-2020, et 50 M$ provenant de ressources existantes)</t>
  </si>
  <si>
    <t>Supp A</t>
  </si>
  <si>
    <t>Supp B</t>
  </si>
  <si>
    <t>Financement pour l’équipement de protection individuelle (EPI) et des fournitures (dont 200 M$ en 2019-2020)</t>
  </si>
  <si>
    <t>Soutien en matière d’EPI et d’équipement connexe pour les travailleurs essentiels (fonds d’approvisionnement et soutien accru)</t>
  </si>
  <si>
    <t>Réduire les coûts d’importation afin de faciliter l’accès aux produits médicaux essentiels</t>
  </si>
  <si>
    <t>Mesures d’aide pour les services sociaux et de santé dans les communautés du Nord
(priorités critiques, transporteurs aériens, subvention alimentaire bonifiée)</t>
  </si>
  <si>
    <t>Recherche médicale sur la COVID-19 et développement de vaccins (sur deux ans)</t>
  </si>
  <si>
    <t>Aide consulaire (dont 36 M$ en 2019-2020)</t>
  </si>
  <si>
    <t>Outils de soins et de santé mentale virtuels pour les Canadiens</t>
  </si>
  <si>
    <t>Améliorer les mesures de santé publique dans les communautés autochtones</t>
  </si>
  <si>
    <t>Total - Protéger la santé et la sécurité</t>
  </si>
  <si>
    <t>Total Supp A - Protéger la santé et la sécurité</t>
  </si>
  <si>
    <t>Total Supp B - Protéger la santé et la sécurité</t>
  </si>
  <si>
    <t>Instituts de recherche en santé du Canada</t>
  </si>
  <si>
    <t>Ministère de l’Industrie</t>
  </si>
  <si>
    <t>Ministère de la Diversification économique de l’Ouest canadien</t>
  </si>
  <si>
    <t>Conseil national de recherches du Canada</t>
  </si>
  <si>
    <t>Ministère de la Santé</t>
  </si>
  <si>
    <t>Ministère des Services aux Autochtones</t>
  </si>
  <si>
    <t>Agence de la santé publique du Canada</t>
  </si>
  <si>
    <t>Ministère des Finances</t>
  </si>
  <si>
    <t>Ministère des Travaux publics et des Services gouvernementaux</t>
  </si>
  <si>
    <t>Ministère des Relations Couronne-Autochtones et des Affaires du Nord</t>
  </si>
  <si>
    <t>Ministère des Affaires étrangères, du Commerce et du Développement</t>
  </si>
  <si>
    <t>Services partagés Canada</t>
  </si>
  <si>
    <t>Voté</t>
  </si>
  <si>
    <t>Législatif</t>
  </si>
  <si>
    <t>Soutien fiscal à la liquidité</t>
  </si>
  <si>
    <t>Soutien à la liquidité par l’ARC et l’ASFC aux entreprises et aux particuliers</t>
  </si>
  <si>
    <t>Report du paiement d’impôt sur le revenu jusqu’en septembre</t>
  </si>
  <si>
    <t>Report des versements de la taxe de vente et des droits de douane</t>
  </si>
  <si>
    <t>Appuyer les emplois et des activités sécuritaires dans le secteur des petites sociétés minières</t>
  </si>
  <si>
    <t>Total - Soutien fiscal à la liquidité</t>
  </si>
  <si>
    <t>Autres mesures de soutien à la liquidité et d'allègement liées au capital</t>
  </si>
  <si>
    <t>Soutien au crédit et à la liquidité pour le secteur agricole</t>
  </si>
  <si>
    <t>Crédit d’urgence pour les grands employeurs</t>
  </si>
  <si>
    <t>Soutien au crédit et à la liquidité par l’entremise de la Banque du Canada, de la SCHL et des prêteurs commerciaux</t>
  </si>
  <si>
    <t>Allègements liés au capital (réserves pour stabilité intérieure, BSIF)</t>
  </si>
  <si>
    <t>Total - Autres mesures de soutien à la liquidité et d'allègement liées au capital</t>
  </si>
  <si>
    <t>Compte d’urgence pour les entreprises canadiennes</t>
  </si>
  <si>
    <t>Aide financière pour les moyennes entreprises dans le cadre du PCE</t>
  </si>
  <si>
    <t>Programme de garantie  pour les petites et moyennes entreprises</t>
  </si>
  <si>
    <t>Mesures de soutien direct</t>
  </si>
  <si>
    <t>Mesures de soutien direct – Entreprises</t>
  </si>
  <si>
    <t>Mesures de soutien direct - Particuliers</t>
  </si>
  <si>
    <t>Total - Mesures de soutien direct</t>
  </si>
  <si>
    <t>Total Supp A - Mesures de soutien direct</t>
  </si>
  <si>
    <t>Total Supp B - Mesures de soutien direct</t>
  </si>
  <si>
    <t>Non budgétaire législatif</t>
  </si>
  <si>
    <t>Prestation canadienne d’urgence (PCU)</t>
  </si>
  <si>
    <t>Subvention salariale d’urgence du Canada (SSUC)</t>
  </si>
  <si>
    <t>Subvention salariale temporaire de 10 % pour les entreprises</t>
  </si>
  <si>
    <t xml:space="preserve">Complément salarial pour les travailleurs essentiels </t>
  </si>
  <si>
    <t xml:space="preserve">Bonification temporaire du crédit pour la TPS </t>
  </si>
  <si>
    <t>Bonification temporaire de l’Allocation canadienne pour enfants</t>
  </si>
  <si>
    <t xml:space="preserve">Paiements des prêts d’études canadiens </t>
  </si>
  <si>
    <t>Annuler le délai de carence de l’assurance-emploi pour les personnes en quarantaine obligatoire</t>
  </si>
  <si>
    <t>Campagne de publicité : Plan d’intervention du gouvernement du Canada pour répondre à la COVID-19 - 2020-2021</t>
  </si>
  <si>
    <t>Communications et marketing en lien avec la COVID-19</t>
  </si>
  <si>
    <t>Soutien aux étudiants et aux nouveaux diplômés (sur deux ans)</t>
  </si>
  <si>
    <t>Programmes d’emploi et de perfectionnement des compétences pour les jeunes</t>
  </si>
  <si>
    <t>Programme de prêts d’études canadiens (sur deux ans)</t>
  </si>
  <si>
    <t>Prestation canadienne d'urgence pour les étudiants (PCUE)</t>
  </si>
  <si>
    <t xml:space="preserve">Bourse canadienne pour le bénévolat étudiant </t>
  </si>
  <si>
    <t>Soutien aux aînés</t>
  </si>
  <si>
    <t>Versement unique aux bénéficiaires de la Sécurité de la vieillesse et du SRG</t>
  </si>
  <si>
    <t>Élargissement du programme Nouveaux Horizons pour les aînés</t>
  </si>
  <si>
    <t>Réduction du montant minimal des retraits des FERR</t>
  </si>
  <si>
    <t>Contribution de 9 M$, par l’entremise de Centraide, destinée aux organismes locaux (en 2019-2020)</t>
  </si>
  <si>
    <t>Soutien aux groupes vulnérables</t>
  </si>
  <si>
    <t>Fonds de soutien aux communautés autochtones</t>
  </si>
  <si>
    <t>Soutien au Programme d’aide au revenu dans les réserves</t>
  </si>
  <si>
    <t xml:space="preserve">Soutien aux refuges pour femmes et aux centres d’aide aux victimes d’agression sexuelle, y compris les installations dans les collectivités autochtones </t>
  </si>
  <si>
    <t>Protection et soutien des femmes et des filles autochtones fuyant la violence (deux premiers exercices)</t>
  </si>
  <si>
    <t xml:space="preserve">Soutien aux personnes sans-abri (par l’entremise de Vers un chez-soi) </t>
  </si>
  <si>
    <t>Soutien aux enfants et aux jeunes (Jeunesse, J’écoute)</t>
  </si>
  <si>
    <t>Soutien aux banques alimentaires et aux organisations alimentaires locales (dont 25 M$ en 2019-2020)</t>
  </si>
  <si>
    <t>Soutien aux personnes handicapées (1 millions de dollars en financement existant)</t>
  </si>
  <si>
    <t>Soutien à la Croix-Rouge canadienne</t>
  </si>
  <si>
    <t xml:space="preserve">Compte d’urgence pour les entreprises canadiennes – incitatif de 25 % </t>
  </si>
  <si>
    <t>Autres soutiens au crédit pour les entreprises ̶ Agences de développement régional (Fonds d'aide et de relance régionale)</t>
  </si>
  <si>
    <t>Autres soutiens au crédit pour les entreprises ̶ Réseau de développement des collectivités (Fonds d'aide et de relance régionale)</t>
  </si>
  <si>
    <t>Autres soutiens au crédit pour les entreprises ̶ Futurpreneur Canada</t>
  </si>
  <si>
    <t>Autres soutiens au crédit pour les entreprises ̶ Programme d’aide à la recherche
industrielle</t>
  </si>
  <si>
    <t>Soutien aux économies autochtones locales et à l’industrie du tourisme autochtone</t>
  </si>
  <si>
    <t>Soutien aux entreprises autochtones et aux institutions financières autochtones</t>
  </si>
  <si>
    <t>Allègement financier pour les Premières Nations par l’intermédiaire de l’Autorité financière des Premières Nations</t>
  </si>
  <si>
    <t>Soutien aux entreprises du Nord-Fonds de soutien aux entreprises du Nord (provenant des ressources existantes)</t>
  </si>
  <si>
    <t>Améliorations au programme Travail partagé</t>
  </si>
  <si>
    <t>Aide d’urgence du Canada pour le loyer commercial (AUCLC)</t>
  </si>
  <si>
    <t>Moins: Contribution des provinces pour l’AUCLC</t>
  </si>
  <si>
    <t>Stratégie pour les femmes en entrepreneuriat – supplément pour l’écosystème</t>
  </si>
  <si>
    <t>Remplacement des recettes et allègement des loyers de Parcs Canada</t>
  </si>
  <si>
    <t xml:space="preserve">Fonds d’urgence pour Granville Island </t>
  </si>
  <si>
    <t>Subvention salariale pour le personnel des fonds non publics, Forces canadiennes</t>
  </si>
  <si>
    <t xml:space="preserve">Soutien à la Société des ponts fédéraux Limitée </t>
  </si>
  <si>
    <t>Soutien destiné à des secteurs particuliers</t>
  </si>
  <si>
    <t xml:space="preserve">Soutien au secteur du transport aérien </t>
  </si>
  <si>
    <t>Soutien pour les services d’inspection des aliments</t>
  </si>
  <si>
    <t>Soutien aux entreprises qui embauchent des travailleurs étrangers temporaires</t>
  </si>
  <si>
    <t>Lutte contre l’éclosion de la COVID-19 chez les travailleurs étrangers temporaires sur les fermes</t>
  </si>
  <si>
    <t>Soutien aux organisations chargées de la culture, du patrimoine et du sport</t>
  </si>
  <si>
    <t xml:space="preserve">Soutien au secteur de la radiodiffusion </t>
  </si>
  <si>
    <t>Soutien aux musées nationaux du Canada</t>
  </si>
  <si>
    <t>Soutien au Centre national des Arts du Canada pendant la pandémie de COVID-19</t>
  </si>
  <si>
    <t>Fonds de réduction des émissions pour le secteur pétrolier et gazier (sur deux ans)</t>
  </si>
  <si>
    <t xml:space="preserve">Nettoyage d’anciens puits pétroliers et gaziers </t>
  </si>
  <si>
    <t xml:space="preserve">Financement d’urgence pour les mesures de sécurité des activités d’exploitation forestière </t>
  </si>
  <si>
    <t>Soutien pour milieu de la recherche universitaire du Canada</t>
  </si>
  <si>
    <t>Soutien aux pêcheurs du Canada</t>
  </si>
  <si>
    <t>Soutien pour les agriculteurs, les entreprises agroalimentaires et la chaîne d’approvisionnement</t>
  </si>
  <si>
    <t>Soutien aux transformateurs de poissons et de produits de la mer - Fonds canadien pour la stabilisation des produits de la mer</t>
  </si>
  <si>
    <t>Ministère de l’Emploi et du Développement social</t>
  </si>
  <si>
    <t>Agence du revenu du Canada</t>
  </si>
  <si>
    <t>Ministère de l’Agriculture et de l’Agroalimentaire</t>
  </si>
  <si>
    <t>Bureau du Conseil privé</t>
  </si>
  <si>
    <t>Societé canadienne d'hypothèques et de logement</t>
  </si>
  <si>
    <t>Ministère du Patrimoine canadien</t>
  </si>
  <si>
    <t>Ministère de l’Industrie : Initiative fédérale de développement économique dans le Nord de l’Ontario</t>
  </si>
  <si>
    <t>Agence de promotion économique du Canada atlantique</t>
  </si>
  <si>
    <t>Ministère des Ressources naturelles</t>
  </si>
  <si>
    <t>Ministère de l’Environnement</t>
  </si>
  <si>
    <t>Ministère des Femmes et de l’Égalité des genres </t>
  </si>
  <si>
    <t>Conseil de recherches en sciences naturelles et en génie</t>
  </si>
  <si>
    <t>Téléfilm Canada</t>
  </si>
  <si>
    <t>Conseil de recherches en sciences humaines</t>
  </si>
  <si>
    <t>Ministère de la Sécurité publique et de la Protection civile</t>
  </si>
  <si>
    <t>Agence canadienne de développement économique du Nord</t>
  </si>
  <si>
    <t>Agence de développement économique du Canada pour les régions du Québec</t>
  </si>
  <si>
    <t>Agence fédérale de développement économique pour le Sud de l’Ontario</t>
  </si>
  <si>
    <t>Parcs Canada</t>
  </si>
  <si>
    <t>La Société des ponts fédéraux Limitée</t>
  </si>
  <si>
    <t>Ministère des Transports</t>
  </si>
  <si>
    <t>Agence canadienne d’inspection des aliments</t>
  </si>
  <si>
    <t>Conseil des arts du Canada</t>
  </si>
  <si>
    <t>Conseil de la radiodiffusion et des télécommunications canadiennes</t>
  </si>
  <si>
    <t>Le Musée canadien des droits de la personne</t>
  </si>
  <si>
    <t>Le Musée canadien de l’histoire</t>
  </si>
  <si>
    <t>Le Musée canadien de l’immigration du Quai 21</t>
  </si>
  <si>
    <t>Le Musée canadien de la nature</t>
  </si>
  <si>
    <t>Le Musée des beaux-arts du Canada</t>
  </si>
  <si>
    <t>Le Musée des sciences et de la technologie du Canada</t>
  </si>
  <si>
    <t>Commission des champs de bataille nationaux</t>
  </si>
  <si>
    <t>Centre national des arts</t>
  </si>
  <si>
    <t>Ministère des Pêches et des Océans</t>
  </si>
  <si>
    <t>Réaffectation des ressources à l’interne pour que les entreprises de transformation d’aliments puissent mettre en œuvre des mesures d’hygiène leur permettant de maintenir la capacité nationale de production et de transformation des aliments</t>
  </si>
  <si>
    <t xml:space="preserve"> lʼInitiative pour la création rapide de logements</t>
  </si>
  <si>
    <t>Société canadienne d’hypothèques et de logement</t>
  </si>
  <si>
    <t>Recherche médicale, contre-mesures, financement et développement de vaccins, mesures relatives au voyage et aux frontières et centres d’isolement</t>
  </si>
  <si>
    <t>Entente sur la relance sécuritaire, contribution fédérale (comprend du soutien pour les soins de santé, dont la santé mentale et la consommation problématique de substances; le soutien au dépistage et à la recherche des contacts pour les groupes vulnérables; la garde d’enfants, les congés de maladie, les municipalités et l’acquisition d’équipement de protection individuelle)</t>
  </si>
  <si>
    <t xml:space="preserve"> Fonds pour une rentrée scolaire sécuritaire</t>
  </si>
  <si>
    <t>Prestation canadienne de relance économique</t>
  </si>
  <si>
    <t>Prestation canadienne de maladie pour la relance économique</t>
  </si>
  <si>
    <t>Prestation canadienne de relance économique pour les proches aidants</t>
  </si>
  <si>
    <t>Fonds pour la prestation des services essentiels de transport aérien aux collectivités éloignées</t>
  </si>
  <si>
    <t xml:space="preserve"> Fonds pour une rentrée scolaire sécuritaire -  les écoles des Premières Nations</t>
  </si>
  <si>
    <t xml:space="preserve"> Assurer l’approvisionnement domestique des respirateurs N95</t>
  </si>
  <si>
    <t>Ministère de la Défense nationale</t>
  </si>
  <si>
    <t>Ministère des Anciens Combattants</t>
  </si>
  <si>
    <t>Agence spatiale canadienne</t>
  </si>
  <si>
    <t>Société Radio-Canada</t>
  </si>
  <si>
    <t>Centre de la sécurité des télécommunications</t>
  </si>
  <si>
    <t>Centre canadien d’hygiène et de sécurité au travail</t>
  </si>
  <si>
    <t>Mettre sur pied un réseau multidisciplinaire de spécialistes des données dans la modélisation des maladies infectieuses émergentes pour appuyer les mesures de santé publique partout au Canada</t>
  </si>
  <si>
    <t xml:space="preserve"> La formation des préposés aux bénéficiaires et les mesures visant à remédier aux pénuries de main-d’œuvre dans le secteur des soins de longue durée et à domicile</t>
  </si>
  <si>
    <t>Appuyer les efforts de formation professionnelle des provinces et des territoires</t>
  </si>
  <si>
    <t xml:space="preserve">Soutenir la reprise des activités des employeurs relevant de la compétence fédérale </t>
  </si>
  <si>
    <t xml:space="preserve"> Assurer l’accès aux centres d’appels de l’Agence du revenu du Canada </t>
  </si>
  <si>
    <t>Paiements pour soutenir les mesures économiques liées à la COVID-19 (Agence du revenu du Canada)</t>
  </si>
  <si>
    <t xml:space="preserve">Contrer la violence fondée sur le sexe </t>
  </si>
  <si>
    <t xml:space="preserve"> Soutenir les organisations de vétérans</t>
  </si>
  <si>
    <t xml:space="preserve"> Soutenir l’industrie audiovisuelle</t>
  </si>
  <si>
    <t>Réaffectation des ressources à l’interne pour financer le secteur de lʼespace et stimuler lʼéconomie en réponse à la COVID-19</t>
  </si>
  <si>
    <t>Réaffectation des ressources à lʼinterne pour faire face aux répercussions de la COVID-19 sur les recettes publicitaires et les dépenses d’exploitation</t>
  </si>
  <si>
    <t>Soutenir une relance sécuritaire dans les communautés autochtones</t>
  </si>
  <si>
    <t>Appuyer le programme Eureka en réponse à la COVID-19</t>
  </si>
  <si>
    <t xml:space="preserve"> Financer le Réseau CanCOVID</t>
  </si>
  <si>
    <t>Créer des possibilités d’emploi pour les étudiants</t>
  </si>
  <si>
    <t>Mesures absentes du rapport du FINA</t>
  </si>
  <si>
    <t>Total - Mesures absentes du rapport du FINA</t>
  </si>
  <si>
    <t>Total Supp A - Mesures absentes du rapport du FINA</t>
  </si>
  <si>
    <t>Total Supp B - Mesures absentes du rapport du FINA</t>
  </si>
  <si>
    <t>Appuyer la réponse des Forces armées canadiennes à la crise de la COVID-19 (incluant Opération LASER)</t>
  </si>
  <si>
    <t>Les besoins opérationnels critiques</t>
  </si>
  <si>
    <t>La santé mentale des populations autochtones</t>
  </si>
  <si>
    <t xml:space="preserve">Financer lʼadministration de la Prestation canadienne d’urgence </t>
  </si>
  <si>
    <t>Financement du Centre canadien d’hygiène et de sécurité au travail</t>
  </si>
  <si>
    <t>Soutenir les voyages intérieurs (Destinations Canada)</t>
  </si>
  <si>
    <t>Sources:</t>
  </si>
  <si>
    <t>Le Secrétariat du Conseil du Trésor du Canada, Budget supplémentaire des dépenses (A), 2020-2021</t>
  </si>
  <si>
    <t>Ministère des Finances Canada, L’intervention d’urgence du Canada en réponse à la COVID-19 : Rapport bimensuel sur les parties 3, 8 et 18 du projet de loi C-13, Dixième rapport, le 6 août 2020</t>
  </si>
  <si>
    <t>Le Secrétariat du Conseil du Trésor du Canada, Budget supplémentaire des dépenses (B), 2020-2021</t>
  </si>
  <si>
    <t>Soutien aux partenaires internationaux (comprend 322,9 M$ provenant du Compte de crises de l’enveloppe de l’aide internationale ou découlant de la réaffectation de fonds)</t>
  </si>
  <si>
    <t>Programme pour l’entrepreneuriat des communautés noires</t>
  </si>
  <si>
    <t>Élargissement de la capacité de biofabrication</t>
  </si>
  <si>
    <t>Services de technologie de l’information, lʼinfrastructure et la cybersécurité</t>
  </si>
  <si>
    <t>Programme de prêts pour les petites et moyennes entreprises</t>
  </si>
  <si>
    <t>Garantie du Programme de crédit aux entreprises (PCE) (BDC et EDC)</t>
  </si>
  <si>
    <t>IR0530</t>
  </si>
  <si>
    <t>IR0471</t>
  </si>
  <si>
    <t>IR0524</t>
  </si>
  <si>
    <t>IR0472</t>
  </si>
  <si>
    <t>IR0551</t>
  </si>
  <si>
    <t>IR0523</t>
  </si>
  <si>
    <t>IR0468</t>
  </si>
  <si>
    <t>IR0550</t>
  </si>
  <si>
    <t>IR0528</t>
  </si>
  <si>
    <t>IR0559</t>
  </si>
  <si>
    <t>IR0459</t>
  </si>
  <si>
    <t>IR0462</t>
  </si>
  <si>
    <t>IR0476</t>
  </si>
  <si>
    <t>IR0490</t>
  </si>
  <si>
    <t>IR0491</t>
  </si>
  <si>
    <t>IR0478</t>
  </si>
  <si>
    <t>IR0467</t>
  </si>
  <si>
    <t>IR0486</t>
  </si>
  <si>
    <t>IR0561</t>
  </si>
  <si>
    <t>Oui</t>
  </si>
  <si>
    <t>Agence des services frontaliers du Canada</t>
  </si>
  <si>
    <t>Exportation et développement Canada</t>
  </si>
  <si>
    <t>Transports Canada</t>
  </si>
  <si>
    <t>Soutien aux organismes de bienfaisance et à but non lucratif qui desservent les populations vulnérables (Fonds d'urgence pour l'appui communautaire)</t>
  </si>
  <si>
    <t>IR0517</t>
  </si>
  <si>
    <t>IR0481</t>
  </si>
  <si>
    <t>IR0547</t>
  </si>
  <si>
    <t>IR0549</t>
  </si>
  <si>
    <t>IR0521</t>
  </si>
  <si>
    <t>IR0540</t>
  </si>
  <si>
    <t>IR0456</t>
  </si>
  <si>
    <t>IR0516</t>
  </si>
  <si>
    <t>IR0558</t>
  </si>
  <si>
    <t>IR0552</t>
  </si>
  <si>
    <t>IR0557</t>
  </si>
  <si>
    <t>IR0526</t>
  </si>
  <si>
    <t>IR0522</t>
  </si>
  <si>
    <t>IR0518</t>
  </si>
  <si>
    <t>IR0470</t>
  </si>
  <si>
    <t>IR0475</t>
  </si>
  <si>
    <t>IR0529</t>
  </si>
  <si>
    <t>IR0465</t>
  </si>
  <si>
    <t>IR0515</t>
  </si>
  <si>
    <t>IR0483</t>
  </si>
  <si>
    <t>IR0480</t>
  </si>
  <si>
    <t>IR0492</t>
  </si>
  <si>
    <t>IR0519</t>
  </si>
  <si>
    <t>IR0474</t>
  </si>
  <si>
    <t>IR0461</t>
  </si>
  <si>
    <t>IR0469</t>
  </si>
  <si>
    <t>IR0464</t>
  </si>
  <si>
    <t>IR0473</t>
  </si>
  <si>
    <t>IR0494</t>
  </si>
  <si>
    <t>IR0482</t>
  </si>
  <si>
    <t>IR0539</t>
  </si>
  <si>
    <t>Non</t>
  </si>
  <si>
    <t xml:space="preserve">Financement agricole Canada-Augmentation de sa capacité de prêt </t>
  </si>
  <si>
    <t>Sursis à la mise en défaut pour le Programme de paiements anticipés</t>
  </si>
  <si>
    <t>Programme d’achat de prêts hypothécaires assurés du SCHL</t>
  </si>
  <si>
    <t>IR0457</t>
  </si>
  <si>
    <t>IR0466</t>
  </si>
  <si>
    <t>IR0479</t>
  </si>
  <si>
    <t>IR0560</t>
  </si>
  <si>
    <t>IR0562</t>
  </si>
  <si>
    <t>IR0564</t>
  </si>
  <si>
    <t>IR0548</t>
  </si>
  <si>
    <t>Autres soutien à la liquidité</t>
  </si>
  <si>
    <t>Demande d'information du DBP envoyé</t>
  </si>
  <si>
    <t>Lien à la demande d'information du DPB</t>
  </si>
  <si>
    <t>Données concernant la PCU</t>
  </si>
  <si>
    <t>Données concernant la SSUC</t>
  </si>
  <si>
    <t>Données concernant le programme Nouveaux Horizons pour les aînés</t>
  </si>
  <si>
    <t>Données concernant Vers un chez-soi</t>
  </si>
  <si>
    <t>Données concernant les Fonds d’urgence pour l’appui communautaire (Fondations Communautaires du Canada)</t>
  </si>
  <si>
    <t>Données concernant les Fonds d’urgence pour l’appui communautaire (Croix-Rouge canadienne)</t>
  </si>
  <si>
    <t>Données concernant les Fonds d’urgence pour l’appui communautaire (Centraide Est de l'Ontario)</t>
  </si>
  <si>
    <t>Données concernant le CUEC</t>
  </si>
  <si>
    <t>Données concernant le PCUE</t>
  </si>
  <si>
    <t>Données concernant le CUGE</t>
  </si>
  <si>
    <t>Report du paiement de la TPS et des droits de douane sur les importations:  l’ASFC n’avait pas encore reçu despaiements totalisant 955 790 744 $</t>
  </si>
  <si>
    <t>Le report du paiement de la location pour les exploitants de boutiques hors taxes et les courtiers: lemontant du loyer renoncé se chiffre à approximativement à 49 076 $</t>
  </si>
  <si>
    <t>En date du</t>
  </si>
  <si>
    <t>août 2020</t>
  </si>
  <si>
    <t>octobre 2020</t>
  </si>
  <si>
    <t>3 mai 2020</t>
  </si>
  <si>
    <t>30 juillet 2020</t>
  </si>
  <si>
    <t>30 septembre 2020</t>
  </si>
  <si>
    <t>15 juillet 2020</t>
  </si>
  <si>
    <t>31 mai 2020</t>
  </si>
  <si>
    <t>5 octobre 2020</t>
  </si>
  <si>
    <t>31 août 2020</t>
  </si>
  <si>
    <t>8 septembre 2020</t>
  </si>
  <si>
    <t>4 octobre 2020</t>
  </si>
  <si>
    <t>24 août 2020</t>
  </si>
  <si>
    <t>6 octobre 2020</t>
  </si>
  <si>
    <t>20 octobre 2020</t>
  </si>
  <si>
    <t>31 juillet 2020</t>
  </si>
  <si>
    <t xml:space="preserve">Date non disponible </t>
  </si>
  <si>
    <t>1 juillet 2020</t>
  </si>
  <si>
    <t>26 août 2020</t>
  </si>
  <si>
    <t>10 août 2020</t>
  </si>
  <si>
    <t>11 septembre 2020</t>
  </si>
  <si>
    <t>21 septembre 2020</t>
  </si>
  <si>
    <t>28 septembre 2020</t>
  </si>
  <si>
    <t>juillet 2020</t>
  </si>
  <si>
    <t>14 mai 2020</t>
  </si>
  <si>
    <t>juin 2020</t>
  </si>
  <si>
    <t>2 octobre 2020</t>
  </si>
  <si>
    <t>21 octobre 2020</t>
  </si>
  <si>
    <t>Les données ont été partagées de manière informelle par le ministère</t>
  </si>
  <si>
    <t>avril 2020</t>
  </si>
  <si>
    <t>Veuillez voir les données complémentaires</t>
  </si>
  <si>
    <t>Le DPB confirme les données avec le ministère:</t>
  </si>
  <si>
    <t>Le DPB confirme les données avec le ministère</t>
  </si>
  <si>
    <t>Accord de contribution signé pour 23 millions de dollars (8 millions de dollars en 2020-21 et 15 millions de dollars en 2021-22)</t>
  </si>
  <si>
    <t>1 août 2020</t>
  </si>
  <si>
    <t>ISDE est en train de finaliser l'accord de contribution modifié</t>
  </si>
  <si>
    <t>Les demandes d'information ont été redirigées vers les ministères destinataires pour les données</t>
  </si>
  <si>
    <t>Données concernant la programme de Travail partagé</t>
  </si>
  <si>
    <t>15 novembre 2020</t>
  </si>
  <si>
    <t>Les mesures présentées dans ce document de suivi sont organisées de manière à correspondre au regroupement des mesures présentées dans l’annexe du rapport du Comité FINA : Plan d’intervention économique du Canada pour répondre à la COVID-19 — Aperçu. Le document comprend les onglets suivants :</t>
  </si>
  <si>
    <t>Le dernier onglet du document de suivi comprend les mesures liées à la COVID-19 qui ont été annoncées par le gouvernement, mais qui n’ont pas été incluses dans les rapports du Comité FINA :</t>
  </si>
  <si>
    <t>En attente :</t>
  </si>
  <si>
    <t>En souffrance :</t>
  </si>
  <si>
    <t>Les données ont été fournies. Le DPB cherche à obtenir des clarifications sur les données.</t>
  </si>
  <si>
    <t>Date de réponse non encore passée :</t>
  </si>
  <si>
    <t>Pas encore disponible :</t>
  </si>
  <si>
    <t>Le ministère a fait savoir dans sa réponse au DPB que l’information sur cette mesure n’était pas encore disponible.</t>
  </si>
  <si>
    <t>Données</t>
  </si>
  <si>
    <t>Le Fonds stratégique pour l’innovation a reçu 192 millions $; un projet de 175,6 millions $ a été approuvé</t>
  </si>
  <si>
    <t>Dépenses relatives aux phases 1 et 2 du Centre de recherche en thérapeutique en santé humaine du CNR : 3,953 millions $ dépensée</t>
  </si>
  <si>
    <t>Somme de 157,2 millions $ dépensée</t>
  </si>
  <si>
    <t>Somme de 1045,9 millions $ dépensée</t>
  </si>
  <si>
    <t>Somme de 1397,3 millions $ dépensée</t>
  </si>
  <si>
    <t>Données sur l’amélioration de Nutrition Nord en souffrance</t>
  </si>
  <si>
    <t>Subventions de 89,9 millions $</t>
  </si>
  <si>
    <t>Versement de 295,18 millions $ par l’intermédiaire de l’aide internationale (dont 192,1 millions $ du Compte de crises)</t>
  </si>
  <si>
    <t>Somme de 12,2 millions $ dépensée</t>
  </si>
  <si>
    <t>Transfert de 12,7 millions $ de l’ASPC aux IRSC</t>
  </si>
  <si>
    <t>Somme de 14,06 millions $ dépensée</t>
  </si>
  <si>
    <t>Versement de 102 595 241 $ à 330 collectivités et à huit autres bénéficiaires</t>
  </si>
  <si>
    <t>Fournies :</t>
  </si>
  <si>
    <t>Objectif :</t>
  </si>
  <si>
    <t>Onglets :</t>
  </si>
  <si>
    <t>Colonne de l’état des données :</t>
  </si>
  <si>
    <t xml:space="preserve"> L’état des données</t>
  </si>
  <si>
    <t>Fournies</t>
  </si>
  <si>
    <t>En attente</t>
  </si>
  <si>
    <t>En souffrance</t>
  </si>
  <si>
    <t>Date de réponse non encore passée</t>
  </si>
  <si>
    <t>Pas encore disponible</t>
  </si>
  <si>
    <t>Traitement de 27,56 millions de demandes; versement de 81,64 milliards $ en prestations</t>
  </si>
  <si>
    <t>Confidentiel</t>
  </si>
  <si>
    <t>Dépenses de 7,7 millions $</t>
  </si>
  <si>
    <t>Approbation de 980 demandes, pour un total de plus de 9 millions $ (qui devraient être versés d’ici la fin de l’exercice)</t>
  </si>
  <si>
    <t>Approbation de 2 140 230 demandes; versement de 2,94 milliards $ en prestations</t>
  </si>
  <si>
    <t>6 639 851 paiements, pour un total de 2 435 808 900 $</t>
  </si>
  <si>
    <t>993 accords de subventions, pour une valeur totale de 18 837 433 $</t>
  </si>
  <si>
    <t>Un accord de subvention avec Centraide Canada d’une valeur de 9 millions $</t>
  </si>
  <si>
    <t>Versement de 296,3 millions $ à 621 collectivités et à 85 organismes</t>
  </si>
  <si>
    <t>Somme de 51 164 883 $ dépensée</t>
  </si>
  <si>
    <t>Québec : somme reçue de 4 624 673 $</t>
  </si>
  <si>
    <t>Reste du Canada : somme reçue de 29 033 752 $</t>
  </si>
  <si>
    <t>Début du financement en 2021-2022</t>
  </si>
  <si>
    <t>24 accords de contribution, pour une valeur totale de 86 367 896 $</t>
  </si>
  <si>
    <t>Transfert de 2,8 millions $</t>
  </si>
  <si>
    <t>Versement de 94,6 millions $ à des agents de mise en œuvre régionaux pour 2 970 organismes</t>
  </si>
  <si>
    <t>Fondations communautaires Canada : 47 917 189 $ en subventions à 169 organismes</t>
  </si>
  <si>
    <t>Subventions à 923 organismes; somme totale en souffrance</t>
  </si>
  <si>
    <t>Centraide Est de l’Ontario : 4 724 774 $ en subventions à 85 organismes</t>
  </si>
  <si>
    <t>Accord de contribution d’une valeur de 40 680 000 $</t>
  </si>
  <si>
    <t>25 259 552 $ pour 199 entreprises*</t>
  </si>
  <si>
    <t>1 137 522 $ pour 54 entreprises*</t>
  </si>
  <si>
    <t>7 262 958 $ pour 400 entreprises*</t>
  </si>
  <si>
    <t>79 271 136 $ pour 970 entreprises*</t>
  </si>
  <si>
    <t>15 786 894 $ pour 116 entreprises*</t>
  </si>
  <si>
    <t>26 398 902 $ pour 127 entreprises*</t>
  </si>
  <si>
    <t>$7 284 025 pour 245 entreprises*</t>
  </si>
  <si>
    <t>Aucune activité à ce jour</t>
  </si>
  <si>
    <t>4 751 494 $ pour 126 entreprises*</t>
  </si>
  <si>
    <t>31 637 081 $ pour 1 880 entreprises*</t>
  </si>
  <si>
    <t>5 956 971 $ pour 211 entreprises*</t>
  </si>
  <si>
    <t>59 424 852 pour 1 674 entreprises*</t>
  </si>
  <si>
    <t>2 193 accords de contribution d’une valeur de 258 502 248 $**</t>
  </si>
  <si>
    <t>Tourisme : 16 millions $ versés à l’Association touristique autochtone du Canada; on compte actuellement 172 entreprises dans les trois phases d’un financement total de 3 439 000 $
Fonds d’appui aux entreprises communautaires autochtones : versement de 43 271 308 $</t>
  </si>
  <si>
    <t>Versement de 137 975 000 $ par l’intermédiaire de 3 400 prêts</t>
  </si>
  <si>
    <t>Versement de 565 837 $</t>
  </si>
  <si>
    <t>Report de loyer : approbation de 32 demandes de report de loyer de locataires, pour un total d’environ 193 396 $ en loyer***
Allégement de loyer : approbation de cinq formulaires d’attestation, pour une perte de 25 343 $ en revenus de location</t>
  </si>
  <si>
    <t>Somme de 9,5 millions $ dépensée</t>
  </si>
  <si>
    <t>Versement de 22,7 millions $, représentant 1 347 demandes d’employeurs</t>
  </si>
  <si>
    <t>Versement de 481 672 803 $ à 9 737 bénéficiaires</t>
  </si>
  <si>
    <t>2 206 586 $ reçus</t>
  </si>
  <si>
    <t>4 256 563 $ reçus</t>
  </si>
  <si>
    <t>2 049 575 $ reçus</t>
  </si>
  <si>
    <t>5 927 263 $ reçus</t>
  </si>
  <si>
    <t>4 808 711 $ reçus</t>
  </si>
  <si>
    <t>5 338 974 $ reçus</t>
  </si>
  <si>
    <t>1 112 328 $ reçus</t>
  </si>
  <si>
    <t>13 millions $ reçus</t>
  </si>
  <si>
    <t>Programme d’achat d’aliments exédentaires : dépenses de 49,3 millions $</t>
  </si>
  <si>
    <t>Fonds d’urgence pour la transformation : versement de 51,6 millions $</t>
  </si>
  <si>
    <t>*Le DPB n'est actuellement pas en mesure d'identifier si ces sommes proviennent d’accords conclus avec des entreprises ou si elles ont déjà été versées.</t>
  </si>
  <si>
    <t>**Le montant des contributions représente des montants conclus avec des entreprises. Des fonds restent inutilisés à la fin de certains contrats. Ils sont alors réaffectés à des contrats conclus avec d’autres entreprises. C’est pourquoi le montant total des contributions dépasse 250 millions $. Le montant final versé s’inscrira dans l’enveloppe de 250 millions $.</t>
  </si>
  <si>
    <t>***Les loyers reportés sont remboursables au Ministère et ne seront pas récupérés au cours de la durée restante des baux.</t>
  </si>
  <si>
    <t>Banque de Développement du Canada</t>
  </si>
  <si>
    <t xml:space="preserve">Exportation et développement Canada </t>
  </si>
  <si>
    <t>Financement agricole Canada</t>
  </si>
  <si>
    <t>Corporation de développement des investissements du Canada</t>
  </si>
  <si>
    <t>Nombre d’avances non réglées suspendues : 1 022
Somme en souffrance : 104,6 millions $</t>
  </si>
  <si>
    <t>Approbation de 2 prêts pour un total de 320 millions $</t>
  </si>
  <si>
    <t>Achat de 31 857 titres adossés à des actifs, pour un total de 5,8 milliards $</t>
  </si>
  <si>
    <t>Le présent document de surveillance dresse la liste des mesures liées à la COVID-19 annoncées par le gouvernement  et comprend des données de haut niveau sur la mise en œuvre et les dépenses recueillies par le DPB auprès de nombreux ministères et organismes fédéraux au moyen de demandes d'information.</t>
  </si>
  <si>
    <t>Les données ont été demandées au titre d’une demande d’information présentée par le DPB, mais le financement ou le programme est relativement nouveau, ou un suivi supplémentaire est nécessaire. Les données devraient être fournies dans les mises à jour futures.</t>
  </si>
  <si>
    <t>Les données ont été demandées au titre d’une demande d’information présentée par le DPB. La date limite pour répondre à la demande est passée, mais l'information n’a encore été fournie.</t>
  </si>
  <si>
    <t>Les données ont été demandées récemment au titre d’une demande d’information présentée par le DPB. La date limite pour répondre à la demande n’est pas encore passée.</t>
  </si>
  <si>
    <t>Le DPB a reçu les données par l’intermédiaire d’une demande d’information.</t>
  </si>
  <si>
    <t>Non inclus</t>
  </si>
  <si>
    <t>S.O.</t>
  </si>
  <si>
    <t>Voté/législatif dans Supp</t>
  </si>
  <si>
    <t>Destinations Canada</t>
  </si>
  <si>
    <t>Le directeur parlementaire du budget (DPB) a développé un cadre de surveillance pour aider les parlementaires à suivre toutes les annonces et les dépenses du gouvernement liées à la COVID-19.</t>
  </si>
  <si>
    <t xml:space="preserve">Le présent document de suivi n'inclut pas les estimations de coûts du DPB concernant les mesures liées à la COVID-19. </t>
  </si>
  <si>
    <t xml:space="preserve">Notes : </t>
  </si>
  <si>
    <t xml:space="preserve">Les montants indiqués dans les budget supplémentaire des dépenses représentent les montants maximums des dépenses. Les données fournies par les ministères représentent les données sur les dépenses à une date définie, sauf indication contraire. </t>
  </si>
  <si>
    <t>Subvention d'urgence du Canada pour le loyer (SUCL)</t>
  </si>
  <si>
    <t>620 transactions pour 744,5 millions $ (La part d'EDC dans la garantie)</t>
  </si>
  <si>
    <t>31 octobre 2020</t>
  </si>
  <si>
    <t>Approbation de 794 560 demandes, pour une somme de 397 280 000 $</t>
  </si>
  <si>
    <t>Approbation de 260 780 demandes, pour une somme de 130 390 000 $</t>
  </si>
  <si>
    <t>Approbation de 2 717 260 demandes, pour une somme de 2,72 milliard $</t>
  </si>
  <si>
    <t>Données PCMRE</t>
  </si>
  <si>
    <t>Données PCREPA</t>
  </si>
  <si>
    <t>Données PCRE</t>
  </si>
  <si>
    <t>19 novembre 2020</t>
  </si>
  <si>
    <t>Approbation de prêts de 31,55 milliards $ pour 788 701 entreprises</t>
  </si>
  <si>
    <t>Approbation de 1 611 360 demandes; versement de 49,27 milliards en subventions</t>
  </si>
  <si>
    <t>6 769 ententes approuvées pour un nombre d'employés estimé à 117 592 . Valeur totale estimée à 1 376 917 481 $</t>
  </si>
  <si>
    <t>65 594 prêts pour un total de 2 026 609 590 $</t>
  </si>
  <si>
    <t>Versement de 20,1 millions $ à Futurpreneur Canada (FC) qui servira à alléger les paiements de 3 195 clients actifs de FC pendant tout au plus 12 mois</t>
  </si>
  <si>
    <t xml:space="preserve">Rapatriement : 62 580 Canadiens rapatriés, pour un total de 10,15 millions $  
Programme de prêts d’urgence COVID-19 pour les Canadiens à l’étranger : 4 856 prêts accordés, pour un total de 17,97 millions $
</t>
  </si>
  <si>
    <t>Transfert de 4,3 millions $ à l'Autorité financière des Premières 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</si>
</sst>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164" formatCode="_-* #,##0.00_-;\-* #,##0.00_-;_-* &quot;-&quot;??_-;_-@_-"/>
    <numFmt numFmtId="165" formatCode="_-* #,##0_-;\-* #,##0_-;_-* &quot;-&quot;??_-;_-@_-"/>
    <numFmt numFmtId="166" formatCode="0.0"/>
    <numFmt numFmtId="167" formatCode="_(* #,##0_);_(* \(#,##0\);_(* &quot;-&quot;??_);_(@_)"/>
    <numFmt numFmtId="168" formatCode="_-* #,##0.000000_-;\-* #,##0.000000_-;_-* &quot;-&quot;??_-;_-@_-"/>
    <numFmt numFmtId="169" formatCode="_-* #,##0.0_-;\-* #,##0.0_-;_-* &quot;-&quot;??_-;_-@_-"/>
    <numFmt numFmtId="170" formatCode="_-* #,##0.0000000_-;\-* #,##0.0000000_-;_-* &quot;-&quot;??_-;_-@_-"/>
    <numFmt numFmtId="171" formatCode="_-* #,##0.00000000_-;\-* #,##0.00000000_-;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u/>
      <sz val="11"/>
      <color theme="1"/>
      <name val="Calibri"/>
      <family val="2"/>
      <scheme val="minor"/>
    </font>
    <font>
      <sz val="8"/>
      <name val="Calibri"/>
      <family val="2"/>
      <scheme val="minor"/>
    </font>
    <font>
      <sz val="11"/>
      <name val="Calibri"/>
      <family val="2"/>
      <scheme val="minor"/>
    </font>
    <font>
      <i/>
      <sz val="11"/>
      <name val="Calibri"/>
      <family val="2"/>
      <scheme val="minor"/>
    </font>
    <font>
      <sz val="11"/>
      <color rgb="FF000000"/>
      <name val="Calibri"/>
      <family val="2"/>
      <scheme val="minor"/>
    </font>
    <font>
      <b/>
      <sz val="11"/>
      <color theme="0"/>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0" tint="-0.49998474074526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0" fontId="13" fillId="0" borderId="0" applyNumberFormat="0" applyFill="0" applyBorder="0" applyAlignment="0" applyProtection="0"/>
  </cellStyleXfs>
  <cellXfs count="346">
    <xf numFmtId="0" fontId="0" fillId="0" borderId="0" xfId="0"/>
    <xf numFmtId="0" fontId="0" fillId="0" borderId="0" xfId="0" applyAlignment="1">
      <alignment wrapText="1"/>
    </xf>
    <xf numFmtId="0" fontId="0" fillId="0" borderId="1" xfId="0" applyBorder="1"/>
    <xf numFmtId="0" fontId="3" fillId="2" borderId="2" xfId="0" applyFont="1" applyFill="1" applyBorder="1" applyAlignment="1">
      <alignment wrapText="1"/>
    </xf>
    <xf numFmtId="0" fontId="3" fillId="2" borderId="3" xfId="0" applyFont="1" applyFill="1" applyBorder="1"/>
    <xf numFmtId="0" fontId="5" fillId="0" borderId="0" xfId="0" applyFont="1" applyAlignment="1">
      <alignment wrapText="1"/>
    </xf>
    <xf numFmtId="165" fontId="0" fillId="0" borderId="0" xfId="1" applyNumberFormat="1" applyFont="1"/>
    <xf numFmtId="0" fontId="3" fillId="2" borderId="2" xfId="0" applyFont="1" applyFill="1" applyBorder="1" applyAlignment="1"/>
    <xf numFmtId="0" fontId="0" fillId="0" borderId="0" xfId="0" applyBorder="1" applyAlignment="1">
      <alignment horizontal="left" wrapText="1" indent="3"/>
    </xf>
    <xf numFmtId="0" fontId="0" fillId="0" borderId="0" xfId="0" applyBorder="1"/>
    <xf numFmtId="0" fontId="4" fillId="0" borderId="4" xfId="0" applyFont="1" applyBorder="1" applyAlignment="1">
      <alignment horizontal="left" vertical="center" wrapText="1"/>
    </xf>
    <xf numFmtId="0" fontId="4" fillId="0" borderId="4" xfId="0" applyFont="1" applyBorder="1"/>
    <xf numFmtId="0" fontId="2" fillId="0" borderId="7" xfId="0" applyFont="1" applyFill="1" applyBorder="1" applyAlignment="1">
      <alignment horizontal="left"/>
    </xf>
    <xf numFmtId="0" fontId="0" fillId="0" borderId="4" xfId="0" applyBorder="1" applyAlignment="1">
      <alignment horizontal="left" indent="3"/>
    </xf>
    <xf numFmtId="0" fontId="4" fillId="0" borderId="4" xfId="0" applyFont="1" applyBorder="1" applyAlignment="1">
      <alignment vertical="center" wrapText="1"/>
    </xf>
    <xf numFmtId="0" fontId="0" fillId="0" borderId="4" xfId="0" applyFill="1" applyBorder="1" applyAlignment="1">
      <alignment vertical="center" wrapText="1"/>
    </xf>
    <xf numFmtId="0" fontId="0" fillId="0" borderId="0" xfId="0" applyFill="1" applyAlignment="1">
      <alignment wrapText="1"/>
    </xf>
    <xf numFmtId="0" fontId="0" fillId="0" borderId="0" xfId="0" applyAlignment="1"/>
    <xf numFmtId="0" fontId="0" fillId="0" borderId="4" xfId="0" applyBorder="1" applyAlignment="1">
      <alignment vertical="center" wrapText="1"/>
    </xf>
    <xf numFmtId="0" fontId="0" fillId="0" borderId="6" xfId="0" applyBorder="1"/>
    <xf numFmtId="0" fontId="0" fillId="0" borderId="8" xfId="0" applyBorder="1"/>
    <xf numFmtId="0" fontId="0" fillId="0" borderId="1" xfId="0" applyBorder="1" applyAlignment="1">
      <alignment horizontal="center" vertical="center" wrapText="1"/>
    </xf>
    <xf numFmtId="0" fontId="0" fillId="0" borderId="0" xfId="0" applyFill="1"/>
    <xf numFmtId="165" fontId="0" fillId="0" borderId="1" xfId="1" applyNumberFormat="1" applyFont="1" applyFill="1" applyBorder="1" applyAlignment="1">
      <alignment horizontal="center" vertical="center" wrapText="1"/>
    </xf>
    <xf numFmtId="1" fontId="0" fillId="0" borderId="0" xfId="0" applyNumberFormat="1"/>
    <xf numFmtId="0" fontId="0" fillId="0" borderId="1" xfId="0" applyBorder="1" applyAlignment="1">
      <alignment wrapText="1"/>
    </xf>
    <xf numFmtId="0" fontId="0" fillId="0" borderId="1" xfId="0" applyFill="1" applyBorder="1"/>
    <xf numFmtId="0" fontId="0" fillId="0" borderId="1" xfId="0" applyFill="1" applyBorder="1" applyAlignment="1">
      <alignment horizontal="center" vertical="center"/>
    </xf>
    <xf numFmtId="1" fontId="0" fillId="0" borderId="1" xfId="0" applyNumberFormat="1" applyBorder="1"/>
    <xf numFmtId="0" fontId="0" fillId="0" borderId="1" xfId="0" applyFill="1" applyBorder="1" applyAlignment="1">
      <alignment horizontal="center" vertical="center" wrapText="1"/>
    </xf>
    <xf numFmtId="0" fontId="0" fillId="0" borderId="1" xfId="0" applyFill="1" applyBorder="1" applyAlignment="1">
      <alignment wrapText="1"/>
    </xf>
    <xf numFmtId="1" fontId="0" fillId="0" borderId="1" xfId="0" applyNumberFormat="1" applyFill="1" applyBorder="1"/>
    <xf numFmtId="165" fontId="0" fillId="0" borderId="1" xfId="1" applyNumberFormat="1" applyFont="1" applyFill="1" applyBorder="1"/>
    <xf numFmtId="165" fontId="0" fillId="0" borderId="0" xfId="0" applyNumberFormat="1"/>
    <xf numFmtId="0" fontId="7" fillId="0" borderId="11" xfId="0" applyFont="1" applyFill="1" applyBorder="1" applyAlignment="1"/>
    <xf numFmtId="167" fontId="0" fillId="0" borderId="0" xfId="0" applyNumberFormat="1"/>
    <xf numFmtId="168" fontId="0" fillId="0" borderId="0" xfId="0" applyNumberFormat="1"/>
    <xf numFmtId="165" fontId="0" fillId="0" borderId="1" xfId="1" applyNumberFormat="1" applyFont="1" applyFill="1"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166" fontId="0" fillId="0" borderId="1" xfId="0" applyNumberFormat="1" applyFill="1" applyBorder="1"/>
    <xf numFmtId="3" fontId="0" fillId="0" borderId="1" xfId="0" applyNumberFormat="1" applyFill="1" applyBorder="1" applyAlignment="1">
      <alignment vertical="center"/>
    </xf>
    <xf numFmtId="165" fontId="0" fillId="0" borderId="1" xfId="0" applyNumberFormat="1" applyBorder="1" applyAlignment="1">
      <alignment horizontal="right"/>
    </xf>
    <xf numFmtId="165" fontId="0" fillId="0" borderId="1" xfId="0" applyNumberFormat="1" applyFill="1" applyBorder="1" applyAlignment="1">
      <alignment horizontal="right"/>
    </xf>
    <xf numFmtId="1" fontId="0" fillId="0" borderId="1" xfId="0" applyNumberFormat="1" applyFill="1" applyBorder="1" applyAlignment="1">
      <alignment horizontal="right"/>
    </xf>
    <xf numFmtId="165" fontId="0" fillId="0" borderId="1" xfId="1" applyNumberFormat="1" applyFont="1" applyFill="1" applyBorder="1" applyAlignment="1">
      <alignment horizontal="right" vertical="center"/>
    </xf>
    <xf numFmtId="165" fontId="0" fillId="0" borderId="6" xfId="0" applyNumberFormat="1" applyBorder="1" applyAlignment="1">
      <alignment horizontal="right"/>
    </xf>
    <xf numFmtId="0" fontId="2" fillId="0" borderId="14" xfId="0" applyFont="1" applyBorder="1" applyAlignment="1">
      <alignment horizontal="left" wrapText="1"/>
    </xf>
    <xf numFmtId="165" fontId="2" fillId="0" borderId="15" xfId="1" applyNumberFormat="1" applyFont="1" applyBorder="1" applyAlignment="1">
      <alignment horizontal="center" vertical="center"/>
    </xf>
    <xf numFmtId="165" fontId="2" fillId="0" borderId="15" xfId="1" applyNumberFormat="1" applyFont="1" applyBorder="1" applyAlignment="1">
      <alignment horizontal="right" vertical="center"/>
    </xf>
    <xf numFmtId="0" fontId="2" fillId="0" borderId="7" xfId="0" applyFont="1" applyBorder="1" applyAlignment="1">
      <alignment wrapText="1"/>
    </xf>
    <xf numFmtId="0" fontId="2" fillId="0" borderId="8" xfId="0" applyFont="1" applyBorder="1"/>
    <xf numFmtId="165" fontId="2" fillId="0" borderId="8" xfId="0" applyNumberFormat="1" applyFont="1" applyBorder="1"/>
    <xf numFmtId="169" fontId="0" fillId="0" borderId="1" xfId="1" applyNumberFormat="1" applyFont="1" applyFill="1" applyBorder="1" applyAlignment="1">
      <alignment horizontal="right" vertical="center"/>
    </xf>
    <xf numFmtId="165" fontId="1" fillId="0" borderId="1" xfId="1" applyNumberFormat="1" applyFill="1" applyBorder="1" applyAlignment="1">
      <alignment horizontal="right" vertical="center"/>
    </xf>
    <xf numFmtId="164" fontId="0" fillId="0" borderId="1" xfId="1" applyNumberFormat="1" applyFont="1" applyFill="1" applyBorder="1" applyAlignment="1">
      <alignment horizontal="right" vertical="center"/>
    </xf>
    <xf numFmtId="170" fontId="0" fillId="0" borderId="0" xfId="0" applyNumberFormat="1"/>
    <xf numFmtId="0" fontId="7" fillId="0" borderId="11" xfId="0" applyFont="1" applyFill="1" applyBorder="1" applyAlignment="1">
      <alignment horizontal="center" vertical="center"/>
    </xf>
    <xf numFmtId="0" fontId="0" fillId="0" borderId="6" xfId="0" applyFill="1" applyBorder="1"/>
    <xf numFmtId="0" fontId="2" fillId="0" borderId="7" xfId="0" applyFont="1" applyBorder="1"/>
    <xf numFmtId="164" fontId="2" fillId="0" borderId="9" xfId="1" applyFont="1" applyBorder="1"/>
    <xf numFmtId="171" fontId="0" fillId="0" borderId="0" xfId="0" applyNumberFormat="1"/>
    <xf numFmtId="165" fontId="0" fillId="0" borderId="1" xfId="1" applyNumberFormat="1" applyFont="1" applyFill="1" applyBorder="1" applyAlignment="1">
      <alignment horizontal="right"/>
    </xf>
    <xf numFmtId="0" fontId="3" fillId="0" borderId="11" xfId="0" applyFont="1" applyFill="1" applyBorder="1"/>
    <xf numFmtId="0" fontId="3" fillId="0" borderId="11" xfId="0" applyFont="1" applyFill="1" applyBorder="1" applyAlignment="1">
      <alignment horizontal="center"/>
    </xf>
    <xf numFmtId="165" fontId="3" fillId="0" borderId="16" xfId="1" applyNumberFormat="1" applyFont="1" applyFill="1" applyBorder="1"/>
    <xf numFmtId="0" fontId="8" fillId="0" borderId="10" xfId="0" applyFont="1" applyFill="1" applyBorder="1" applyAlignment="1"/>
    <xf numFmtId="0" fontId="0" fillId="0" borderId="5" xfId="0" applyFill="1" applyBorder="1" applyAlignment="1">
      <alignment wrapText="1"/>
    </xf>
    <xf numFmtId="0" fontId="0" fillId="0" borderId="5" xfId="0" applyBorder="1"/>
    <xf numFmtId="0" fontId="9" fillId="0" borderId="1" xfId="0" applyFont="1" applyBorder="1" applyAlignment="1">
      <alignment horizontal="center" vertical="center" wrapText="1"/>
    </xf>
    <xf numFmtId="0" fontId="0" fillId="0" borderId="1" xfId="0" applyBorder="1" applyAlignment="1">
      <alignment vertical="center" wrapText="1"/>
    </xf>
    <xf numFmtId="0" fontId="3" fillId="2" borderId="3" xfId="0" applyFont="1" applyFill="1" applyBorder="1" applyAlignment="1">
      <alignment wrapText="1"/>
    </xf>
    <xf numFmtId="0" fontId="0" fillId="0" borderId="0" xfId="0" applyBorder="1" applyAlignment="1">
      <alignment wrapText="1"/>
    </xf>
    <xf numFmtId="0" fontId="11" fillId="0" borderId="0" xfId="0" applyFont="1"/>
    <xf numFmtId="0" fontId="12" fillId="0" borderId="0" xfId="0" applyFont="1"/>
    <xf numFmtId="0" fontId="10" fillId="2" borderId="0" xfId="0" applyFont="1" applyFill="1"/>
    <xf numFmtId="0" fontId="10" fillId="3" borderId="0" xfId="0" applyFont="1" applyFill="1"/>
    <xf numFmtId="0" fontId="2" fillId="0" borderId="0" xfId="0" applyFont="1" applyAlignment="1">
      <alignment horizontal="left"/>
    </xf>
    <xf numFmtId="0" fontId="12" fillId="0" borderId="0" xfId="0" applyFont="1" applyAlignment="1">
      <alignment horizontal="left"/>
    </xf>
    <xf numFmtId="0" fontId="3" fillId="4" borderId="3" xfId="0" applyFont="1" applyFill="1" applyBorder="1"/>
    <xf numFmtId="165" fontId="0" fillId="0" borderId="1" xfId="1" applyNumberFormat="1" applyFont="1" applyBorder="1" applyAlignment="1">
      <alignment horizontal="left" vertical="center"/>
    </xf>
    <xf numFmtId="165" fontId="0" fillId="0" borderId="1" xfId="0" applyNumberFormat="1" applyFill="1" applyBorder="1" applyAlignment="1">
      <alignment horizontal="left" vertical="center"/>
    </xf>
    <xf numFmtId="165" fontId="0" fillId="0" borderId="1" xfId="0" applyNumberFormat="1" applyFill="1" applyBorder="1" applyAlignment="1">
      <alignment horizontal="center" vertical="center"/>
    </xf>
    <xf numFmtId="165" fontId="0" fillId="0" borderId="1" xfId="1" applyNumberFormat="1" applyFont="1" applyBorder="1" applyAlignment="1">
      <alignment horizontal="left" vertical="center" wrapText="1"/>
    </xf>
    <xf numFmtId="0" fontId="0" fillId="0" borderId="1" xfId="0" applyBorder="1" applyAlignment="1">
      <alignment horizontal="center" vertical="center"/>
    </xf>
    <xf numFmtId="0" fontId="13" fillId="0" borderId="1" xfId="2" applyBorder="1" applyAlignment="1">
      <alignment horizontal="center" vertical="center"/>
    </xf>
    <xf numFmtId="0" fontId="13" fillId="0" borderId="1" xfId="2" applyBorder="1" applyAlignment="1">
      <alignment horizontal="center" vertical="center" wrapText="1"/>
    </xf>
    <xf numFmtId="0" fontId="13" fillId="0" borderId="1" xfId="2" applyBorder="1" applyAlignment="1">
      <alignment horizontal="left" vertical="center"/>
    </xf>
    <xf numFmtId="0" fontId="13" fillId="0" borderId="6" xfId="2" applyBorder="1" applyAlignment="1">
      <alignment horizontal="center" vertical="center"/>
    </xf>
    <xf numFmtId="15" fontId="0" fillId="0" borderId="17" xfId="0" applyNumberFormat="1" applyBorder="1" applyAlignment="1">
      <alignment horizontal="center" vertical="center"/>
    </xf>
    <xf numFmtId="0" fontId="7" fillId="0" borderId="1" xfId="0" applyFont="1" applyBorder="1" applyAlignment="1">
      <alignment horizontal="center" vertical="center" wrapText="1"/>
    </xf>
    <xf numFmtId="0" fontId="3" fillId="0" borderId="11" xfId="0" applyFont="1" applyBorder="1"/>
    <xf numFmtId="0" fontId="3" fillId="0" borderId="18" xfId="0" applyFont="1" applyBorder="1"/>
    <xf numFmtId="0" fontId="0" fillId="0" borderId="17" xfId="0" applyBorder="1"/>
    <xf numFmtId="0" fontId="0" fillId="0" borderId="19" xfId="0" applyBorder="1"/>
    <xf numFmtId="0" fontId="0" fillId="0" borderId="9" xfId="0" applyBorder="1"/>
    <xf numFmtId="0" fontId="4" fillId="0" borderId="4" xfId="0" applyFont="1" applyBorder="1" applyAlignment="1">
      <alignment wrapText="1"/>
    </xf>
    <xf numFmtId="0" fontId="0" fillId="0" borderId="17" xfId="0" applyBorder="1" applyAlignment="1">
      <alignment horizontal="center" vertical="center"/>
    </xf>
    <xf numFmtId="3" fontId="0" fillId="0" borderId="6" xfId="0" applyNumberFormat="1" applyBorder="1" applyAlignment="1">
      <alignment wrapText="1"/>
    </xf>
    <xf numFmtId="0" fontId="0" fillId="0" borderId="5" xfId="0" applyFont="1" applyBorder="1" applyAlignment="1">
      <alignment horizontal="left" vertical="center" wrapText="1" indent="3"/>
    </xf>
    <xf numFmtId="0" fontId="0" fillId="0" borderId="4" xfId="0" applyFont="1" applyBorder="1" applyAlignment="1">
      <alignment horizontal="left" vertical="center" indent="3"/>
    </xf>
    <xf numFmtId="0" fontId="0" fillId="0" borderId="4" xfId="0" applyBorder="1" applyAlignment="1">
      <alignment horizontal="left" vertical="center" indent="3"/>
    </xf>
    <xf numFmtId="0" fontId="0" fillId="0" borderId="4" xfId="0" applyBorder="1" applyAlignment="1">
      <alignment vertical="center"/>
    </xf>
    <xf numFmtId="0" fontId="0" fillId="0" borderId="1" xfId="0" applyFill="1" applyBorder="1" applyAlignment="1">
      <alignment horizontal="left" vertical="center"/>
    </xf>
    <xf numFmtId="6" fontId="13" fillId="0" borderId="1" xfId="2" applyNumberFormat="1" applyBorder="1" applyAlignment="1">
      <alignment vertical="center" wrapText="1"/>
    </xf>
    <xf numFmtId="0" fontId="0" fillId="0" borderId="0" xfId="0" applyAlignment="1">
      <alignment vertical="center" wrapText="1"/>
    </xf>
    <xf numFmtId="0" fontId="0" fillId="0" borderId="0" xfId="0" applyAlignment="1"/>
    <xf numFmtId="165" fontId="2" fillId="0" borderId="7" xfId="1" applyNumberFormat="1" applyFont="1" applyFill="1" applyBorder="1"/>
    <xf numFmtId="165" fontId="2" fillId="0" borderId="8" xfId="1" applyNumberFormat="1" applyFont="1" applyFill="1" applyBorder="1"/>
    <xf numFmtId="165" fontId="2" fillId="0" borderId="9" xfId="1" applyNumberFormat="1" applyFont="1" applyFill="1" applyBorder="1"/>
    <xf numFmtId="165" fontId="2" fillId="0" borderId="12" xfId="1" applyNumberFormat="1" applyFont="1" applyFill="1" applyBorder="1"/>
    <xf numFmtId="165" fontId="2" fillId="0" borderId="13" xfId="1" applyNumberFormat="1" applyFont="1" applyFill="1" applyBorder="1"/>
    <xf numFmtId="165" fontId="2" fillId="0" borderId="21" xfId="1" applyNumberFormat="1" applyFont="1" applyFill="1" applyBorder="1"/>
    <xf numFmtId="0" fontId="2" fillId="0" borderId="14" xfId="0" applyFont="1" applyFill="1" applyBorder="1" applyAlignment="1">
      <alignment wrapText="1"/>
    </xf>
    <xf numFmtId="165" fontId="2" fillId="0" borderId="15" xfId="1" applyNumberFormat="1" applyFont="1" applyFill="1" applyBorder="1"/>
    <xf numFmtId="165" fontId="2" fillId="0" borderId="20" xfId="1" applyNumberFormat="1" applyFont="1" applyFill="1" applyBorder="1"/>
    <xf numFmtId="0" fontId="2" fillId="0" borderId="22" xfId="0" applyFont="1" applyFill="1" applyBorder="1" applyAlignment="1">
      <alignment wrapText="1"/>
    </xf>
    <xf numFmtId="165" fontId="2" fillId="0" borderId="23" xfId="1" applyNumberFormat="1" applyFont="1" applyFill="1" applyBorder="1"/>
    <xf numFmtId="165" fontId="2" fillId="0" borderId="24" xfId="1" applyNumberFormat="1" applyFont="1" applyFill="1" applyBorder="1"/>
    <xf numFmtId="0" fontId="2" fillId="0" borderId="7" xfId="0" applyFont="1" applyFill="1" applyBorder="1" applyAlignment="1">
      <alignment wrapText="1"/>
    </xf>
    <xf numFmtId="165" fontId="0" fillId="0" borderId="1" xfId="1" applyNumberFormat="1" applyFont="1" applyBorder="1" applyAlignment="1">
      <alignment horizontal="center" vertical="center"/>
    </xf>
    <xf numFmtId="165" fontId="13" fillId="0" borderId="6" xfId="2" applyNumberFormat="1" applyBorder="1" applyAlignment="1">
      <alignment horizontal="center" vertical="center"/>
    </xf>
    <xf numFmtId="165" fontId="0" fillId="0" borderId="6" xfId="1" applyNumberFormat="1" applyFont="1" applyBorder="1" applyAlignment="1">
      <alignment horizontal="center" vertical="center"/>
    </xf>
    <xf numFmtId="165" fontId="0" fillId="0" borderId="6" xfId="1" applyNumberFormat="1" applyFont="1" applyBorder="1" applyAlignment="1">
      <alignment horizontal="left" vertical="center"/>
    </xf>
    <xf numFmtId="165" fontId="0" fillId="0" borderId="1" xfId="1" applyNumberFormat="1" applyFont="1" applyBorder="1" applyAlignment="1">
      <alignment horizontal="center" vertical="center" wrapText="1"/>
    </xf>
    <xf numFmtId="165" fontId="0" fillId="0" borderId="1" xfId="0" applyNumberFormat="1" applyBorder="1" applyAlignment="1">
      <alignment horizontal="center" vertical="center"/>
    </xf>
    <xf numFmtId="165" fontId="13" fillId="0" borderId="1" xfId="2" applyNumberFormat="1" applyBorder="1" applyAlignment="1">
      <alignment horizontal="center" vertical="center"/>
    </xf>
    <xf numFmtId="165" fontId="0" fillId="0" borderId="1" xfId="0" applyNumberFormat="1" applyBorder="1" applyAlignment="1">
      <alignment horizontal="left" vertical="center" wrapText="1"/>
    </xf>
    <xf numFmtId="0" fontId="0" fillId="0" borderId="1" xfId="0" applyBorder="1" applyAlignment="1">
      <alignment horizontal="center" vertical="center"/>
    </xf>
    <xf numFmtId="165" fontId="0" fillId="0" borderId="6" xfId="1" applyNumberFormat="1" applyFont="1" applyBorder="1" applyAlignment="1">
      <alignment horizontal="center" vertical="center" wrapText="1"/>
    </xf>
    <xf numFmtId="165" fontId="0" fillId="0" borderId="1" xfId="0" applyNumberFormat="1" applyBorder="1" applyAlignment="1">
      <alignment horizontal="left" vertical="center"/>
    </xf>
    <xf numFmtId="0" fontId="0" fillId="0" borderId="1" xfId="0" applyFill="1" applyBorder="1" applyAlignment="1">
      <alignment horizontal="left" vertical="center" wrapText="1"/>
    </xf>
    <xf numFmtId="165" fontId="0" fillId="0" borderId="6" xfId="1" applyNumberFormat="1" applyFont="1" applyFill="1" applyBorder="1" applyAlignment="1">
      <alignment horizontal="center" vertical="center" wrapText="1"/>
    </xf>
    <xf numFmtId="165" fontId="0" fillId="0" borderId="6" xfId="1" applyNumberFormat="1" applyFont="1" applyFill="1" applyBorder="1" applyAlignment="1">
      <alignment horizontal="center" vertical="center"/>
    </xf>
    <xf numFmtId="0" fontId="0" fillId="0" borderId="4" xfId="0" applyFill="1" applyBorder="1" applyAlignment="1">
      <alignment horizontal="left" vertical="center" wrapText="1" indent="3"/>
    </xf>
    <xf numFmtId="0" fontId="0" fillId="0" borderId="4" xfId="0" applyBorder="1" applyAlignment="1">
      <alignment horizontal="left" vertical="center" wrapText="1" indent="3"/>
    </xf>
    <xf numFmtId="0" fontId="0" fillId="0" borderId="5" xfId="0" applyBorder="1" applyAlignment="1">
      <alignment horizontal="left" vertical="center" wrapText="1" indent="3"/>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6" xfId="0" applyBorder="1" applyAlignment="1">
      <alignment horizontal="center" vertical="center"/>
    </xf>
    <xf numFmtId="0" fontId="13" fillId="0" borderId="6" xfId="2" applyBorder="1" applyAlignment="1">
      <alignment horizontal="center" vertical="center"/>
    </xf>
    <xf numFmtId="0" fontId="0" fillId="0" borderId="6" xfId="0" applyBorder="1" applyAlignment="1">
      <alignment horizontal="center" vertical="center" wrapText="1"/>
    </xf>
    <xf numFmtId="0" fontId="13" fillId="0" borderId="1" xfId="2"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3" xfId="0" applyBorder="1" applyAlignment="1">
      <alignment horizontal="left" vertical="center" wrapText="1"/>
    </xf>
    <xf numFmtId="0" fontId="13" fillId="0" borderId="1" xfId="2" applyBorder="1" applyAlignment="1">
      <alignment horizontal="center" vertical="center" wrapText="1"/>
    </xf>
    <xf numFmtId="0" fontId="0" fillId="0" borderId="4" xfId="0" applyBorder="1" applyAlignment="1">
      <alignment horizontal="left" vertical="center" wrapText="1"/>
    </xf>
    <xf numFmtId="0" fontId="0" fillId="0" borderId="1" xfId="0" applyBorder="1" applyAlignment="1">
      <alignment horizontal="center" vertical="center" wrapText="1"/>
    </xf>
    <xf numFmtId="0" fontId="3" fillId="4" borderId="25" xfId="0" applyFont="1" applyFill="1" applyBorder="1"/>
    <xf numFmtId="15" fontId="0" fillId="0" borderId="17" xfId="1" applyNumberFormat="1" applyFont="1" applyBorder="1" applyAlignment="1">
      <alignment horizontal="center" vertical="center"/>
    </xf>
    <xf numFmtId="17" fontId="0" fillId="0" borderId="17" xfId="1" applyNumberFormat="1" applyFont="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left" vertical="center" wrapText="1"/>
    </xf>
    <xf numFmtId="165" fontId="0" fillId="0" borderId="17" xfId="0" applyNumberFormat="1" applyBorder="1" applyAlignment="1">
      <alignment horizontal="center" vertical="center"/>
    </xf>
    <xf numFmtId="165" fontId="0" fillId="0" borderId="17" xfId="1" applyNumberFormat="1" applyFont="1" applyBorder="1" applyAlignment="1">
      <alignment horizontal="center" vertical="center"/>
    </xf>
    <xf numFmtId="0" fontId="0" fillId="0" borderId="5" xfId="0" applyFill="1" applyBorder="1" applyAlignment="1">
      <alignment horizontal="left" vertical="center" wrapText="1"/>
    </xf>
    <xf numFmtId="165" fontId="0" fillId="0" borderId="19" xfId="1" applyNumberFormat="1" applyFont="1" applyBorder="1" applyAlignment="1">
      <alignment horizontal="center" vertical="center"/>
    </xf>
    <xf numFmtId="165" fontId="2" fillId="0" borderId="20" xfId="1" applyNumberFormat="1" applyFont="1" applyBorder="1" applyAlignment="1">
      <alignment horizontal="center" vertical="center"/>
    </xf>
    <xf numFmtId="0" fontId="2" fillId="0" borderId="9" xfId="0" applyFont="1" applyBorder="1"/>
    <xf numFmtId="16" fontId="0" fillId="0" borderId="17" xfId="0" applyNumberFormat="1" applyBorder="1" applyAlignment="1">
      <alignment horizontal="center" vertical="center"/>
    </xf>
    <xf numFmtId="17" fontId="0" fillId="0" borderId="17" xfId="0" applyNumberFormat="1" applyBorder="1" applyAlignment="1">
      <alignment horizontal="center" vertical="center"/>
    </xf>
    <xf numFmtId="0" fontId="0" fillId="0" borderId="26" xfId="0" applyBorder="1" applyAlignment="1">
      <alignment wrapText="1"/>
    </xf>
    <xf numFmtId="0" fontId="0" fillId="0" borderId="4" xfId="0" applyBorder="1" applyAlignment="1">
      <alignment horizontal="left" vertical="center"/>
    </xf>
    <xf numFmtId="0" fontId="0" fillId="0" borderId="27" xfId="0" applyBorder="1"/>
    <xf numFmtId="0" fontId="0" fillId="0" borderId="0" xfId="0" applyBorder="1" applyAlignment="1">
      <alignment horizontal="center" vertical="center"/>
    </xf>
    <xf numFmtId="15" fontId="0" fillId="0" borderId="17" xfId="0" applyNumberFormat="1" applyBorder="1" applyAlignment="1">
      <alignment horizontal="center" vertical="center" wrapText="1"/>
    </xf>
    <xf numFmtId="0" fontId="0" fillId="0" borderId="31" xfId="0" applyBorder="1" applyAlignment="1">
      <alignment horizontal="center" vertical="center"/>
    </xf>
    <xf numFmtId="0" fontId="0" fillId="0" borderId="31" xfId="0" applyBorder="1" applyAlignment="1">
      <alignment horizontal="center" vertical="center" wrapText="1"/>
    </xf>
    <xf numFmtId="165" fontId="0" fillId="0" borderId="31" xfId="1" applyNumberFormat="1" applyFont="1" applyFill="1" applyBorder="1" applyAlignment="1">
      <alignment horizontal="right" vertical="center"/>
    </xf>
    <xf numFmtId="0" fontId="0" fillId="0" borderId="0" xfId="0" applyBorder="1" applyAlignment="1">
      <alignment horizontal="left" vertical="center" wrapText="1"/>
    </xf>
    <xf numFmtId="0" fontId="0" fillId="0" borderId="4" xfId="0" applyFill="1" applyBorder="1" applyAlignment="1">
      <alignment wrapText="1"/>
    </xf>
    <xf numFmtId="0" fontId="0" fillId="0" borderId="4" xfId="0" applyBorder="1" applyAlignment="1">
      <alignment wrapText="1"/>
    </xf>
    <xf numFmtId="15" fontId="0" fillId="0" borderId="17" xfId="0" applyNumberFormat="1" applyBorder="1"/>
    <xf numFmtId="0" fontId="0" fillId="0" borderId="1" xfId="0" applyBorder="1" applyAlignment="1">
      <alignment horizontal="center" vertical="center"/>
    </xf>
    <xf numFmtId="0" fontId="0" fillId="0" borderId="6" xfId="0" applyFill="1" applyBorder="1" applyAlignment="1">
      <alignment horizontal="center" vertical="center"/>
    </xf>
    <xf numFmtId="0" fontId="0" fillId="0" borderId="17" xfId="0" applyBorder="1" applyAlignment="1">
      <alignment horizontal="center" vertical="center"/>
    </xf>
    <xf numFmtId="165" fontId="0" fillId="0" borderId="1" xfId="1" applyNumberFormat="1" applyFont="1" applyBorder="1" applyAlignment="1">
      <alignment horizontal="center" vertical="center" wrapText="1"/>
    </xf>
    <xf numFmtId="0" fontId="0" fillId="0" borderId="1" xfId="0" applyBorder="1" applyAlignment="1">
      <alignment horizontal="center" vertical="center"/>
    </xf>
    <xf numFmtId="0" fontId="13" fillId="0" borderId="1" xfId="2" applyBorder="1" applyAlignment="1">
      <alignment horizontal="center" vertical="center"/>
    </xf>
    <xf numFmtId="165" fontId="0" fillId="0" borderId="6" xfId="1" applyNumberFormat="1" applyFont="1" applyFill="1" applyBorder="1" applyAlignment="1">
      <alignment horizontal="right" vertical="center"/>
    </xf>
    <xf numFmtId="0" fontId="0" fillId="0" borderId="1" xfId="0" applyFill="1" applyBorder="1" applyAlignment="1">
      <alignment horizontal="right" vertical="center"/>
    </xf>
    <xf numFmtId="15" fontId="0" fillId="0" borderId="17" xfId="0" applyNumberFormat="1" applyBorder="1" applyAlignment="1">
      <alignment horizontal="center" vertical="center"/>
    </xf>
    <xf numFmtId="0" fontId="0" fillId="0" borderId="30" xfId="0" applyFill="1" applyBorder="1" applyAlignment="1">
      <alignment wrapText="1"/>
    </xf>
    <xf numFmtId="0" fontId="0" fillId="0" borderId="31" xfId="0" applyFill="1" applyBorder="1" applyAlignment="1">
      <alignment horizontal="center" vertical="center"/>
    </xf>
    <xf numFmtId="0" fontId="0" fillId="0" borderId="6" xfId="0" applyFill="1" applyBorder="1" applyAlignment="1">
      <alignment horizontal="right" vertical="center"/>
    </xf>
    <xf numFmtId="0" fontId="0" fillId="0" borderId="31" xfId="0" applyBorder="1"/>
    <xf numFmtId="0" fontId="0" fillId="0" borderId="32" xfId="0" applyBorder="1"/>
    <xf numFmtId="15" fontId="0" fillId="0" borderId="17" xfId="0" applyNumberFormat="1" applyBorder="1" applyAlignment="1">
      <alignment horizontal="center" vertical="center"/>
    </xf>
    <xf numFmtId="0" fontId="13" fillId="0" borderId="1" xfId="2" applyBorder="1" applyAlignment="1">
      <alignment horizontal="center" vertical="center" wrapText="1"/>
    </xf>
    <xf numFmtId="0" fontId="13" fillId="0" borderId="1" xfId="2" applyFill="1" applyBorder="1" applyAlignment="1">
      <alignment horizontal="center" vertical="center"/>
    </xf>
    <xf numFmtId="0" fontId="13" fillId="0" borderId="1" xfId="2" applyFill="1" applyBorder="1" applyAlignment="1">
      <alignment horizontal="center" vertical="center" wrapText="1"/>
    </xf>
    <xf numFmtId="165" fontId="13" fillId="0" borderId="1" xfId="2" applyNumberFormat="1" applyBorder="1" applyAlignment="1">
      <alignment horizontal="center" vertical="center"/>
    </xf>
    <xf numFmtId="0" fontId="0" fillId="0" borderId="17" xfId="0" applyBorder="1" applyAlignment="1">
      <alignment horizontal="center" vertical="center"/>
    </xf>
    <xf numFmtId="0" fontId="0" fillId="0" borderId="4" xfId="0" applyFill="1" applyBorder="1" applyAlignment="1">
      <alignment horizontal="left" vertical="center" wrapText="1"/>
    </xf>
    <xf numFmtId="0" fontId="0" fillId="0" borderId="4" xfId="0" applyBorder="1" applyAlignment="1">
      <alignment horizontal="left" vertical="center" wrapText="1"/>
    </xf>
    <xf numFmtId="0" fontId="0" fillId="0" borderId="6" xfId="0" applyBorder="1" applyAlignment="1">
      <alignment horizontal="center" vertical="center"/>
    </xf>
    <xf numFmtId="0" fontId="13" fillId="0" borderId="6" xfId="2"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xf>
    <xf numFmtId="0" fontId="13" fillId="0" borderId="1" xfId="2"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6" xfId="0" applyFill="1" applyBorder="1" applyAlignment="1">
      <alignment horizontal="center" vertical="center"/>
    </xf>
    <xf numFmtId="0" fontId="0" fillId="0" borderId="31" xfId="0" applyBorder="1" applyAlignment="1">
      <alignment horizontal="center" vertical="center"/>
    </xf>
    <xf numFmtId="0" fontId="13" fillId="0" borderId="31" xfId="2" applyBorder="1" applyAlignment="1">
      <alignment horizontal="center" vertical="center"/>
    </xf>
    <xf numFmtId="0" fontId="0" fillId="0" borderId="31" xfId="0" applyBorder="1" applyAlignment="1">
      <alignment horizontal="center" vertical="center" wrapText="1"/>
    </xf>
    <xf numFmtId="0" fontId="13" fillId="0" borderId="0" xfId="2" applyFill="1" applyBorder="1" applyAlignment="1">
      <alignment horizontal="center" vertical="center"/>
    </xf>
    <xf numFmtId="165" fontId="0" fillId="0" borderId="1" xfId="1" applyNumberFormat="1" applyFont="1" applyBorder="1" applyAlignment="1">
      <alignment horizontal="center" vertical="center"/>
    </xf>
    <xf numFmtId="165" fontId="13" fillId="0" borderId="6" xfId="2" applyNumberFormat="1" applyBorder="1" applyAlignment="1">
      <alignment horizontal="center" vertical="center"/>
    </xf>
    <xf numFmtId="165" fontId="13" fillId="0" borderId="13" xfId="2" applyNumberFormat="1" applyBorder="1" applyAlignment="1">
      <alignment horizontal="center" vertical="center"/>
    </xf>
    <xf numFmtId="165" fontId="13" fillId="0" borderId="11" xfId="2" applyNumberFormat="1" applyBorder="1" applyAlignment="1">
      <alignment horizontal="center" vertical="center"/>
    </xf>
    <xf numFmtId="165" fontId="0" fillId="0" borderId="6" xfId="1" applyNumberFormat="1" applyFont="1" applyBorder="1" applyAlignment="1">
      <alignment horizontal="center" vertical="center"/>
    </xf>
    <xf numFmtId="165" fontId="0" fillId="0" borderId="13" xfId="1" applyNumberFormat="1" applyFont="1" applyBorder="1" applyAlignment="1">
      <alignment horizontal="center" vertical="center"/>
    </xf>
    <xf numFmtId="165" fontId="0" fillId="0" borderId="11" xfId="1" applyNumberFormat="1" applyFont="1" applyBorder="1" applyAlignment="1">
      <alignment horizontal="center" vertical="center"/>
    </xf>
    <xf numFmtId="165" fontId="0" fillId="0" borderId="6" xfId="1" applyNumberFormat="1" applyFont="1" applyBorder="1" applyAlignment="1">
      <alignment horizontal="left" vertical="center"/>
    </xf>
    <xf numFmtId="165" fontId="0" fillId="0" borderId="13" xfId="1" applyNumberFormat="1" applyFont="1" applyBorder="1" applyAlignment="1">
      <alignment horizontal="left" vertical="center"/>
    </xf>
    <xf numFmtId="165" fontId="0" fillId="0" borderId="11" xfId="1" applyNumberFormat="1" applyFont="1" applyBorder="1" applyAlignment="1">
      <alignment horizontal="left" vertical="center"/>
    </xf>
    <xf numFmtId="15" fontId="0" fillId="0" borderId="19" xfId="1" applyNumberFormat="1" applyFont="1" applyBorder="1" applyAlignment="1">
      <alignment horizontal="center" vertical="center"/>
    </xf>
    <xf numFmtId="0" fontId="0" fillId="0" borderId="21" xfId="1" applyNumberFormat="1" applyFont="1" applyBorder="1" applyAlignment="1">
      <alignment horizontal="center" vertical="center"/>
    </xf>
    <xf numFmtId="0" fontId="0" fillId="0" borderId="18" xfId="1" applyNumberFormat="1" applyFont="1" applyBorder="1" applyAlignment="1">
      <alignment horizontal="center" vertical="center"/>
    </xf>
    <xf numFmtId="165" fontId="0" fillId="0" borderId="1" xfId="1" applyNumberFormat="1" applyFont="1" applyBorder="1" applyAlignment="1">
      <alignment horizontal="center" vertical="center" wrapText="1"/>
    </xf>
    <xf numFmtId="0" fontId="1" fillId="0" borderId="6" xfId="1" applyNumberFormat="1" applyFont="1" applyBorder="1" applyAlignment="1">
      <alignment horizontal="left" vertical="center" wrapText="1"/>
    </xf>
    <xf numFmtId="0" fontId="1" fillId="0" borderId="13" xfId="1" applyNumberFormat="1" applyFont="1" applyBorder="1" applyAlignment="1">
      <alignment horizontal="left" vertical="center" wrapText="1"/>
    </xf>
    <xf numFmtId="0" fontId="1" fillId="0" borderId="11" xfId="1" applyNumberFormat="1" applyFont="1" applyBorder="1" applyAlignment="1">
      <alignment horizontal="left" vertical="center" wrapText="1"/>
    </xf>
    <xf numFmtId="17" fontId="0" fillId="0" borderId="17" xfId="1" applyNumberFormat="1" applyFont="1" applyBorder="1" applyAlignment="1">
      <alignment horizontal="center" vertical="center" wrapText="1"/>
    </xf>
    <xf numFmtId="0" fontId="0" fillId="0" borderId="17" xfId="1" applyNumberFormat="1" applyFont="1" applyBorder="1" applyAlignment="1">
      <alignment horizontal="center" vertical="center" wrapText="1"/>
    </xf>
    <xf numFmtId="165" fontId="0" fillId="0" borderId="6" xfId="0" applyNumberFormat="1" applyBorder="1" applyAlignment="1">
      <alignment horizontal="center" vertical="center"/>
    </xf>
    <xf numFmtId="165" fontId="0" fillId="0" borderId="13" xfId="0" applyNumberFormat="1" applyBorder="1" applyAlignment="1">
      <alignment horizontal="center" vertical="center"/>
    </xf>
    <xf numFmtId="165" fontId="0" fillId="0" borderId="6" xfId="0" applyNumberFormat="1" applyBorder="1" applyAlignment="1">
      <alignment horizontal="left" vertical="center"/>
    </xf>
    <xf numFmtId="165" fontId="0" fillId="0" borderId="13" xfId="0" applyNumberFormat="1" applyBorder="1" applyAlignment="1">
      <alignment horizontal="left" vertical="center"/>
    </xf>
    <xf numFmtId="15" fontId="0" fillId="0" borderId="19" xfId="0" applyNumberFormat="1" applyBorder="1" applyAlignment="1">
      <alignment horizontal="center" vertical="center"/>
    </xf>
    <xf numFmtId="15" fontId="0" fillId="0" borderId="21" xfId="0" applyNumberFormat="1" applyBorder="1" applyAlignment="1">
      <alignment horizontal="center" vertical="center"/>
    </xf>
    <xf numFmtId="165" fontId="0" fillId="0" borderId="1" xfId="0" applyNumberFormat="1" applyBorder="1" applyAlignment="1">
      <alignment horizontal="center" vertical="center"/>
    </xf>
    <xf numFmtId="165" fontId="13" fillId="0" borderId="1" xfId="2" applyNumberFormat="1" applyBorder="1" applyAlignment="1">
      <alignment horizontal="center" vertical="center"/>
    </xf>
    <xf numFmtId="165" fontId="0" fillId="0" borderId="1" xfId="0" applyNumberFormat="1" applyBorder="1" applyAlignment="1">
      <alignment horizontal="center" vertical="center" wrapText="1"/>
    </xf>
    <xf numFmtId="165" fontId="0" fillId="0" borderId="1" xfId="0" applyNumberFormat="1" applyBorder="1" applyAlignment="1">
      <alignment horizontal="left" vertical="center" wrapText="1"/>
    </xf>
    <xf numFmtId="15" fontId="0" fillId="0" borderId="17" xfId="0" applyNumberFormat="1" applyBorder="1" applyAlignment="1">
      <alignment horizontal="center" vertical="center"/>
    </xf>
    <xf numFmtId="0" fontId="0" fillId="0" borderId="17" xfId="0" applyBorder="1" applyAlignment="1">
      <alignment horizontal="center" vertical="center"/>
    </xf>
    <xf numFmtId="165" fontId="0" fillId="0" borderId="6" xfId="1" applyNumberFormat="1" applyFont="1" applyBorder="1" applyAlignment="1">
      <alignment horizontal="left" vertical="center" wrapText="1"/>
    </xf>
    <xf numFmtId="165" fontId="0" fillId="0" borderId="11" xfId="1" applyNumberFormat="1" applyFont="1" applyBorder="1" applyAlignment="1">
      <alignment horizontal="left" vertical="center" wrapText="1"/>
    </xf>
    <xf numFmtId="165" fontId="0" fillId="0" borderId="6" xfId="1" applyNumberFormat="1" applyFont="1" applyBorder="1" applyAlignment="1">
      <alignment horizontal="center" vertical="center" wrapText="1"/>
    </xf>
    <xf numFmtId="165" fontId="0" fillId="0" borderId="11" xfId="1" applyNumberFormat="1" applyFont="1" applyBorder="1" applyAlignment="1">
      <alignment horizontal="center" vertical="center" wrapText="1"/>
    </xf>
    <xf numFmtId="165" fontId="0" fillId="0" borderId="19" xfId="1" applyNumberFormat="1" applyFont="1" applyBorder="1" applyAlignment="1">
      <alignment horizontal="center" vertical="center"/>
    </xf>
    <xf numFmtId="165" fontId="0" fillId="0" borderId="18" xfId="1" applyNumberFormat="1" applyFont="1" applyBorder="1" applyAlignment="1">
      <alignment horizontal="center" vertical="center"/>
    </xf>
    <xf numFmtId="165" fontId="0" fillId="0" borderId="6" xfId="1" applyNumberFormat="1" applyFont="1" applyBorder="1" applyAlignment="1">
      <alignment vertical="center"/>
    </xf>
    <xf numFmtId="165" fontId="0" fillId="0" borderId="11" xfId="1" applyNumberFormat="1" applyFont="1" applyBorder="1" applyAlignment="1">
      <alignment vertical="center"/>
    </xf>
    <xf numFmtId="15" fontId="0" fillId="0" borderId="18" xfId="1" applyNumberFormat="1" applyFont="1" applyBorder="1" applyAlignment="1">
      <alignment horizontal="center" vertical="center"/>
    </xf>
    <xf numFmtId="165" fontId="0" fillId="0" borderId="11" xfId="0" applyNumberFormat="1" applyBorder="1" applyAlignment="1">
      <alignment horizontal="center" vertical="center"/>
    </xf>
    <xf numFmtId="165" fontId="0" fillId="0" borderId="11" xfId="0" applyNumberFormat="1" applyBorder="1" applyAlignment="1">
      <alignment horizontal="left" vertical="center"/>
    </xf>
    <xf numFmtId="15" fontId="0" fillId="0" borderId="18" xfId="0" applyNumberFormat="1" applyBorder="1" applyAlignment="1">
      <alignment horizontal="center" vertical="center"/>
    </xf>
    <xf numFmtId="165" fontId="0" fillId="0" borderId="1" xfId="0" applyNumberFormat="1" applyBorder="1" applyAlignment="1">
      <alignment horizontal="left" vertical="center"/>
    </xf>
    <xf numFmtId="165" fontId="0" fillId="0" borderId="17" xfId="0" applyNumberFormat="1" applyBorder="1" applyAlignment="1">
      <alignment horizontal="center" vertical="center"/>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12" xfId="0" applyFill="1" applyBorder="1" applyAlignment="1">
      <alignment horizontal="left" vertical="center" wrapText="1"/>
    </xf>
    <xf numFmtId="0" fontId="0" fillId="0" borderId="10" xfId="0" applyFill="1" applyBorder="1" applyAlignment="1">
      <alignment horizontal="left" vertical="center" wrapText="1"/>
    </xf>
    <xf numFmtId="0" fontId="0" fillId="0" borderId="4" xfId="0" applyFill="1" applyBorder="1" applyAlignment="1">
      <alignment horizontal="left" vertical="center" wrapText="1" indent="3"/>
    </xf>
    <xf numFmtId="0" fontId="0" fillId="0" borderId="30" xfId="0" applyFill="1" applyBorder="1" applyAlignment="1">
      <alignment horizontal="left" vertical="center" wrapText="1" indent="3"/>
    </xf>
    <xf numFmtId="0" fontId="0" fillId="0" borderId="5" xfId="0" applyBorder="1" applyAlignment="1">
      <alignment horizontal="left" vertical="center" wrapText="1"/>
    </xf>
    <xf numFmtId="0" fontId="0" fillId="0" borderId="10" xfId="0" applyBorder="1" applyAlignment="1">
      <alignment horizontal="left" vertical="center" wrapText="1"/>
    </xf>
    <xf numFmtId="0" fontId="0" fillId="0" borderId="4" xfId="0" applyBorder="1" applyAlignment="1">
      <alignment horizontal="left" vertical="center" wrapText="1" indent="3"/>
    </xf>
    <xf numFmtId="165" fontId="0" fillId="0" borderId="5" xfId="1" applyNumberFormat="1" applyFont="1" applyBorder="1" applyAlignment="1">
      <alignment horizontal="left" vertical="center" wrapText="1"/>
    </xf>
    <xf numFmtId="165" fontId="0" fillId="0" borderId="12" xfId="1" applyNumberFormat="1" applyFont="1" applyBorder="1" applyAlignment="1">
      <alignment horizontal="left" vertical="center" wrapText="1"/>
    </xf>
    <xf numFmtId="165" fontId="0" fillId="0" borderId="10" xfId="1" applyNumberFormat="1" applyFont="1" applyBorder="1" applyAlignment="1">
      <alignment horizontal="left" vertical="center" wrapText="1"/>
    </xf>
    <xf numFmtId="0" fontId="0" fillId="0" borderId="30" xfId="0" applyBorder="1" applyAlignment="1">
      <alignment horizontal="left" vertical="center" wrapText="1" indent="3"/>
    </xf>
    <xf numFmtId="0" fontId="0" fillId="0" borderId="5" xfId="0" applyBorder="1" applyAlignment="1">
      <alignment horizontal="left" vertical="center" wrapText="1" indent="3"/>
    </xf>
    <xf numFmtId="0" fontId="0" fillId="0" borderId="10" xfId="0" applyBorder="1" applyAlignment="1">
      <alignment horizontal="left" vertical="center" wrapText="1" indent="3"/>
    </xf>
    <xf numFmtId="0" fontId="0" fillId="0" borderId="12" xfId="0" applyBorder="1" applyAlignment="1">
      <alignment horizontal="left" vertical="center" wrapText="1"/>
    </xf>
    <xf numFmtId="0" fontId="0" fillId="0" borderId="5" xfId="0" applyFill="1" applyBorder="1" applyAlignment="1">
      <alignment horizontal="left" vertical="center" wrapText="1" indent="3"/>
    </xf>
    <xf numFmtId="0" fontId="0" fillId="0" borderId="12" xfId="0" applyFill="1" applyBorder="1" applyAlignment="1">
      <alignment horizontal="left" vertical="center" wrapText="1" indent="3"/>
    </xf>
    <xf numFmtId="0" fontId="0" fillId="0" borderId="10" xfId="0" applyFill="1" applyBorder="1" applyAlignment="1">
      <alignment horizontal="left" vertical="center" wrapText="1" indent="3"/>
    </xf>
    <xf numFmtId="0" fontId="0" fillId="0" borderId="12" xfId="0" applyBorder="1" applyAlignment="1">
      <alignment horizontal="left" vertical="center" wrapText="1" indent="3"/>
    </xf>
    <xf numFmtId="0" fontId="7" fillId="0" borderId="4" xfId="0" applyFont="1" applyBorder="1" applyAlignment="1">
      <alignment horizontal="left" vertical="center" wrapText="1" indent="3"/>
    </xf>
    <xf numFmtId="0" fontId="0" fillId="0" borderId="4" xfId="0" applyBorder="1" applyAlignment="1">
      <alignment horizontal="left" vertical="center" wrapText="1"/>
    </xf>
    <xf numFmtId="0" fontId="0" fillId="0" borderId="28" xfId="0" applyFill="1" applyBorder="1" applyAlignment="1">
      <alignment horizontal="left" vertical="center" wrapText="1" indent="3"/>
    </xf>
    <xf numFmtId="0" fontId="0" fillId="0" borderId="26" xfId="0" applyFill="1" applyBorder="1" applyAlignment="1">
      <alignment horizontal="left" vertical="center" wrapText="1" indent="3"/>
    </xf>
    <xf numFmtId="0" fontId="0" fillId="0" borderId="29" xfId="0" applyFill="1" applyBorder="1" applyAlignment="1">
      <alignment horizontal="left" vertical="center" wrapText="1" indent="3"/>
    </xf>
    <xf numFmtId="0" fontId="0" fillId="0" borderId="6" xfId="0" applyBorder="1" applyAlignment="1">
      <alignment horizontal="left" vertical="center" wrapText="1"/>
    </xf>
    <xf numFmtId="0" fontId="0" fillId="0" borderId="11" xfId="0" applyBorder="1" applyAlignment="1">
      <alignment horizontal="left" vertical="center" wrapText="1"/>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13" fillId="0" borderId="6" xfId="2" applyBorder="1" applyAlignment="1">
      <alignment horizontal="center" vertical="center"/>
    </xf>
    <xf numFmtId="0" fontId="13" fillId="0" borderId="11" xfId="2" applyBorder="1" applyAlignment="1">
      <alignment horizontal="center" vertical="center"/>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left" vertical="center"/>
    </xf>
    <xf numFmtId="0" fontId="0" fillId="0" borderId="11" xfId="0" applyBorder="1" applyAlignment="1">
      <alignment horizontal="left" vertical="center"/>
    </xf>
    <xf numFmtId="0" fontId="13" fillId="0" borderId="6" xfId="2" applyBorder="1" applyAlignment="1">
      <alignment horizontal="center" vertical="center" wrapText="1"/>
    </xf>
    <xf numFmtId="0" fontId="13" fillId="0" borderId="11" xfId="2" applyBorder="1" applyAlignment="1">
      <alignment horizontal="center" vertical="center" wrapText="1"/>
    </xf>
    <xf numFmtId="0" fontId="0" fillId="0" borderId="1" xfId="0" applyBorder="1" applyAlignment="1">
      <alignment horizontal="center" vertical="center"/>
    </xf>
    <xf numFmtId="0" fontId="13" fillId="0" borderId="1" xfId="2" applyBorder="1" applyAlignment="1">
      <alignment horizontal="center" vertical="center"/>
    </xf>
    <xf numFmtId="0" fontId="0" fillId="0" borderId="1" xfId="0" applyBorder="1" applyAlignment="1">
      <alignment horizontal="center" vertical="center" wrapText="1"/>
    </xf>
    <xf numFmtId="0" fontId="0" fillId="0" borderId="19" xfId="0" applyBorder="1" applyAlignment="1">
      <alignment horizontal="center" vertical="center"/>
    </xf>
    <xf numFmtId="0" fontId="0" fillId="0" borderId="1" xfId="0" applyBorder="1" applyAlignment="1">
      <alignment horizontal="left" vertical="center"/>
    </xf>
    <xf numFmtId="0" fontId="0" fillId="0" borderId="13" xfId="0" applyBorder="1" applyAlignment="1">
      <alignment horizontal="center" vertical="center"/>
    </xf>
    <xf numFmtId="0" fontId="13" fillId="0" borderId="13" xfId="2"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horizontal="left" vertical="center" wrapText="1"/>
    </xf>
    <xf numFmtId="0" fontId="0" fillId="0" borderId="21" xfId="0" applyBorder="1" applyAlignment="1">
      <alignment horizontal="center" vertical="center"/>
    </xf>
    <xf numFmtId="0" fontId="0" fillId="0" borderId="0" xfId="0" applyFill="1" applyBorder="1"/>
    <xf numFmtId="0" fontId="0" fillId="0" borderId="13" xfId="0" applyBorder="1" applyAlignment="1">
      <alignment horizontal="left" vertical="center"/>
    </xf>
    <xf numFmtId="0" fontId="0" fillId="0" borderId="6" xfId="0" applyFill="1" applyBorder="1" applyAlignment="1">
      <alignment horizontal="center" vertical="center"/>
    </xf>
    <xf numFmtId="0" fontId="0" fillId="0" borderId="13" xfId="0" applyFill="1" applyBorder="1" applyAlignment="1">
      <alignment horizontal="center" vertical="center"/>
    </xf>
    <xf numFmtId="0" fontId="0" fillId="0" borderId="11" xfId="0" applyFill="1" applyBorder="1" applyAlignment="1">
      <alignment horizontal="center" vertical="center"/>
    </xf>
    <xf numFmtId="165" fontId="0" fillId="0" borderId="6" xfId="1" applyNumberFormat="1" applyFont="1" applyFill="1" applyBorder="1" applyAlignment="1">
      <alignment horizontal="center" vertical="center"/>
    </xf>
    <xf numFmtId="165" fontId="0" fillId="0" borderId="13" xfId="1" applyNumberFormat="1" applyFont="1" applyFill="1" applyBorder="1" applyAlignment="1">
      <alignment horizontal="center" vertical="center"/>
    </xf>
    <xf numFmtId="165" fontId="0" fillId="0" borderId="11" xfId="1" applyNumberFormat="1" applyFont="1" applyFill="1" applyBorder="1" applyAlignment="1">
      <alignment horizontal="center" vertical="center"/>
    </xf>
    <xf numFmtId="0" fontId="0" fillId="0" borderId="31" xfId="0" applyBorder="1" applyAlignment="1">
      <alignment horizontal="center" vertical="center"/>
    </xf>
    <xf numFmtId="0" fontId="13" fillId="0" borderId="31" xfId="2" applyBorder="1" applyAlignment="1">
      <alignment horizontal="center" vertical="center"/>
    </xf>
    <xf numFmtId="0" fontId="0" fillId="0" borderId="31" xfId="0" applyBorder="1" applyAlignment="1">
      <alignment horizontal="center" vertical="center" wrapText="1"/>
    </xf>
    <xf numFmtId="0" fontId="0" fillId="0" borderId="1" xfId="0" applyBorder="1" applyAlignment="1">
      <alignment horizontal="left" vertical="center" wrapText="1"/>
    </xf>
    <xf numFmtId="0" fontId="0" fillId="0" borderId="31" xfId="0" applyBorder="1" applyAlignment="1">
      <alignment horizontal="left" vertical="center" wrapText="1"/>
    </xf>
    <xf numFmtId="17" fontId="0" fillId="0" borderId="17" xfId="0" applyNumberFormat="1" applyBorder="1" applyAlignment="1">
      <alignment horizontal="center" vertical="center"/>
    </xf>
    <xf numFmtId="0" fontId="0" fillId="0" borderId="32" xfId="0" applyBorder="1" applyAlignment="1">
      <alignment horizontal="center" vertical="center"/>
    </xf>
    <xf numFmtId="17" fontId="0" fillId="0" borderId="19" xfId="0" applyNumberFormat="1" applyBorder="1" applyAlignment="1">
      <alignment horizontal="center" vertical="center"/>
    </xf>
    <xf numFmtId="0" fontId="7" fillId="0" borderId="1" xfId="2" applyFont="1" applyBorder="1" applyAlignment="1">
      <alignment horizontal="center" vertical="center" wrapText="1"/>
    </xf>
    <xf numFmtId="0" fontId="7" fillId="0" borderId="1" xfId="2" applyFont="1" applyBorder="1" applyAlignment="1">
      <alignment horizontal="left" vertical="center" wrapText="1"/>
    </xf>
    <xf numFmtId="15" fontId="7" fillId="0" borderId="17" xfId="2" applyNumberFormat="1" applyFont="1" applyBorder="1" applyAlignment="1">
      <alignment horizontal="center" vertical="center"/>
    </xf>
    <xf numFmtId="0" fontId="7" fillId="0" borderId="17" xfId="2" applyFont="1" applyBorder="1" applyAlignment="1">
      <alignment horizontal="center" vertical="center"/>
    </xf>
    <xf numFmtId="6" fontId="0" fillId="0" borderId="6" xfId="0" applyNumberFormat="1" applyBorder="1" applyAlignment="1">
      <alignment horizontal="left" vertical="center"/>
    </xf>
    <xf numFmtId="0" fontId="0" fillId="0" borderId="17" xfId="0" applyBorder="1" applyAlignment="1">
      <alignment horizontal="center" vertical="center" wrapText="1"/>
    </xf>
    <xf numFmtId="0" fontId="13" fillId="0" borderId="0" xfId="2" applyBorder="1" applyAlignment="1">
      <alignment horizontal="center" vertical="center"/>
    </xf>
    <xf numFmtId="0" fontId="0" fillId="0" borderId="23" xfId="0" applyBorder="1" applyAlignment="1">
      <alignment horizontal="center" vertical="center"/>
    </xf>
    <xf numFmtId="0" fontId="13" fillId="0" borderId="23" xfId="2" applyBorder="1" applyAlignment="1">
      <alignment horizontal="center" vertical="center"/>
    </xf>
    <xf numFmtId="0" fontId="0" fillId="0" borderId="23" xfId="0" applyBorder="1" applyAlignment="1">
      <alignment horizontal="center" vertical="center" wrapText="1"/>
    </xf>
    <xf numFmtId="0" fontId="0" fillId="0" borderId="23" xfId="0" applyBorder="1" applyAlignment="1">
      <alignment horizontal="left" vertical="center"/>
    </xf>
    <xf numFmtId="0" fontId="0" fillId="0" borderId="24" xfId="0" applyBorder="1" applyAlignment="1">
      <alignment horizontal="center" vertical="center"/>
    </xf>
    <xf numFmtId="0" fontId="13" fillId="0" borderId="1" xfId="2" applyBorder="1" applyAlignment="1">
      <alignment horizontal="center" vertical="center" wrapText="1"/>
    </xf>
    <xf numFmtId="15" fontId="0" fillId="0" borderId="19" xfId="0" applyNumberFormat="1" applyBorder="1" applyAlignment="1">
      <alignment horizontal="center" vertical="center" wrapText="1"/>
    </xf>
    <xf numFmtId="0" fontId="0" fillId="0" borderId="18" xfId="0" applyBorder="1" applyAlignment="1">
      <alignment horizontal="center" vertical="center" wrapText="1"/>
    </xf>
    <xf numFmtId="0" fontId="0" fillId="0" borderId="5" xfId="0" applyBorder="1" applyAlignment="1">
      <alignment horizontal="left" vertical="center" indent="3"/>
    </xf>
    <xf numFmtId="0" fontId="0" fillId="0" borderId="10" xfId="0" applyBorder="1" applyAlignment="1">
      <alignment horizontal="left" vertical="center" indent="3"/>
    </xf>
    <xf numFmtId="0" fontId="0" fillId="0" borderId="5" xfId="0" applyBorder="1" applyAlignment="1">
      <alignment horizontal="left" wrapText="1"/>
    </xf>
    <xf numFmtId="0" fontId="0" fillId="0" borderId="10" xfId="0" applyBorder="1" applyAlignment="1">
      <alignment horizontal="left" wrapText="1"/>
    </xf>
    <xf numFmtId="0" fontId="7" fillId="0" borderId="6" xfId="0" applyFont="1" applyBorder="1" applyAlignment="1">
      <alignment horizontal="center" vertical="center"/>
    </xf>
    <xf numFmtId="0" fontId="7" fillId="0" borderId="11" xfId="0" applyFont="1" applyBorder="1" applyAlignment="1">
      <alignment horizontal="center" vertical="center"/>
    </xf>
    <xf numFmtId="0" fontId="7" fillId="0" borderId="19" xfId="0" applyFont="1" applyBorder="1" applyAlignment="1">
      <alignment horizontal="center" vertical="center"/>
    </xf>
    <xf numFmtId="0" fontId="7" fillId="0" borderId="18" xfId="0" applyFont="1" applyBorder="1" applyAlignment="1">
      <alignment horizontal="center" vertical="center"/>
    </xf>
    <xf numFmtId="0" fontId="0" fillId="0" borderId="6" xfId="0" applyBorder="1" applyAlignment="1">
      <alignment horizontal="center"/>
    </xf>
    <xf numFmtId="0" fontId="0" fillId="0" borderId="11" xfId="0" applyBorder="1" applyAlignment="1">
      <alignment horizontal="center"/>
    </xf>
    <xf numFmtId="0" fontId="0" fillId="0" borderId="19" xfId="0" applyBorder="1" applyAlignment="1">
      <alignment horizontal="center"/>
    </xf>
    <xf numFmtId="0" fontId="0" fillId="0" borderId="18" xfId="0" applyBorder="1" applyAlignment="1">
      <alignment horizontal="center"/>
    </xf>
    <xf numFmtId="0" fontId="0" fillId="0" borderId="1" xfId="0" applyBorder="1" applyAlignment="1">
      <alignment horizontal="center"/>
    </xf>
    <xf numFmtId="0" fontId="0" fillId="0" borderId="17" xfId="0"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8_PHAC_COVID19_update_request_f.pdf" TargetMode="External"/><Relationship Id="rId13" Type="http://schemas.openxmlformats.org/officeDocument/2006/relationships/hyperlink" Target="https://www.pbo-dpb.gc.ca/web/default/files/Documents/Info%20Requests/2020/IR0490_ISED_COVID-19_Measures_request_f.pdf" TargetMode="External"/><Relationship Id="rId18" Type="http://schemas.openxmlformats.org/officeDocument/2006/relationships/hyperlink" Target="https://www.pbo-dpb.gc.ca/web/default/files/Documents/Info%20Requests/2020/IR0477_GAC_Foreign_Affairs_data_repatriation_Canadians_ltr_f.pdf" TargetMode="External"/><Relationship Id="rId26" Type="http://schemas.openxmlformats.org/officeDocument/2006/relationships/hyperlink" Target="https://www.pbo-dpb.gc.ca/web/default/files/Documents/Info%20Requests/2020/IR0528_PHAC_COVID19_update_request_f.pdf" TargetMode="External"/><Relationship Id="rId3" Type="http://schemas.openxmlformats.org/officeDocument/2006/relationships/hyperlink" Target="https://www.pbo-dpb.gc.ca/web/default/files/Documents/Info%20Requests/2020/IR0472_NRC_COVID-19_Measures_request_f_signed.pdf" TargetMode="External"/><Relationship Id="rId21" Type="http://schemas.openxmlformats.org/officeDocument/2006/relationships/hyperlink" Target="https://www.pbo-dpb.gc.ca/web/default/files/Documents/Info%20Requests/2020/IR0530_CIHR_granting_COVID-19_request_f.pdf" TargetMode="External"/><Relationship Id="rId34" Type="http://schemas.openxmlformats.org/officeDocument/2006/relationships/hyperlink" Target="https://www.pbo-dpb.gc.ca/web/default/files/Documents/Info%20Requests/2020/IR0490_ISED_COVID-19_Measures_request_f.pdf" TargetMode="External"/><Relationship Id="rId7" Type="http://schemas.openxmlformats.org/officeDocument/2006/relationships/hyperlink" Target="https://www.pbo-dpb.gc.ca/web/default/files/Documents/Info%20Requests/2020/IR0528_PHAC_COVID19_update_request_e.pdf" TargetMode="External"/><Relationship Id="rId12" Type="http://schemas.openxmlformats.org/officeDocument/2006/relationships/hyperlink" Target="https://www.pbo-dpb.gc.ca/web/default/files/Documents/Info%20Requests/2020/IR0476_GAC_ID_COVID-19_Measures_request_f_signed.pdf" TargetMode="External"/><Relationship Id="rId17" Type="http://schemas.openxmlformats.org/officeDocument/2006/relationships/hyperlink" Target="https://www.pbo-dpb.gc.ca/web/default/files/Documents/Info%20Requests/2020/IR0528_PHAC_COVID19_update_request_e.pdf" TargetMode="External"/><Relationship Id="rId25" Type="http://schemas.openxmlformats.org/officeDocument/2006/relationships/hyperlink" Target="https://www.pbo-dpb.gc.ca/web/default/files/Documents/Info%20Requests/2020/IR0468_HC_COVID-19_Measures_request_f_signed.pdf" TargetMode="External"/><Relationship Id="rId33" Type="http://schemas.openxmlformats.org/officeDocument/2006/relationships/hyperlink" Target="https://www.pbo-dpb.gc.ca/web/default/files/Documents/Info%20Requests/2020/IR0559_PSPC_COVID-19_Safety_request_f.pdf" TargetMode="External"/><Relationship Id="rId2" Type="http://schemas.openxmlformats.org/officeDocument/2006/relationships/hyperlink" Target="https://www.pbo-dpb.gc.ca/web/default/files/Documents/Info%20Requests/2020/IR0471_ISED_COVID-19_Measures_request_f_signed.pdf" TargetMode="External"/><Relationship Id="rId16" Type="http://schemas.openxmlformats.org/officeDocument/2006/relationships/hyperlink" Target="https://www.pbo-dpb.gc.ca/web/default/files/Documents/Info%20Requests/2020/IR0478_CIHR_COVID-19_ltr_f.pdf" TargetMode="External"/><Relationship Id="rId20" Type="http://schemas.openxmlformats.org/officeDocument/2006/relationships/hyperlink" Target="https://www.pbo-dpb.gc.ca/web/default/files/Documents/Info%20Requests/2020/IR0486_HC_COVID-19_ltr_e.pdf" TargetMode="External"/><Relationship Id="rId29" Type="http://schemas.openxmlformats.org/officeDocument/2006/relationships/hyperlink" Target="https://www.pbo-dpb.gc.ca/web/default/files/Documents/Info%20Requests/2020/IR0550_FIN_COVID-19_Support_request_f.pdf" TargetMode="External"/><Relationship Id="rId1" Type="http://schemas.openxmlformats.org/officeDocument/2006/relationships/hyperlink" Target="https://www.pbo-dpb.gc.ca/web/default/files/Documents/Info%20Requests/2020/IR0530_CIHR_granting_COVID-19_request_f.pdf" TargetMode="External"/><Relationship Id="rId6" Type="http://schemas.openxmlformats.org/officeDocument/2006/relationships/hyperlink" Target="https://www.pbo-dpb.gc.ca/web/default/files/Documents/Info%20Requests/2020/IR0468_HC_COVID-19_Measures_request_e_signed.pdf" TargetMode="External"/><Relationship Id="rId11" Type="http://schemas.openxmlformats.org/officeDocument/2006/relationships/hyperlink" Target="https://www.pbo-dpb.gc.ca/web/default/files/Documents/Info%20Requests/2020/IR0462_CIRNAC_COVID-19_Measures_request_f_signed.pdf" TargetMode="External"/><Relationship Id="rId24" Type="http://schemas.openxmlformats.org/officeDocument/2006/relationships/hyperlink" Target="https://www.pbo-dpb.gc.ca/web/default/files/Documents/Info%20Requests/2020/IR0468_HC_COVID-19_Measures_request_f_signed.pdf" TargetMode="External"/><Relationship Id="rId32" Type="http://schemas.openxmlformats.org/officeDocument/2006/relationships/hyperlink" Target="https://www.pbo-dpb.gc.ca/web/default/files/Documents/Info%20Requests/2020/IR0559_PSPC_COVID-19_Safety_request_f.pdf" TargetMode="External"/><Relationship Id="rId37" Type="http://schemas.openxmlformats.org/officeDocument/2006/relationships/printerSettings" Target="../printerSettings/printerSettings1.bin"/><Relationship Id="rId5" Type="http://schemas.openxmlformats.org/officeDocument/2006/relationships/hyperlink" Target="https://www.pbo-dpb.gc.ca/web/default/files/Documents/Info%20Requests/2020/IR0468_HC_COVID-19_Measures_request_e_signed.pdf" TargetMode="External"/><Relationship Id="rId15" Type="http://schemas.openxmlformats.org/officeDocument/2006/relationships/hyperlink" Target="https://www.pbo-dpb.gc.ca/web/default/files/Documents/Info%20Requests/2020/IR0478_CIHR_COVID-19_ltr_e.pdf" TargetMode="External"/><Relationship Id="rId23" Type="http://schemas.openxmlformats.org/officeDocument/2006/relationships/hyperlink" Target="https://www.pbo-dpb.gc.ca/web/default/files/Documents/Info%20Requests/2020/IR0523_ISC_COVID19_update_2_request_f.pdf" TargetMode="External"/><Relationship Id="rId28" Type="http://schemas.openxmlformats.org/officeDocument/2006/relationships/hyperlink" Target="https://www.pbo-dpb.gc.ca/web/default/files/Documents/Info%20Requests/2020/IR0486_HC_COVID-19_ltr_f.pdf" TargetMode="External"/><Relationship Id="rId36" Type="http://schemas.openxmlformats.org/officeDocument/2006/relationships/hyperlink" Target="https://www.pbo-dpb.gc.ca/web/default/files/Documents/Info%20Requests/2020/IR0561_SSC_COVID-19_Measures_request_f.pdf" TargetMode="External"/><Relationship Id="rId10" Type="http://schemas.openxmlformats.org/officeDocument/2006/relationships/hyperlink" Target="https://www.pbo-dpb.gc.ca/web/default/files/Documents/Info%20Requests/2020/IR0462_CIRNAC_COVID-19_Measures_request_e_signed.pdf" TargetMode="External"/><Relationship Id="rId19" Type="http://schemas.openxmlformats.org/officeDocument/2006/relationships/hyperlink" Target="https://www.pbo-dpb.gc.ca/web/default/files/Documents/Info%20Requests/2020/IR0477_GAC_Foreign_Affairs_data_repatriation_Canadians_ltr_e.pdf" TargetMode="External"/><Relationship Id="rId31" Type="http://schemas.openxmlformats.org/officeDocument/2006/relationships/hyperlink" Target="https://www.pbo-dpb.gc.ca/web/default/files/Documents/Info%20Requests/2020/IR0551_HC_COVID-19_Measures_request_f.pdf" TargetMode="External"/><Relationship Id="rId4" Type="http://schemas.openxmlformats.org/officeDocument/2006/relationships/hyperlink" Target="https://www.pbo-dpb.gc.ca/web/default/files/Documents/Info%20Requests/2020/IR0523_ISC_COVID19_update_2_request_f.pdf" TargetMode="External"/><Relationship Id="rId9" Type="http://schemas.openxmlformats.org/officeDocument/2006/relationships/hyperlink" Target="https://www.pbo-dpb.gc.ca/web/default/files/Documents/Info%20Requests/2020/IR0459_CBSA_COVID-19_Measures_request_f_signed.pdf" TargetMode="External"/><Relationship Id="rId14" Type="http://schemas.openxmlformats.org/officeDocument/2006/relationships/hyperlink" Target="https://www.pbo-dpb.gc.ca/web/default/files/Documents/Info%20Requests/2020/IR0491_ISED_COVID-19_Measures_request_f.pdf" TargetMode="External"/><Relationship Id="rId22" Type="http://schemas.openxmlformats.org/officeDocument/2006/relationships/hyperlink" Target="https://www.pbo-dpb.gc.ca/web/default/files/Documents/Info%20Requests/2020/IR0530_CIHR_granting_COVID-19_request_f.pdf" TargetMode="External"/><Relationship Id="rId27" Type="http://schemas.openxmlformats.org/officeDocument/2006/relationships/hyperlink" Target="https://www.pbo-dpb.gc.ca/web/default/files/Documents/Info%20Requests/2020/IR0528_PHAC_COVID19_update_request_f.pdf" TargetMode="External"/><Relationship Id="rId30" Type="http://schemas.openxmlformats.org/officeDocument/2006/relationships/hyperlink" Target="https://www.pbo-dpb.gc.ca/web/default/files/Documents/Info%20Requests/2020/IR0551_HC_COVID-19_Measures_request_f.pdf" TargetMode="External"/><Relationship Id="rId35" Type="http://schemas.openxmlformats.org/officeDocument/2006/relationships/hyperlink" Target="https://www.pbo-dpb.gc.ca/web/default/files/Documents/Info%20Requests/2020/IR0490_ISED_COVID-19_Measures_request_f.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23_ISC_COVID19_update_2_request_e.pdf" TargetMode="External"/><Relationship Id="rId117" Type="http://schemas.openxmlformats.org/officeDocument/2006/relationships/hyperlink" Target="https://www.pbo-dpb.gc.ca/web/default/files/Documents/Info%20Requests/2020/IR0561_SSC_COVID-19_Measures_request_f.pdf" TargetMode="External"/><Relationship Id="rId21" Type="http://schemas.openxmlformats.org/officeDocument/2006/relationships/hyperlink" Target="https://www.pbo-dpb.gc.ca/web/default/files/Documents/Info%20Requests/2020/IR0522_ISEDC_Granting_Councils_COVID19_request_f.pdf" TargetMode="External"/><Relationship Id="rId42" Type="http://schemas.openxmlformats.org/officeDocument/2006/relationships/hyperlink" Target="https://www.pbo-dpb.gc.ca/web/default/files/Documents/Info%20Requests/2020/IR0524_ISED_COVID19_update_2_request_e.pdf" TargetMode="External"/><Relationship Id="rId47" Type="http://schemas.openxmlformats.org/officeDocument/2006/relationships/hyperlink" Target="https://www.pbo-dpb.gc.ca/web/default/files/Documents/Info%20Requests/2020/IR0524_ISED_COVID19_update_2_request_f.pdf" TargetMode="External"/><Relationship Id="rId63" Type="http://schemas.openxmlformats.org/officeDocument/2006/relationships/hyperlink" Target="https://www.pbo-dpb.gc.ca/web/default/files/Documents/Info%20Requests/2020/IR0456_reply_f.pdf" TargetMode="External"/><Relationship Id="rId68" Type="http://schemas.openxmlformats.org/officeDocument/2006/relationships/hyperlink" Target="https://www.pbo-dpb.gc.ca/web/default/files/Documents/Info%20Requests/2020/IR0456_AAFC_COVID-19_Allocations_request_e_signed.pdf" TargetMode="External"/><Relationship Id="rId84" Type="http://schemas.openxmlformats.org/officeDocument/2006/relationships/hyperlink" Target="https://www.pbo-dpb.gc.ca/web/default/files/Documents/Info%20Requests/2020/IR0522_ISEDC_Granting_Councils_COVID19_request_f.pdf" TargetMode="External"/><Relationship Id="rId89" Type="http://schemas.openxmlformats.org/officeDocument/2006/relationships/hyperlink" Target="https://www.pbo-dpb.gc.ca/web/default/files/Documents/Info%20Requests/2020/IR0456_reply_f.pdf" TargetMode="External"/><Relationship Id="rId112" Type="http://schemas.openxmlformats.org/officeDocument/2006/relationships/hyperlink" Target="https://www.pbo-dpb.gc.ca/web/default/files/Documents/Info%20Requests/2020/IR0549_ESDC_COVID-19_Measures_Q_request_f.pdf" TargetMode="External"/><Relationship Id="rId16" Type="http://schemas.openxmlformats.org/officeDocument/2006/relationships/hyperlink" Target="https://www.pbo-dpb.gc.ca/web/default/files/Documents/Info%20Requests/2020/IR0523_ISC_COVID19_update_2_request_f.pdf" TargetMode="External"/><Relationship Id="rId107" Type="http://schemas.openxmlformats.org/officeDocument/2006/relationships/hyperlink" Target="https://www.pbo-dpb.gc.ca/web/default/files/Documents/Info%20Requests/2020/IR0549_ESDC_COVID-19_Measures_Q_request_f.pdf" TargetMode="External"/><Relationship Id="rId11" Type="http://schemas.openxmlformats.org/officeDocument/2006/relationships/hyperlink" Target="https://www.pbo-dpb.gc.ca/web/default/files/Documents/Info%20Requests/2020/IR0456_reply_f.pdf" TargetMode="External"/><Relationship Id="rId24" Type="http://schemas.openxmlformats.org/officeDocument/2006/relationships/hyperlink" Target="https://rechercher.ouvert.canada.ca/fr/gc/?sort=score%20desc&amp;page=1&amp;search_text=Nouveaux%20Horizons%20pour%20les%20a%C3%AEn%C3%A9s" TargetMode="External"/><Relationship Id="rId32" Type="http://schemas.openxmlformats.org/officeDocument/2006/relationships/hyperlink" Target="https://www.pbo-dpb.gc.ca/web/default/files/Documents/Info%20Requests/2020/IR0456_AAFC_COVID-19_Allocations_request_e_signed.pdf" TargetMode="External"/><Relationship Id="rId37" Type="http://schemas.openxmlformats.org/officeDocument/2006/relationships/hyperlink" Target="https://www.pbo-dpb.gc.ca/web/default/files/Documents/Info%20Requests/2020/IR0529_PSEP_COVID19_update_request_e.pdf" TargetMode="External"/><Relationship Id="rId40" Type="http://schemas.openxmlformats.org/officeDocument/2006/relationships/hyperlink" Target="https://www.pbo-dpb.gc.ca/web/default/files/Documents/Info%20Requests/2020/IR0471_ISED_COVID-19_Measures_request_e_signed.pdf" TargetMode="External"/><Relationship Id="rId45" Type="http://schemas.openxmlformats.org/officeDocument/2006/relationships/hyperlink" Target="https://www.pbo-dpb.gc.ca/web/default/files/Documents/Info%20Requests/2020/IR0471_ISED_COVID-19_Measures_request_f_signed.pdf" TargetMode="External"/><Relationship Id="rId53" Type="http://schemas.openxmlformats.org/officeDocument/2006/relationships/hyperlink" Target="https://www.pbo-dpb.gc.ca/web/default/files/Documents/Info%20Requests/2020/IR0515_CIRNAC_COVID-19_update_request_f.pdf" TargetMode="External"/><Relationship Id="rId58" Type="http://schemas.openxmlformats.org/officeDocument/2006/relationships/hyperlink" Target="https://www.pbo-dpb.gc.ca/web/default/files/Documents/Info%20Requests/2020/IR0524_ISED_COVID19_update_2_request_e.pdf" TargetMode="External"/><Relationship Id="rId66" Type="http://schemas.openxmlformats.org/officeDocument/2006/relationships/hyperlink" Target="https://www.pbo-dpb.gc.ca/web/default/files/Documents/Info%20Requests/2020/IR0464_CRTC_COVID-19_Measures_request_f_signed.pdf" TargetMode="External"/><Relationship Id="rId74" Type="http://schemas.openxmlformats.org/officeDocument/2006/relationships/hyperlink" Target="https://www.pbo-dpb.gc.ca/web/default/files/Documents/Info%20Requests/2020/IR0456_reply_f.pdf" TargetMode="External"/><Relationship Id="rId79" Type="http://schemas.openxmlformats.org/officeDocument/2006/relationships/hyperlink" Target="https://www.pbo-dpb.gc.ca/web/default/files/Documents/Info%20Requests/2020/IR0482_FOC_COVID-19_ltr_e.pdf" TargetMode="External"/><Relationship Id="rId87" Type="http://schemas.openxmlformats.org/officeDocument/2006/relationships/hyperlink" Target="https://www.pbo-dpb.gc.ca/web/default/files/Documents/Info%20Requests/2020/IR0523_ISC_COVID19_update_2_request_f.pdf" TargetMode="External"/><Relationship Id="rId102" Type="http://schemas.openxmlformats.org/officeDocument/2006/relationships/hyperlink" Target="https://www.pbo-dpb.gc.ca/web/default/files/Documents/Info%20Requests/2020/IR0550_FIN_COVID-19_Support_request_f.pdf" TargetMode="External"/><Relationship Id="rId110" Type="http://schemas.openxmlformats.org/officeDocument/2006/relationships/hyperlink" Target="https://www.pbo-dpb.gc.ca/web/default/files/Documents/Info%20Requests/2020/IR0549_ESDC_COVID-19_Measures_Q_request_f.pdf" TargetMode="External"/><Relationship Id="rId115" Type="http://schemas.openxmlformats.org/officeDocument/2006/relationships/hyperlink" Target="https://www.pbo-dpb.gc.ca/web/default/files/Documents/Info%20Requests/2020/IR0561_SSC_COVID-19_Measures_request_f.pdf" TargetMode="External"/><Relationship Id="rId5" Type="http://schemas.openxmlformats.org/officeDocument/2006/relationships/hyperlink" Target="https://www.pbo-dpb.gc.ca/web/default/files/Documents/Info%20Requests/2020/IR0481_CRA_COVID-19_ltr_f.pdf" TargetMode="External"/><Relationship Id="rId61" Type="http://schemas.openxmlformats.org/officeDocument/2006/relationships/hyperlink" Target="https://www.pbo-dpb.gc.ca/web/default/files/Documents/Info%20Requests/2020/IR0492_ECC_COVID-19_Measures_request_f.pdf" TargetMode="External"/><Relationship Id="rId82" Type="http://schemas.openxmlformats.org/officeDocument/2006/relationships/hyperlink" Target="https://www.pbo-dpb.gc.ca/web/default/files/Documents/Info%20Requests/2020/IR0517_CRA_COVID19_followup_request_f.pdf" TargetMode="External"/><Relationship Id="rId90" Type="http://schemas.openxmlformats.org/officeDocument/2006/relationships/hyperlink" Target="https://rechercher.ouvert.canada.ca/fr/gc/?sort=score%20desc&amp;page=1&amp;search_text=Nouveaux%20Horizons%20pour%20les%20a%C3%AEn%C3%A9s" TargetMode="External"/><Relationship Id="rId95" Type="http://schemas.openxmlformats.org/officeDocument/2006/relationships/hyperlink" Target="https://www.pbo-dpb.gc.ca/web/default/files/Documents/Info%20Requests/2020/IR0516_CMHC_COVID19_update_2_request_f.pdf" TargetMode="External"/><Relationship Id="rId19" Type="http://schemas.openxmlformats.org/officeDocument/2006/relationships/hyperlink" Target="https://www.pbo-dpb.gc.ca/web/default/files/Documents/Info%20Requests/2020/IR0526_NRCCan_COVID19_update_2_request_e.pdf" TargetMode="External"/><Relationship Id="rId14" Type="http://schemas.openxmlformats.org/officeDocument/2006/relationships/hyperlink" Target="https://www.pbo-dpb.gc.ca/web/default/files/Documents/Info%20Requests/2020/IR0530_CIHR_granting_COVID-19_request_f.pdf" TargetMode="External"/><Relationship Id="rId22" Type="http://schemas.openxmlformats.org/officeDocument/2006/relationships/hyperlink" Target="https://www.canada.ca/fr/agence-revenu/services/prestations/prestation-urgence-etudiants/pcue-statistiques.html" TargetMode="External"/><Relationship Id="rId27" Type="http://schemas.openxmlformats.org/officeDocument/2006/relationships/hyperlink" Target="https://www.pbo-dpb.gc.ca/web/default/files/Documents/Info%20Requests/2020/IR0470_ISC_COVID-19_Measures_request_e_signed.pdf" TargetMode="External"/><Relationship Id="rId30" Type="http://schemas.openxmlformats.org/officeDocument/2006/relationships/hyperlink" Target="https://www.pbo-dpb.gc.ca/web/default/files/Documents/Info%20Requests/2020/IR0523_ISC_COVID19_update_2_request_f.pdf" TargetMode="External"/><Relationship Id="rId35" Type="http://schemas.openxmlformats.org/officeDocument/2006/relationships/hyperlink" Target="https://www.croixrouge.ca/nos-champs-d-action/interventions-en-cours/covid-19-%e2%80%93-nouveau-coronavirus/aide-d-urgence-aux-organismes-communautaires-en-reponse-a-la-covid-19/programme-de-subventions-d-urgence-aux-osbl-en-reponse-a-la-covid-19/fonds-d-urgence-pour-l-appui-communautaire?lang=fr-CA&amp;_ga=2.47225703.1391764166.1605659457-17732546.1605041127" TargetMode="External"/><Relationship Id="rId43" Type="http://schemas.openxmlformats.org/officeDocument/2006/relationships/hyperlink" Target="https://www.pbo-dpb.gc.ca/web/default/files/Documents/Info%20Requests/2020/IR0524_ISED_COVID19_update_2_request_f.pdf" TargetMode="External"/><Relationship Id="rId48" Type="http://schemas.openxmlformats.org/officeDocument/2006/relationships/hyperlink" Target="https://www.pbo-dpb.gc.ca/web/default/files/Documents/Info%20Requests/2020/IR0490_ISED_COVID-19_Measures_request_f.pdf" TargetMode="External"/><Relationship Id="rId56" Type="http://schemas.openxmlformats.org/officeDocument/2006/relationships/hyperlink" Target="https://www.pbo-dpb.gc.ca/web/default/files/Documents/Info%20Requests/2020/IR0483_ESDC_COVID-19_ltr_f.pdf" TargetMode="External"/><Relationship Id="rId64" Type="http://schemas.openxmlformats.org/officeDocument/2006/relationships/hyperlink" Target="https://www.pbo-dpb.gc.ca/web/default/files/Documents/Info%20Requests/2020/IR0474_TC_COVID-19_Measures_request_f_signed.pdf" TargetMode="External"/><Relationship Id="rId69" Type="http://schemas.openxmlformats.org/officeDocument/2006/relationships/hyperlink" Target="https://www.pbo-dpb.gc.ca/web/default/files/Documents/Info%20Requests/2020/IR0456_reply_f.pdf" TargetMode="External"/><Relationship Id="rId77" Type="http://schemas.openxmlformats.org/officeDocument/2006/relationships/hyperlink" Target="https://www.pbo-dpb.gc.ca/web/default/files/Documents/Info%20Requests/2020/IR0539_ISED_COVID-19_Funding_request_e.pdf" TargetMode="External"/><Relationship Id="rId100" Type="http://schemas.openxmlformats.org/officeDocument/2006/relationships/hyperlink" Target="https://www.pbo-dpb.gc.ca/web/default/files/Documents/Info%20Requests/2020/IR0547_CRA_RRIF_request_f.pdf" TargetMode="External"/><Relationship Id="rId105" Type="http://schemas.openxmlformats.org/officeDocument/2006/relationships/hyperlink" Target="https://www.pbo-dpb.gc.ca/web/default/files/Documents/Info%20Requests/2020/IR0552_NRcan_COVID-19_Measures_request_f.pdf" TargetMode="External"/><Relationship Id="rId113" Type="http://schemas.openxmlformats.org/officeDocument/2006/relationships/hyperlink" Target="https://www.pbo-dpb.gc.ca/web/default/files/Documents/Info%20Requests/2020/IR0557_ECCC_COVID-19_Measures_request_f.pdf" TargetMode="External"/><Relationship Id="rId118" Type="http://schemas.openxmlformats.org/officeDocument/2006/relationships/hyperlink" Target="https://ceba-cuec.ca/fr/" TargetMode="External"/><Relationship Id="rId8" Type="http://schemas.openxmlformats.org/officeDocument/2006/relationships/hyperlink" Target="https://www.pbo-dpb.gc.ca/web/default/files/Documents/Info%20Requests/2020/IR0540_PCO_COVID-19_Communications_request_f.pdf" TargetMode="External"/><Relationship Id="rId51" Type="http://schemas.openxmlformats.org/officeDocument/2006/relationships/hyperlink" Target="https://www.pbo-dpb.gc.ca/web/default/files/Documents/Info%20Requests/2020/IR0526_NRCCan_COVID19_update_2_request_f.pdf" TargetMode="External"/><Relationship Id="rId72" Type="http://schemas.openxmlformats.org/officeDocument/2006/relationships/hyperlink" Target="https://www.pbo-dpb.gc.ca/web/default/files/Documents/Info%20Requests/2020/IR0482_FOC_COVID-19_ltr_f.pdf" TargetMode="External"/><Relationship Id="rId80" Type="http://schemas.openxmlformats.org/officeDocument/2006/relationships/hyperlink" Target="https://www.pbo-dpb.gc.ca/web/default/files/Documents/Info%20Requests/2020/IR0482_FOC_COVID-19_ltr_f.pdf" TargetMode="External"/><Relationship Id="rId85" Type="http://schemas.openxmlformats.org/officeDocument/2006/relationships/hyperlink" Target="https://www.pbo-dpb.gc.ca/web/default/files/Documents/Info%20Requests/2020/IR0470_ISC_COVID-19_Measures_request_f_signed.pdf" TargetMode="External"/><Relationship Id="rId93" Type="http://schemas.openxmlformats.org/officeDocument/2006/relationships/hyperlink" Target="https://www.pbo-dpb.gc.ca/web/default/files/Documents/Info%20Requests/2020/IR0480_CMHC_COVID-19_ltr_f.pdf" TargetMode="External"/><Relationship Id="rId98" Type="http://schemas.openxmlformats.org/officeDocument/2006/relationships/hyperlink" Target="https://www.pbo-dpb.gc.ca/web/default/files/Documents/Info%20Requests/2020/IR0522_ISEDC_Granting_Councils_COVID19_request_f.pdf" TargetMode="External"/><Relationship Id="rId3" Type="http://schemas.openxmlformats.org/officeDocument/2006/relationships/hyperlink" Target="https://www.canada.ca/fr/services/prestations/ae/reclamations-rapport.html" TargetMode="External"/><Relationship Id="rId12" Type="http://schemas.openxmlformats.org/officeDocument/2006/relationships/hyperlink" Target="https://www.pbo-dpb.gc.ca/web/default/files/Documents/Info%20Requests/2020/IR0516_CMHC_COVID19_update_2_request_e.pdf" TargetMode="External"/><Relationship Id="rId17" Type="http://schemas.openxmlformats.org/officeDocument/2006/relationships/hyperlink" Target="https://www.pbo-dpb.gc.ca/web/default/files/Documents/Info%20Requests/2020/IR0524_ISED_COVID19_update_2_request_e.pdf" TargetMode="External"/><Relationship Id="rId25" Type="http://schemas.openxmlformats.org/officeDocument/2006/relationships/hyperlink" Target="https://www.pbo-dpb.gc.ca/web/default/files/Documents/Info%20Requests/2020/IR0470_ISC_COVID-19_Measures_request_e_signed.pdf" TargetMode="External"/><Relationship Id="rId33" Type="http://schemas.openxmlformats.org/officeDocument/2006/relationships/hyperlink" Target="https://search.open.canada.ca/en/gc/?sort=score%20desc&amp;page=1&amp;search_text=reaching%20home&amp;gc-search-orgs=Employment%20and%20Social%20Development%20Canada" TargetMode="External"/><Relationship Id="rId38" Type="http://schemas.openxmlformats.org/officeDocument/2006/relationships/hyperlink" Target="https://www.pbo-dpb.gc.ca/web/default/files/Documents/Info%20Requests/2020/IR0529_PSEP_COVID19_update_request_f.pdf" TargetMode="External"/><Relationship Id="rId46" Type="http://schemas.openxmlformats.org/officeDocument/2006/relationships/hyperlink" Target="https://www.pbo-dpb.gc.ca/web/default/files/Documents/Info%20Requests/2020/IR0524_ISED_COVID19_update_2_request_e.pdf" TargetMode="External"/><Relationship Id="rId59" Type="http://schemas.openxmlformats.org/officeDocument/2006/relationships/hyperlink" Target="https://www.pbo-dpb.gc.ca/web/default/files/Documents/Info%20Requests/2020/IR0516_CMHC_COVID19_update_2_request_e.pdf" TargetMode="External"/><Relationship Id="rId67" Type="http://schemas.openxmlformats.org/officeDocument/2006/relationships/hyperlink" Target="https://www.pbo-dpb.gc.ca/web/default/files/Documents/Info%20Requests/2020/IR0469_Heritage_COVID-19_Measures_request_e_signed.pdf" TargetMode="External"/><Relationship Id="rId103" Type="http://schemas.openxmlformats.org/officeDocument/2006/relationships/hyperlink" Target="https://www.pbo-dpb.gc.ca/web/default/files/Documents/Info%20Requests/2020/IR0551_HC_COVID-19_Measures_request_f.pdf" TargetMode="External"/><Relationship Id="rId108" Type="http://schemas.openxmlformats.org/officeDocument/2006/relationships/hyperlink" Target="https://www.pbo-dpb.gc.ca/web/default/files/Documents/Info%20Requests/2020/IR0549_ESDC_COVID-19_Measures_Q_request_f.pdf" TargetMode="External"/><Relationship Id="rId116" Type="http://schemas.openxmlformats.org/officeDocument/2006/relationships/hyperlink" Target="https://www.canada.ca/fr/emploi-developpement-social/services/travail-partage/statistiques.html" TargetMode="External"/><Relationship Id="rId20" Type="http://schemas.openxmlformats.org/officeDocument/2006/relationships/hyperlink" Target="https://www.pbo-dpb.gc.ca/web/default/files/Documents/Info%20Requests/2020/IR0526_NRCCan_COVID19_update_2_request_f.pdf" TargetMode="External"/><Relationship Id="rId41" Type="http://schemas.openxmlformats.org/officeDocument/2006/relationships/hyperlink" Target="https://www.pbo-dpb.gc.ca/web/default/files/Documents/Info%20Requests/2020/IR0471_ISED_COVID-19_Measures_request_f_signed.pdf" TargetMode="External"/><Relationship Id="rId54" Type="http://schemas.openxmlformats.org/officeDocument/2006/relationships/hyperlink" Target="https://www.pbo-dpb.gc.ca/web/default/files/Documents/Info%20Requests/2020/IR0523_ISC_COVID19_update_2_request_e.pdf" TargetMode="External"/><Relationship Id="rId62" Type="http://schemas.openxmlformats.org/officeDocument/2006/relationships/hyperlink" Target="https://www.pbo-dpb.gc.ca/web/default/files/Documents/Info%20Requests/2020/IR0461_CFIA_COVID-19_Allocations_request_f_signed.pdf" TargetMode="External"/><Relationship Id="rId70" Type="http://schemas.openxmlformats.org/officeDocument/2006/relationships/hyperlink" Target="https://www.pbo-dpb.gc.ca/web/default/files/Documents/Info%20Requests/2020/IR0494_FIN_COVID-19_Measures_request_e.pdf" TargetMode="External"/><Relationship Id="rId75" Type="http://schemas.openxmlformats.org/officeDocument/2006/relationships/hyperlink" Target="https://www.pbo-dpb.gc.ca/web/default/files/Documents/Info%20Requests/2020/IR0473_NRCan_COVID-19_Measures_request_f_signed.pdf" TargetMode="External"/><Relationship Id="rId83" Type="http://schemas.openxmlformats.org/officeDocument/2006/relationships/hyperlink" Target="https://www.pbo-dpb.gc.ca/web/default/files/Documents/Info%20Requests/2020/IR0517_CRA_COVID19_followup_request_f.pdf" TargetMode="External"/><Relationship Id="rId88" Type="http://schemas.openxmlformats.org/officeDocument/2006/relationships/hyperlink" Target="https://www.pbo-dpb.gc.ca/web/default/files/Documents/Info%20Requests/2020/IR0468_HC_COVID-19_Measures_request_f_signed.pdf" TargetMode="External"/><Relationship Id="rId91" Type="http://schemas.openxmlformats.org/officeDocument/2006/relationships/hyperlink" Target="https://rechercher.ouvert.canada.ca/fr/gc/?sort=score%20desc&amp;page=1&amp;search_text=Vers%20un%20chez-soi" TargetMode="External"/><Relationship Id="rId96" Type="http://schemas.openxmlformats.org/officeDocument/2006/relationships/hyperlink" Target="https://www.pbo-dpb.gc.ca/web/default/files/Documents/Info%20Requests/2020/IR0519_TC_Fed-Bridge-corp_COVID-19_request_f.pdf" TargetMode="External"/><Relationship Id="rId111" Type="http://schemas.openxmlformats.org/officeDocument/2006/relationships/hyperlink" Target="https://www.pbo-dpb.gc.ca/web/default/files/Documents/Info%20Requests/2020/IR0549_ESDC_COVID-19_Measures_Q_request_f.pdf" TargetMode="External"/><Relationship Id="rId1" Type="http://schemas.openxmlformats.org/officeDocument/2006/relationships/hyperlink" Target="https://www.pbo-dpb.gc.ca/web/default/files/Documents/Info%20Requests/2020/IR0517_CRA_COVID19_followup_request_e.pdf" TargetMode="External"/><Relationship Id="rId6" Type="http://schemas.openxmlformats.org/officeDocument/2006/relationships/hyperlink" Target="https://www.pbo-dpb.gc.ca/web/default/files/Documents/Info%20Requests/2020/IR0521_Finance_Canada_COVID19_update_request_f.pdf" TargetMode="External"/><Relationship Id="rId15" Type="http://schemas.openxmlformats.org/officeDocument/2006/relationships/hyperlink" Target="https://www.pbo-dpb.gc.ca/web/default/files/Documents/Info%20Requests/2020/IR0523_ISC_COVID19_update_2_request_e.pdf" TargetMode="External"/><Relationship Id="rId23" Type="http://schemas.openxmlformats.org/officeDocument/2006/relationships/hyperlink" Target="https://www.pbo-dpb.gc.ca/web/default/files/Documents/Info%20Requests/2020/IR0518_ESDC_COVIID19_update_request_f.pdf" TargetMode="External"/><Relationship Id="rId28" Type="http://schemas.openxmlformats.org/officeDocument/2006/relationships/hyperlink" Target="https://www.pbo-dpb.gc.ca/web/default/files/Documents/Info%20Requests/2020/IR0475_WAGE_COVID-19_Measures_request_e_signed.pdf" TargetMode="External"/><Relationship Id="rId36" Type="http://schemas.openxmlformats.org/officeDocument/2006/relationships/hyperlink" Target="https://communityfoundations.ca/fr/covid-19-resultats-de-la-subvention-fonds-durgence-pour-lappui-communautaire-fuac/" TargetMode="External"/><Relationship Id="rId49" Type="http://schemas.openxmlformats.org/officeDocument/2006/relationships/hyperlink" Target="https://www.pbo-dpb.gc.ca/web/default/files/Documents/Info%20Requests/2020/IR0471_ISED_COVID-19_Measures_request_f_signed.pdf" TargetMode="External"/><Relationship Id="rId57" Type="http://schemas.openxmlformats.org/officeDocument/2006/relationships/hyperlink" Target="https://www.pbo-dpb.gc.ca/web/default/files/Documents/Info%20Requests/2020/IR0480_CMHC_COVID-19_ltr_e.pdf" TargetMode="External"/><Relationship Id="rId106" Type="http://schemas.openxmlformats.org/officeDocument/2006/relationships/hyperlink" Target="https://www.pbo-dpb.gc.ca/web/default/files/Documents/Info%20Requests/2020/IR0549_ESDC_COVID-19_Measures_Q_request_f.pdf" TargetMode="External"/><Relationship Id="rId114" Type="http://schemas.openxmlformats.org/officeDocument/2006/relationships/hyperlink" Target="https://www.pbo-dpb.gc.ca/web/default/files/Documents/Info%20Requests/2020/IR0558_Heritage_COVID-19_Support_request_f.pdf" TargetMode="External"/><Relationship Id="rId119" Type="http://schemas.openxmlformats.org/officeDocument/2006/relationships/printerSettings" Target="../printerSettings/printerSettings2.bin"/><Relationship Id="rId10" Type="http://schemas.openxmlformats.org/officeDocument/2006/relationships/hyperlink" Target="https://www.pbo-dpb.gc.ca/web/default/files/Documents/Info%20Requests/2020/IR0456_AAFC_COVID-19_Allocations_request_e_signed.pdf" TargetMode="External"/><Relationship Id="rId31" Type="http://schemas.openxmlformats.org/officeDocument/2006/relationships/hyperlink" Target="https://www.pbo-dpb.gc.ca/web/default/files/Documents/Info%20Requests/2020/IR0468_HC_COVID-19_Measures_request_e_signed.pdf" TargetMode="External"/><Relationship Id="rId44" Type="http://schemas.openxmlformats.org/officeDocument/2006/relationships/hyperlink" Target="https://www.pbo-dpb.gc.ca/web/default/files/Documents/Info%20Requests/2020/IR0471_ISED_COVID-19_Measures_request_e_signed.pdf" TargetMode="External"/><Relationship Id="rId52" Type="http://schemas.openxmlformats.org/officeDocument/2006/relationships/hyperlink" Target="https://www.pbo-dpb.gc.ca/web/default/files/Documents/Info%20Requests/2020/IR0523_ISC_COVID19_update_2_request_f.pdf" TargetMode="External"/><Relationship Id="rId60" Type="http://schemas.openxmlformats.org/officeDocument/2006/relationships/hyperlink" Target="https://www.pbo-dpb.gc.ca/web/default/files/Documents/Info%20Requests/2020/IR0519_TC_Fed-Bridge-corp_COVID-19_request_e.pdf" TargetMode="External"/><Relationship Id="rId65" Type="http://schemas.openxmlformats.org/officeDocument/2006/relationships/hyperlink" Target="https://www.pbo-dpb.gc.ca/web/default/files/Documents/Info%20Requests/2020/IR0469_Heritage_COVID-19_Measures_request_e_signed.pdf" TargetMode="External"/><Relationship Id="rId73" Type="http://schemas.openxmlformats.org/officeDocument/2006/relationships/hyperlink" Target="https://www.pbo-dpb.gc.ca/web/default/files/Documents/Info%20Requests/2020/IR0456_AAFC_COVID-19_Allocations_request_e_signed.pdf" TargetMode="External"/><Relationship Id="rId78" Type="http://schemas.openxmlformats.org/officeDocument/2006/relationships/hyperlink" Target="https://www.pbo-dpb.gc.ca/web/default/files/Documents/Info%20Requests/2020/IR0539_ISED_COVID-19_Funding_request_f.pdf" TargetMode="External"/><Relationship Id="rId81" Type="http://schemas.openxmlformats.org/officeDocument/2006/relationships/hyperlink" Target="https://www.pbo-dpb.gc.ca/web/default/files/Documents/Info%20Requests/2020/IR0517_CRA_COVID19_followup_request_f.pdf" TargetMode="External"/><Relationship Id="rId86" Type="http://schemas.openxmlformats.org/officeDocument/2006/relationships/hyperlink" Target="https://www.pbo-dpb.gc.ca/web/default/files/Documents/Info%20Requests/2020/IR0523_ISC_COVID19_update_2_request_f.pdf" TargetMode="External"/><Relationship Id="rId94" Type="http://schemas.openxmlformats.org/officeDocument/2006/relationships/hyperlink" Target="https://www.pbo-dpb.gc.ca/web/default/files/Documents/Info%20Requests/2020/IR0524_ISED_COVID19_update_2_request_f.pdf" TargetMode="External"/><Relationship Id="rId99" Type="http://schemas.openxmlformats.org/officeDocument/2006/relationships/hyperlink" Target="https://www.pbo-dpb.gc.ca/web/default/files/Documents/Info%20Requests/2020/IR0547_CRA_RRIF_request_f.pdf" TargetMode="External"/><Relationship Id="rId101" Type="http://schemas.openxmlformats.org/officeDocument/2006/relationships/hyperlink" Target="https://www.pbo-dpb.gc.ca/web/default/files/Documents/Info%20Requests/2020/IR0550_FIN_COVID-19_Support_request_f.pdf" TargetMode="External"/><Relationship Id="rId4" Type="http://schemas.openxmlformats.org/officeDocument/2006/relationships/hyperlink" Target="https://www.canada.ca/fr/agence-revenu/services/subvention/subvention-salariale-urgence/ssuc-statistiques.html" TargetMode="External"/><Relationship Id="rId9" Type="http://schemas.openxmlformats.org/officeDocument/2006/relationships/hyperlink" Target="https://www.pbo-dpb.gc.ca/web/default/files/Documents/Info%20Requests/2020/IR0528_PHAC_COVID19_update_request_f.pdf" TargetMode="External"/><Relationship Id="rId13" Type="http://schemas.openxmlformats.org/officeDocument/2006/relationships/hyperlink" Target="https://www.pbo-dpb.gc.ca/web/default/files/Documents/Info%20Requests/2020/IR0516_CMHC_COVID19_update_2_request_f.pdf" TargetMode="External"/><Relationship Id="rId18" Type="http://schemas.openxmlformats.org/officeDocument/2006/relationships/hyperlink" Target="https://www.pbo-dpb.gc.ca/web/default/files/Documents/Info%20Requests/2020/IR0524_ISED_COVID19_update_2_request_f.pdf" TargetMode="External"/><Relationship Id="rId39" Type="http://schemas.openxmlformats.org/officeDocument/2006/relationships/hyperlink" Target="https://www.pbo-dpb.gc.ca/web/default/files/Documents/Info%20Requests/2020/IR0465_EDC_COVID-19%20Measures_request_f_signed.pdf" TargetMode="External"/><Relationship Id="rId109" Type="http://schemas.openxmlformats.org/officeDocument/2006/relationships/hyperlink" Target="https://www.pbo-dpb.gc.ca/web/default/files/Documents/Info%20Requests/2020/IR0549_ESDC_COVID-19_Measures_Q_request_f.pdf" TargetMode="External"/><Relationship Id="rId34" Type="http://schemas.openxmlformats.org/officeDocument/2006/relationships/hyperlink" Target="https://www.centraideeo.ca/incidence/investissements-communautaires/" TargetMode="External"/><Relationship Id="rId50" Type="http://schemas.openxmlformats.org/officeDocument/2006/relationships/hyperlink" Target="https://www.pbo-dpb.gc.ca/web/default/files/Documents/Info%20Requests/2020/IR0526_NRCCan_COVID19_update_2_request_e.pdf" TargetMode="External"/><Relationship Id="rId55" Type="http://schemas.openxmlformats.org/officeDocument/2006/relationships/hyperlink" Target="https://www.pbo-dpb.gc.ca/web/default/files/Documents/Info%20Requests/2020/IR0524_ISED_COVID19_update_2_request_f.pdf" TargetMode="External"/><Relationship Id="rId76" Type="http://schemas.openxmlformats.org/officeDocument/2006/relationships/hyperlink" Target="https://www.pbo-dpb.gc.ca/web/default/files/Documents/Info%20Requests/2020/IR0494_FIN_COVID-19_Measures_request_f.pdf" TargetMode="External"/><Relationship Id="rId97" Type="http://schemas.openxmlformats.org/officeDocument/2006/relationships/hyperlink" Target="https://www.pbo-dpb.gc.ca/web/default/files/Documents/Info%20Requests/2020/IR0469_Heritage_COVID-19_Measures_request_f_signed.pdf" TargetMode="External"/><Relationship Id="rId104" Type="http://schemas.openxmlformats.org/officeDocument/2006/relationships/hyperlink" Target="https://www.pbo-dpb.gc.ca/web/default/files/Documents/Info%20Requests/2020/IR0552_NRcan_COVID-19_Measures_request_f.pdf" TargetMode="External"/><Relationship Id="rId7" Type="http://schemas.openxmlformats.org/officeDocument/2006/relationships/hyperlink" Target="https://www.pbo-dpb.gc.ca/web/default/files/Documents/Info%20Requests/2020/IR0540_PCO_COVID-19_Communications_request_e.pdf" TargetMode="External"/><Relationship Id="rId71" Type="http://schemas.openxmlformats.org/officeDocument/2006/relationships/hyperlink" Target="https://www.pbo-dpb.gc.ca/web/default/files/Documents/Info%20Requests/2020/IR0522_ISEDC_Granting_Councils_COVID19_request_e.pdf" TargetMode="External"/><Relationship Id="rId92" Type="http://schemas.openxmlformats.org/officeDocument/2006/relationships/hyperlink" Target="https://www.pbo-dpb.gc.ca/web/default/files/Documents/Info%20Requests/2020/IR0523_ISC_COVID19_update_2_request_f.pdf" TargetMode="External"/><Relationship Id="rId2" Type="http://schemas.openxmlformats.org/officeDocument/2006/relationships/hyperlink" Target="https://www.canada.ca/en/services/benefits/ei/claims-report.html" TargetMode="External"/><Relationship Id="rId29" Type="http://schemas.openxmlformats.org/officeDocument/2006/relationships/hyperlink" Target="https://www.pbo-dpb.gc.ca/web/default/files/Documents/Info%20Requests/2020/IR0475_WAGE_COVID-19_Measures_request_f_signed.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f.pdf" TargetMode="External"/><Relationship Id="rId2" Type="http://schemas.openxmlformats.org/officeDocument/2006/relationships/hyperlink" Target="https://www.pbo-dpb.gc.ca/web/default/files/Documents/Info%20Requests/2020/IR0459_CBSA_COVID-19_Measures_request_f_signed.pdf" TargetMode="External"/><Relationship Id="rId1" Type="http://schemas.openxmlformats.org/officeDocument/2006/relationships/hyperlink" Target="https://www.pbo-dpb.gc.ca/web/default/files/Documents/Info%20Requests/2020/IR0517_CRA_COVID19_followup_request_f.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65_EDC_COVID-19%20Measures_request_f_signed.pdf" TargetMode="External"/><Relationship Id="rId3" Type="http://schemas.openxmlformats.org/officeDocument/2006/relationships/hyperlink" Target="https://www.pbo-dpb.gc.ca/web/default/files/Documents/Info%20Requests/2020/IR0480_CMHC_COVID-19_ltr_f.pdf" TargetMode="External"/><Relationship Id="rId7" Type="http://schemas.openxmlformats.org/officeDocument/2006/relationships/hyperlink" Target="https://www.pbo-dpb.gc.ca/web/default/files/Documents/Info%20Requests/2020/IR0456_AAFC_COVID-19_Allocations_request_f_signed.pdf" TargetMode="External"/><Relationship Id="rId12" Type="http://schemas.openxmlformats.org/officeDocument/2006/relationships/printerSettings" Target="../printerSettings/printerSettings4.bin"/><Relationship Id="rId2" Type="http://schemas.openxmlformats.org/officeDocument/2006/relationships/hyperlink" Target="https://www.pbo-dpb.gc.ca/web/default/files/Documents/Info%20Requests/2020/IR0465_EDC_COVID-19%20Measures_request_f_signed.pdf" TargetMode="External"/><Relationship Id="rId1" Type="http://schemas.openxmlformats.org/officeDocument/2006/relationships/hyperlink" Target="https://ceba-cuec.ca/fr/" TargetMode="External"/><Relationship Id="rId6" Type="http://schemas.openxmlformats.org/officeDocument/2006/relationships/hyperlink" Target="https://www.pbo-dpb.gc.ca/web/default/files/Documents/Info%20Requests/2020/IR0479_CDIC_COVID-19_ltr_f.pdf" TargetMode="External"/><Relationship Id="rId11" Type="http://schemas.openxmlformats.org/officeDocument/2006/relationships/hyperlink" Target="https://www.ceefc-cfuec.ca/fr/prets-approuves/" TargetMode="External"/><Relationship Id="rId5" Type="http://schemas.openxmlformats.org/officeDocument/2006/relationships/hyperlink" Target="https://www.pbo-dpb.gc.ca/web/default/files/Documents/Info%20Requests/2020/IR0466_FCC_COVID-19_Measures_request_f_signed.pdf" TargetMode="External"/><Relationship Id="rId10" Type="http://schemas.openxmlformats.org/officeDocument/2006/relationships/hyperlink" Target="https://www.pbo-dpb.gc.ca/web/default/files/Documents/Info%20Requests/2020/IR0465_EDC_COVID-19%20Measures_request_f_signed.pdf" TargetMode="External"/><Relationship Id="rId4" Type="http://schemas.openxmlformats.org/officeDocument/2006/relationships/hyperlink" Target="https://www.pbo-dpb.gc.ca/web/default/files/Documents/Info%20Requests/2020/IR0457_BDC_COVID-19_Measures_request_f_signed.pdf" TargetMode="External"/><Relationship Id="rId9" Type="http://schemas.openxmlformats.org/officeDocument/2006/relationships/hyperlink" Target="https://www.pbo-dpb.gc.ca/web/default/files/Documents/Info%20Requests/2020/IR0457_BDC_COVID-19_Measures_request_f_signed.pd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pbo-dpb.gc.ca/web/default/files/Documents/Info%20Requests/2020/IR0526_NRCCan_COVID19_update_2_request_e.pdf" TargetMode="External"/><Relationship Id="rId18" Type="http://schemas.openxmlformats.org/officeDocument/2006/relationships/hyperlink" Target="https://www.pbo-dpb.gc.ca/web/default/files/Documents/Info%20Requests/2020/IR0528_PHAC_COVID19_update_request_e.pdf" TargetMode="External"/><Relationship Id="rId26" Type="http://schemas.openxmlformats.org/officeDocument/2006/relationships/hyperlink" Target="https://www.pbo-dpb.gc.ca/web/default/files/Documents/Info%20Requests/2020/IR0526_NRCCan_COVID19_update_2_request_f.pdf" TargetMode="External"/><Relationship Id="rId39" Type="http://schemas.openxmlformats.org/officeDocument/2006/relationships/hyperlink" Target="https://www.pbo-dpb.gc.ca/web/default/files/Documents/Info%20Requests/2020/IR0561_SSC_COVID-19_Measures_request_f.pdf" TargetMode="External"/><Relationship Id="rId3" Type="http://schemas.openxmlformats.org/officeDocument/2006/relationships/hyperlink" Target="https://www.pbo-dpb.gc.ca/web/default/files/Documents/Info%20Requests/2020/IR0516_CMHC_COVID19_update_2_request_e.pdf" TargetMode="External"/><Relationship Id="rId21" Type="http://schemas.openxmlformats.org/officeDocument/2006/relationships/hyperlink" Target="https://www.pbo-dpb.gc.ca/web/default/files/Documents/Info%20Requests/2020/IR0530_CIHR_granting_COVID-19_request_f.pdf" TargetMode="External"/><Relationship Id="rId34" Type="http://schemas.openxmlformats.org/officeDocument/2006/relationships/hyperlink" Target="https://www.pbo-dpb.gc.ca/web/default/files/Documents/Info%20Requests/2020/IR0549_ESDC_COVID-19_Measures_Q_request_f.pdf" TargetMode="External"/><Relationship Id="rId42" Type="http://schemas.openxmlformats.org/officeDocument/2006/relationships/hyperlink" Target="https://www.pbo-dpb.gc.ca/web/default/files/Documents/Info%20Requests/2020/IR0562_CCOHS_COVID-19_Measures_request_f.pdf" TargetMode="External"/><Relationship Id="rId47" Type="http://schemas.openxmlformats.org/officeDocument/2006/relationships/hyperlink" Target="https://www.canada.ca/fr/agence-revenu/services/prestations/prestation-maladie-relance-economique/pcmre-statistiques.html" TargetMode="External"/><Relationship Id="rId50" Type="http://schemas.openxmlformats.org/officeDocument/2006/relationships/printerSettings" Target="../printerSettings/printerSettings5.bin"/><Relationship Id="rId7" Type="http://schemas.openxmlformats.org/officeDocument/2006/relationships/hyperlink" Target="https://www.pbo-dpb.gc.ca/web/default/files/Documents/Info%20Requests/2020/IR0526_NRCCan_COVID19_update_2_request_f.pdf" TargetMode="External"/><Relationship Id="rId12" Type="http://schemas.openxmlformats.org/officeDocument/2006/relationships/hyperlink" Target="https://www.pbo-dpb.gc.ca/web/default/files/Documents/Info%20Requests/2020/IR0475_WAGE_COVID-19_Measures_request_f_signed.pdf" TargetMode="External"/><Relationship Id="rId17" Type="http://schemas.openxmlformats.org/officeDocument/2006/relationships/hyperlink" Target="https://www.pbo-dpb.gc.ca/web/default/files/Documents/Info%20Requests/2020/IR0519_TC_Fed-Bridge-corp_COVID-19_request_f.pdf" TargetMode="External"/><Relationship Id="rId25" Type="http://schemas.openxmlformats.org/officeDocument/2006/relationships/hyperlink" Target="https://www.pbo-dpb.gc.ca/web/default/files/Documents/Info%20Requests/2020/IR0526_NRCCan_COVID19_update_2_request_e.pdf" TargetMode="External"/><Relationship Id="rId33" Type="http://schemas.openxmlformats.org/officeDocument/2006/relationships/hyperlink" Target="https://www.pbo-dpb.gc.ca/web/default/files/Documents/Info%20Requests/2020/IR0551_HC_COVID-19_Measures_request_f.pdf" TargetMode="External"/><Relationship Id="rId38" Type="http://schemas.openxmlformats.org/officeDocument/2006/relationships/hyperlink" Target="https://www.pbo-dpb.gc.ca/web/default/files/Documents/Info%20Requests/2020/IR0560_VA_COVID-19_Measures_request_f.pdf" TargetMode="External"/><Relationship Id="rId46" Type="http://schemas.openxmlformats.org/officeDocument/2006/relationships/hyperlink" Target="https://www.pbo-dpb.gc.ca/web/default/files/Documents/Info%20Requests/2020/IR0524_ISED_COVID19_update_2_request_f.pdf" TargetMode="External"/><Relationship Id="rId2" Type="http://schemas.openxmlformats.org/officeDocument/2006/relationships/hyperlink" Target="https://www.pbo-dpb.gc.ca/web/default/files/Documents/Info%20Requests/2020/IR0523_ISC_COVID19_update_2_request_f.pdf" TargetMode="External"/><Relationship Id="rId16" Type="http://schemas.openxmlformats.org/officeDocument/2006/relationships/hyperlink" Target="https://www.pbo-dpb.gc.ca/web/default/files/Documents/Info%20Requests/2020/IR0523_ISC_COVID19_update_2_request_e.pdf" TargetMode="External"/><Relationship Id="rId20" Type="http://schemas.openxmlformats.org/officeDocument/2006/relationships/hyperlink" Target="https://www.pbo-dpb.gc.ca/web/default/files/Documents/Info%20Requests/2020/IR0516_CMHC_COVID19_update_2_request_f.pdf" TargetMode="External"/><Relationship Id="rId29" Type="http://schemas.openxmlformats.org/officeDocument/2006/relationships/hyperlink" Target="https://www.pbo-dpb.gc.ca/web/default/files/Documents/Info%20Requests/2020/IR0547_CRA_RRIF_request_f.pdf" TargetMode="External"/><Relationship Id="rId41" Type="http://schemas.openxmlformats.org/officeDocument/2006/relationships/hyperlink" Target="https://www.pbo-dpb.gc.ca/web/default/files/Documents/Info%20Requests/2020/IR0562_CCOHS_COVID-19_Measures_request_f.pdf" TargetMode="External"/><Relationship Id="rId1" Type="http://schemas.openxmlformats.org/officeDocument/2006/relationships/hyperlink" Target="https://www.pbo-dpb.gc.ca/web/default/files/Documents/Info%20Requests/2020/IR0519_TC_Fed-Bridge-corp_COVID-19_request_f.pdf" TargetMode="External"/><Relationship Id="rId6" Type="http://schemas.openxmlformats.org/officeDocument/2006/relationships/hyperlink" Target="https://www.pbo-dpb.gc.ca/web/default/files/Documents/Info%20Requests/2020/IR0526_NRCCan_COVID19_update_2_request_e.pdf" TargetMode="External"/><Relationship Id="rId11" Type="http://schemas.openxmlformats.org/officeDocument/2006/relationships/hyperlink" Target="https://www.pbo-dpb.gc.ca/web/default/files/Documents/Info%20Requests/2020/IR0522_ISEDC_Granting_Councils_COVID19_request_f.pdf" TargetMode="External"/><Relationship Id="rId24" Type="http://schemas.openxmlformats.org/officeDocument/2006/relationships/hyperlink" Target="https://www.pbo-dpb.gc.ca/web/default/files/Documents/Info%20Requests/2020/IR0528_PHAC_COVID19_update_request_f.pdf" TargetMode="External"/><Relationship Id="rId32" Type="http://schemas.openxmlformats.org/officeDocument/2006/relationships/hyperlink" Target="https://www.pbo-dpb.gc.ca/web/default/files/Documents/Info%20Requests/2020/IR0550_FIN_COVID-19_Support_request_f.pdf" TargetMode="External"/><Relationship Id="rId37" Type="http://schemas.openxmlformats.org/officeDocument/2006/relationships/hyperlink" Target="https://www.pbo-dpb.gc.ca/web/default/files/Documents/Info%20Requests/2020/IR0558_Heritage_COVID-19_Support_request_f.pdf" TargetMode="External"/><Relationship Id="rId40" Type="http://schemas.openxmlformats.org/officeDocument/2006/relationships/hyperlink" Target="https://www.pbo-dpb.gc.ca/web/default/files/Documents/Info%20Requests/2020/IR0561_SSC_COVID-19_Measures_request_f.pdf" TargetMode="External"/><Relationship Id="rId45" Type="http://schemas.openxmlformats.org/officeDocument/2006/relationships/hyperlink" Target="https://www.pbo-dpb.gc.ca/web/default/files/Documents/Info%20Requests/2020/IR0561_SSC_COVID-19_Measures_request_f.pdf" TargetMode="External"/><Relationship Id="rId5" Type="http://schemas.openxmlformats.org/officeDocument/2006/relationships/hyperlink" Target="https://www.pbo-dpb.gc.ca/web/default/files/Documents/Info%20Requests/2020/IR0524_ISED_COVID19_update_2_request_f.pdf" TargetMode="External"/><Relationship Id="rId15" Type="http://schemas.openxmlformats.org/officeDocument/2006/relationships/hyperlink" Target="https://www.pbo-dpb.gc.ca/web/default/files/Documents/Info%20Requests/2020/IR0524_ISED_COVID19_update_2_request_f.pdf" TargetMode="External"/><Relationship Id="rId23" Type="http://schemas.openxmlformats.org/officeDocument/2006/relationships/hyperlink" Target="https://www.pbo-dpb.gc.ca/web/default/files/Documents/Info%20Requests/2020/IR0523_ISC_COVID19_update_2_request_f.pdf" TargetMode="External"/><Relationship Id="rId28" Type="http://schemas.openxmlformats.org/officeDocument/2006/relationships/hyperlink" Target="https://www.pbo-dpb.gc.ca/web/default/files/Documents/Info%20Requests/2020/IR0524_ISED_COVID19_update_2_request_f.pdf" TargetMode="External"/><Relationship Id="rId36" Type="http://schemas.openxmlformats.org/officeDocument/2006/relationships/hyperlink" Target="https://www.pbo-dpb.gc.ca/web/default/files/Documents/Info%20Requests/2020/IR0549_ESDC_COVID-19_Measures_Q_request_f.pdf" TargetMode="External"/><Relationship Id="rId49" Type="http://schemas.openxmlformats.org/officeDocument/2006/relationships/hyperlink" Target="https://www.canada.ca/fr/agence-revenu/services/prestations/prestation-relance-economique/pcre-statistiques.html" TargetMode="External"/><Relationship Id="rId10" Type="http://schemas.openxmlformats.org/officeDocument/2006/relationships/hyperlink" Target="https://www.pbo-dpb.gc.ca/web/default/files/Documents/Info%20Requests/2020/IR0528_PHAC_COVID19_update_request_f.pdf" TargetMode="External"/><Relationship Id="rId19" Type="http://schemas.openxmlformats.org/officeDocument/2006/relationships/hyperlink" Target="https://www.pbo-dpb.gc.ca/web/default/files/Documents/Info%20Requests/2020/IR0524_ISED_COVID19_update_2_request_e.pdf" TargetMode="External"/><Relationship Id="rId31" Type="http://schemas.openxmlformats.org/officeDocument/2006/relationships/hyperlink" Target="https://www.pbo-dpb.gc.ca/web/default/files/Documents/Info%20Requests/2020/IR0548_Des-Can_COVID-19_Measures_request_f.pdf" TargetMode="External"/><Relationship Id="rId44" Type="http://schemas.openxmlformats.org/officeDocument/2006/relationships/hyperlink" Target="https://pbo-dpb.gc.ca/fr/blog/legislative-costing-notes--notes-evaluation-cout-mesure-legislative/LEG-2021-015-S--incremental-cost-employing-10-000-reservists-as-part-caf-readiness-efforts-in-response-to-covid-19--cout-supplementaire-lie-emploi-10-000-reservistes-dans-cadre-activites-preparation-forces-armees-canadiennes-face-covid-19" TargetMode="External"/><Relationship Id="rId4" Type="http://schemas.openxmlformats.org/officeDocument/2006/relationships/hyperlink" Target="https://www.pbo-dpb.gc.ca/web/default/files/Documents/Info%20Requests/2020/IR0530_CIHR_granting_COVID-19_request_e.pdf" TargetMode="External"/><Relationship Id="rId9" Type="http://schemas.openxmlformats.org/officeDocument/2006/relationships/hyperlink" Target="https://www.pbo-dpb.gc.ca/web/default/files/Documents/Info%20Requests/2020/IR0528_PHAC_COVID19_update_request_f.pdf" TargetMode="External"/><Relationship Id="rId14" Type="http://schemas.openxmlformats.org/officeDocument/2006/relationships/hyperlink" Target="https://www.pbo-dpb.gc.ca/web/default/files/Documents/Info%20Requests/2020/IR0523_ISC_COVID19_update_2_request_f.pdf" TargetMode="External"/><Relationship Id="rId22" Type="http://schemas.openxmlformats.org/officeDocument/2006/relationships/hyperlink" Target="https://www.pbo-dpb.gc.ca/web/default/files/Documents/Info%20Requests/2020/IR0526_NRCCan_COVID19_update_2_request_f.pdf" TargetMode="External"/><Relationship Id="rId27" Type="http://schemas.openxmlformats.org/officeDocument/2006/relationships/hyperlink" Target="https://www.pbo-dpb.gc.ca/web/default/files/Documents/Info%20Requests/2020/IR0526_NRCCan_COVID19_update_2_request_f.pdf" TargetMode="External"/><Relationship Id="rId30" Type="http://schemas.openxmlformats.org/officeDocument/2006/relationships/hyperlink" Target="https://www.pbo-dpb.gc.ca/web/default/files/Documents/Info%20Requests/2020/IR0547_CRA_RRIF_request_f.pdf" TargetMode="External"/><Relationship Id="rId35" Type="http://schemas.openxmlformats.org/officeDocument/2006/relationships/hyperlink" Target="https://www.pbo-dpb.gc.ca/web/default/files/Documents/Info%20Requests/2020/IR0549_ESDC_COVID-19_Measures_Q_request_f.pdf" TargetMode="External"/><Relationship Id="rId43" Type="http://schemas.openxmlformats.org/officeDocument/2006/relationships/hyperlink" Target="https://www.pbo-dpb.gc.ca/web/default/files/Documents/Info%20Requests/2020/IR0564_ESDC_COVID-19_Measures_T_request_f.pdf" TargetMode="External"/><Relationship Id="rId48" Type="http://schemas.openxmlformats.org/officeDocument/2006/relationships/hyperlink" Target="https://www.canada.ca/fr/agence-revenu/services/prestations/prestation-relance-economique-proches-aidants/pcrepa-statistiques.html" TargetMode="External"/><Relationship Id="rId8" Type="http://schemas.openxmlformats.org/officeDocument/2006/relationships/hyperlink" Target="https://www.pbo-dpb.gc.ca/web/default/files/Documents/Info%20Requests/2020/IR0528_PHAC_COVID19_update_request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025C-48F4-4552-BE58-3F7446B97FD2}">
  <dimension ref="A1:B29"/>
  <sheetViews>
    <sheetView showGridLines="0" zoomScale="80" zoomScaleNormal="80" workbookViewId="0">
      <selection activeCell="G23" sqref="G23"/>
    </sheetView>
  </sheetViews>
  <sheetFormatPr defaultRowHeight="14.25" x14ac:dyDescent="0.45"/>
  <cols>
    <col min="1" max="1" width="42.59765625" customWidth="1"/>
  </cols>
  <sheetData>
    <row r="1" spans="1:1" ht="18" x14ac:dyDescent="0.55000000000000004">
      <c r="A1" s="73" t="s">
        <v>346</v>
      </c>
    </row>
    <row r="2" spans="1:1" x14ac:dyDescent="0.45">
      <c r="A2" t="s">
        <v>424</v>
      </c>
    </row>
    <row r="3" spans="1:1" x14ac:dyDescent="0.45">
      <c r="A3" t="s">
        <v>415</v>
      </c>
    </row>
    <row r="5" spans="1:1" ht="15.75" x14ac:dyDescent="0.5">
      <c r="A5" s="74" t="s">
        <v>426</v>
      </c>
    </row>
    <row r="6" spans="1:1" x14ac:dyDescent="0.45">
      <c r="A6" t="s">
        <v>425</v>
      </c>
    </row>
    <row r="7" spans="1:1" x14ac:dyDescent="0.45">
      <c r="A7" t="s">
        <v>427</v>
      </c>
    </row>
    <row r="9" spans="1:1" ht="15.75" x14ac:dyDescent="0.5">
      <c r="A9" s="74" t="s">
        <v>347</v>
      </c>
    </row>
    <row r="10" spans="1:1" x14ac:dyDescent="0.45">
      <c r="A10" t="s">
        <v>324</v>
      </c>
    </row>
    <row r="11" spans="1:1" x14ac:dyDescent="0.45">
      <c r="A11" s="75" t="s">
        <v>0</v>
      </c>
    </row>
    <row r="12" spans="1:1" x14ac:dyDescent="0.45">
      <c r="A12" s="75" t="s">
        <v>48</v>
      </c>
    </row>
    <row r="13" spans="1:1" x14ac:dyDescent="0.45">
      <c r="A13" s="75" t="s">
        <v>33</v>
      </c>
    </row>
    <row r="14" spans="1:1" x14ac:dyDescent="0.45">
      <c r="A14" s="75" t="s">
        <v>270</v>
      </c>
    </row>
    <row r="15" spans="1:1" x14ac:dyDescent="0.45">
      <c r="A15" t="s">
        <v>325</v>
      </c>
    </row>
    <row r="16" spans="1:1" x14ac:dyDescent="0.45">
      <c r="A16" s="76" t="s">
        <v>184</v>
      </c>
    </row>
    <row r="18" spans="1:2" ht="15.75" x14ac:dyDescent="0.5">
      <c r="A18" s="74" t="s">
        <v>348</v>
      </c>
    </row>
    <row r="19" spans="1:2" x14ac:dyDescent="0.45">
      <c r="A19" s="77" t="s">
        <v>345</v>
      </c>
      <c r="B19" t="s">
        <v>419</v>
      </c>
    </row>
    <row r="20" spans="1:2" x14ac:dyDescent="0.45">
      <c r="A20" s="77" t="s">
        <v>326</v>
      </c>
      <c r="B20" t="s">
        <v>416</v>
      </c>
    </row>
    <row r="21" spans="1:2" x14ac:dyDescent="0.45">
      <c r="A21" s="77" t="s">
        <v>327</v>
      </c>
      <c r="B21" t="s">
        <v>417</v>
      </c>
    </row>
    <row r="22" spans="1:2" x14ac:dyDescent="0.45">
      <c r="A22" s="77" t="s">
        <v>316</v>
      </c>
      <c r="B22" t="s">
        <v>328</v>
      </c>
    </row>
    <row r="23" spans="1:2" x14ac:dyDescent="0.45">
      <c r="A23" s="77" t="s">
        <v>329</v>
      </c>
      <c r="B23" t="s">
        <v>418</v>
      </c>
    </row>
    <row r="24" spans="1:2" x14ac:dyDescent="0.45">
      <c r="A24" s="77" t="s">
        <v>330</v>
      </c>
      <c r="B24" t="s">
        <v>331</v>
      </c>
    </row>
    <row r="25" spans="1:2" x14ac:dyDescent="0.45">
      <c r="A25" s="77"/>
    </row>
    <row r="26" spans="1:2" ht="15.75" x14ac:dyDescent="0.5">
      <c r="A26" s="78" t="s">
        <v>194</v>
      </c>
    </row>
    <row r="27" spans="1:2" x14ac:dyDescent="0.45">
      <c r="A27" t="s">
        <v>196</v>
      </c>
    </row>
    <row r="28" spans="1:2" x14ac:dyDescent="0.45">
      <c r="A28" s="17" t="s">
        <v>195</v>
      </c>
    </row>
    <row r="29" spans="1:2" x14ac:dyDescent="0.45">
      <c r="A29" s="17"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C19E3-17B5-4F8F-ABBE-426A55C49E47}">
  <sheetPr>
    <tabColor theme="4"/>
  </sheetPr>
  <dimension ref="A1:J74"/>
  <sheetViews>
    <sheetView showGridLines="0" topLeftCell="D1" zoomScale="60" zoomScaleNormal="60" workbookViewId="0">
      <selection activeCell="I49" sqref="I49:I51"/>
    </sheetView>
  </sheetViews>
  <sheetFormatPr defaultColWidth="9" defaultRowHeight="14.25" x14ac:dyDescent="0.45"/>
  <cols>
    <col min="1" max="1" width="82.73046875" style="1" customWidth="1"/>
    <col min="2" max="4" width="25.265625" customWidth="1"/>
    <col min="5" max="5" width="36.59765625" bestFit="1" customWidth="1"/>
    <col min="6" max="6" width="38.86328125" bestFit="1" customWidth="1"/>
    <col min="7" max="7" width="42.265625" bestFit="1" customWidth="1"/>
    <col min="8" max="8" width="30.3984375" customWidth="1"/>
    <col min="9" max="9" width="66.265625" customWidth="1"/>
    <col min="10" max="10" width="18.59765625" bestFit="1" customWidth="1"/>
  </cols>
  <sheetData>
    <row r="1" spans="1:10" x14ac:dyDescent="0.45">
      <c r="A1" s="5" t="s">
        <v>0</v>
      </c>
    </row>
    <row r="2" spans="1:10" ht="14.65" thickBot="1" x14ac:dyDescent="0.5"/>
    <row r="3" spans="1:10" x14ac:dyDescent="0.45">
      <c r="A3" s="3" t="s">
        <v>0</v>
      </c>
      <c r="B3" s="4" t="s">
        <v>1</v>
      </c>
      <c r="C3" s="4" t="s">
        <v>2</v>
      </c>
      <c r="D3" s="4" t="s">
        <v>422</v>
      </c>
      <c r="E3" s="4" t="s">
        <v>3</v>
      </c>
      <c r="F3" s="79" t="s">
        <v>271</v>
      </c>
      <c r="G3" s="79" t="s">
        <v>272</v>
      </c>
      <c r="H3" s="79" t="s">
        <v>349</v>
      </c>
      <c r="I3" s="79" t="s">
        <v>332</v>
      </c>
      <c r="J3" s="149" t="s">
        <v>285</v>
      </c>
    </row>
    <row r="4" spans="1:10" ht="28.5" x14ac:dyDescent="0.45">
      <c r="A4" s="153" t="s">
        <v>4</v>
      </c>
      <c r="B4" s="37" t="s">
        <v>6</v>
      </c>
      <c r="C4" s="143" t="s">
        <v>19</v>
      </c>
      <c r="D4" s="128" t="s">
        <v>31</v>
      </c>
      <c r="E4" s="42">
        <v>12.5</v>
      </c>
      <c r="F4" s="120" t="s">
        <v>223</v>
      </c>
      <c r="G4" s="126" t="s">
        <v>204</v>
      </c>
      <c r="H4" s="124" t="s">
        <v>317</v>
      </c>
      <c r="I4" s="80"/>
      <c r="J4" s="150"/>
    </row>
    <row r="5" spans="1:10" ht="30" customHeight="1" x14ac:dyDescent="0.45">
      <c r="A5" s="254" t="s">
        <v>5</v>
      </c>
      <c r="B5" s="37" t="s">
        <v>6</v>
      </c>
      <c r="C5" s="29" t="s">
        <v>19</v>
      </c>
      <c r="D5" s="27" t="s">
        <v>31</v>
      </c>
      <c r="E5" s="43">
        <v>25.795292</v>
      </c>
      <c r="F5" s="125" t="s">
        <v>223</v>
      </c>
      <c r="G5" s="126" t="s">
        <v>204</v>
      </c>
      <c r="H5" s="124" t="s">
        <v>317</v>
      </c>
      <c r="I5" s="130"/>
      <c r="J5" s="154"/>
    </row>
    <row r="6" spans="1:10" ht="45" customHeight="1" x14ac:dyDescent="0.45">
      <c r="A6" s="255"/>
      <c r="B6" s="37" t="s">
        <v>6</v>
      </c>
      <c r="C6" s="143" t="s">
        <v>20</v>
      </c>
      <c r="D6" s="128" t="s">
        <v>31</v>
      </c>
      <c r="E6" s="42">
        <v>192.20470800000001</v>
      </c>
      <c r="F6" s="125" t="s">
        <v>223</v>
      </c>
      <c r="G6" s="126" t="s">
        <v>205</v>
      </c>
      <c r="H6" s="125" t="s">
        <v>350</v>
      </c>
      <c r="I6" s="127" t="s">
        <v>333</v>
      </c>
      <c r="J6" s="89" t="s">
        <v>288</v>
      </c>
    </row>
    <row r="7" spans="1:10" ht="42.75" x14ac:dyDescent="0.45">
      <c r="A7" s="255"/>
      <c r="B7" s="37" t="s">
        <v>6</v>
      </c>
      <c r="C7" s="29" t="s">
        <v>21</v>
      </c>
      <c r="D7" s="27" t="s">
        <v>31</v>
      </c>
      <c r="E7" s="43">
        <v>12</v>
      </c>
      <c r="F7" s="125" t="s">
        <v>223</v>
      </c>
      <c r="G7" s="126" t="s">
        <v>217</v>
      </c>
      <c r="H7" s="124" t="s">
        <v>317</v>
      </c>
      <c r="I7" s="81"/>
      <c r="J7" s="154"/>
    </row>
    <row r="8" spans="1:10" ht="45" customHeight="1" x14ac:dyDescent="0.45">
      <c r="A8" s="255"/>
      <c r="B8" s="37" t="s">
        <v>6</v>
      </c>
      <c r="C8" s="143" t="s">
        <v>22</v>
      </c>
      <c r="D8" s="128" t="s">
        <v>31</v>
      </c>
      <c r="E8" s="42">
        <f>24.5133+20</f>
        <v>44.513300000000001</v>
      </c>
      <c r="F8" s="125" t="s">
        <v>223</v>
      </c>
      <c r="G8" s="126" t="s">
        <v>207</v>
      </c>
      <c r="H8" s="125" t="s">
        <v>350</v>
      </c>
      <c r="I8" s="127" t="s">
        <v>334</v>
      </c>
      <c r="J8" s="89" t="s">
        <v>289</v>
      </c>
    </row>
    <row r="9" spans="1:10" x14ac:dyDescent="0.45">
      <c r="A9" s="255"/>
      <c r="B9" s="37" t="s">
        <v>6</v>
      </c>
      <c r="C9" s="29" t="s">
        <v>23</v>
      </c>
      <c r="D9" s="27" t="s">
        <v>32</v>
      </c>
      <c r="E9" s="43">
        <v>9.2881850000000004</v>
      </c>
      <c r="F9" s="233" t="s">
        <v>223</v>
      </c>
      <c r="G9" s="234" t="s">
        <v>208</v>
      </c>
      <c r="H9" s="235" t="s">
        <v>353</v>
      </c>
      <c r="I9" s="251"/>
      <c r="J9" s="252"/>
    </row>
    <row r="10" spans="1:10" x14ac:dyDescent="0.45">
      <c r="A10" s="255"/>
      <c r="B10" s="37" t="s">
        <v>7</v>
      </c>
      <c r="C10" s="29" t="s">
        <v>23</v>
      </c>
      <c r="D10" s="27" t="s">
        <v>32</v>
      </c>
      <c r="E10" s="43">
        <v>-4.3365270000000002</v>
      </c>
      <c r="F10" s="233"/>
      <c r="G10" s="234"/>
      <c r="H10" s="235"/>
      <c r="I10" s="251"/>
      <c r="J10" s="252"/>
    </row>
    <row r="11" spans="1:10" x14ac:dyDescent="0.45">
      <c r="A11" s="255"/>
      <c r="B11" s="37" t="s">
        <v>7</v>
      </c>
      <c r="C11" s="29" t="s">
        <v>23</v>
      </c>
      <c r="D11" s="27" t="s">
        <v>31</v>
      </c>
      <c r="E11" s="43">
        <v>3.6606359999999998</v>
      </c>
      <c r="F11" s="233"/>
      <c r="G11" s="234"/>
      <c r="H11" s="235"/>
      <c r="I11" s="251"/>
      <c r="J11" s="252"/>
    </row>
    <row r="12" spans="1:10" s="22" customFormat="1" ht="28.5" x14ac:dyDescent="0.45">
      <c r="A12" s="255"/>
      <c r="B12" s="37" t="s">
        <v>6</v>
      </c>
      <c r="C12" s="29" t="s">
        <v>24</v>
      </c>
      <c r="D12" s="27" t="s">
        <v>32</v>
      </c>
      <c r="E12" s="43">
        <v>10</v>
      </c>
      <c r="F12" s="120" t="s">
        <v>223</v>
      </c>
      <c r="G12" s="126" t="s">
        <v>209</v>
      </c>
      <c r="H12" s="120" t="s">
        <v>351</v>
      </c>
      <c r="I12" s="130"/>
      <c r="J12" s="154"/>
    </row>
    <row r="13" spans="1:10" s="22" customFormat="1" ht="28.5" x14ac:dyDescent="0.45">
      <c r="A13" s="255"/>
      <c r="B13" s="37" t="s">
        <v>6</v>
      </c>
      <c r="C13" s="143" t="s">
        <v>25</v>
      </c>
      <c r="D13" s="128" t="s">
        <v>32</v>
      </c>
      <c r="E13" s="42"/>
      <c r="F13" s="227" t="s">
        <v>223</v>
      </c>
      <c r="G13" s="209" t="s">
        <v>210</v>
      </c>
      <c r="H13" s="227" t="s">
        <v>350</v>
      </c>
      <c r="I13" s="229" t="s">
        <v>335</v>
      </c>
      <c r="J13" s="231" t="s">
        <v>290</v>
      </c>
    </row>
    <row r="14" spans="1:10" s="22" customFormat="1" ht="28.5" x14ac:dyDescent="0.45">
      <c r="A14" s="255"/>
      <c r="B14" s="37" t="s">
        <v>7</v>
      </c>
      <c r="C14" s="143" t="s">
        <v>25</v>
      </c>
      <c r="D14" s="27" t="s">
        <v>32</v>
      </c>
      <c r="E14" s="43">
        <v>-33.982059999999997</v>
      </c>
      <c r="F14" s="228"/>
      <c r="G14" s="210"/>
      <c r="H14" s="228"/>
      <c r="I14" s="230"/>
      <c r="J14" s="232"/>
    </row>
    <row r="15" spans="1:10" ht="28.5" x14ac:dyDescent="0.45">
      <c r="A15" s="255"/>
      <c r="B15" s="128" t="s">
        <v>7</v>
      </c>
      <c r="C15" s="143" t="s">
        <v>25</v>
      </c>
      <c r="D15" s="128" t="s">
        <v>31</v>
      </c>
      <c r="E15" s="44">
        <v>33.982059999999997</v>
      </c>
      <c r="F15" s="228"/>
      <c r="G15" s="210"/>
      <c r="H15" s="228"/>
      <c r="I15" s="230"/>
      <c r="J15" s="232"/>
    </row>
    <row r="16" spans="1:10" ht="28.5" x14ac:dyDescent="0.45">
      <c r="A16" s="255"/>
      <c r="B16" s="37" t="s">
        <v>6</v>
      </c>
      <c r="C16" s="143" t="s">
        <v>25</v>
      </c>
      <c r="D16" s="128" t="s">
        <v>32</v>
      </c>
      <c r="E16" s="43">
        <v>74.7</v>
      </c>
      <c r="F16" s="228"/>
      <c r="G16" s="210"/>
      <c r="H16" s="228"/>
      <c r="I16" s="230"/>
      <c r="J16" s="232"/>
    </row>
    <row r="17" spans="1:10" ht="28.5" x14ac:dyDescent="0.45">
      <c r="A17" s="255"/>
      <c r="B17" s="37" t="s">
        <v>7</v>
      </c>
      <c r="C17" s="143" t="s">
        <v>25</v>
      </c>
      <c r="D17" s="128" t="s">
        <v>32</v>
      </c>
      <c r="E17" s="43">
        <v>-16.7</v>
      </c>
      <c r="F17" s="228"/>
      <c r="G17" s="210"/>
      <c r="H17" s="228"/>
      <c r="I17" s="230"/>
      <c r="J17" s="232"/>
    </row>
    <row r="18" spans="1:10" ht="28.5" x14ac:dyDescent="0.45">
      <c r="A18" s="256"/>
      <c r="B18" s="37" t="s">
        <v>7</v>
      </c>
      <c r="C18" s="143" t="s">
        <v>25</v>
      </c>
      <c r="D18" s="27" t="s">
        <v>31</v>
      </c>
      <c r="E18" s="44">
        <v>16.7</v>
      </c>
      <c r="F18" s="248"/>
      <c r="G18" s="211"/>
      <c r="H18" s="248"/>
      <c r="I18" s="249"/>
      <c r="J18" s="250"/>
    </row>
    <row r="19" spans="1:10" ht="28.5" x14ac:dyDescent="0.45">
      <c r="A19" s="254" t="s">
        <v>8</v>
      </c>
      <c r="B19" s="37" t="s">
        <v>6</v>
      </c>
      <c r="C19" s="143" t="s">
        <v>25</v>
      </c>
      <c r="D19" s="128" t="s">
        <v>32</v>
      </c>
      <c r="E19" s="42">
        <v>1800</v>
      </c>
      <c r="F19" s="212" t="s">
        <v>223</v>
      </c>
      <c r="G19" s="209" t="s">
        <v>210</v>
      </c>
      <c r="H19" s="212" t="s">
        <v>350</v>
      </c>
      <c r="I19" s="245" t="s">
        <v>336</v>
      </c>
      <c r="J19" s="218" t="s">
        <v>290</v>
      </c>
    </row>
    <row r="20" spans="1:10" ht="28.5" x14ac:dyDescent="0.45">
      <c r="A20" s="256"/>
      <c r="B20" s="37" t="s">
        <v>6</v>
      </c>
      <c r="C20" s="143" t="s">
        <v>25</v>
      </c>
      <c r="D20" s="128" t="s">
        <v>31</v>
      </c>
      <c r="E20" s="42">
        <v>37.200000000000003</v>
      </c>
      <c r="F20" s="214"/>
      <c r="G20" s="211"/>
      <c r="H20" s="214"/>
      <c r="I20" s="246"/>
      <c r="J20" s="247"/>
    </row>
    <row r="21" spans="1:10" ht="28.5" x14ac:dyDescent="0.45">
      <c r="A21" s="253" t="s">
        <v>155</v>
      </c>
      <c r="B21" s="37" t="s">
        <v>7</v>
      </c>
      <c r="C21" s="143" t="s">
        <v>19</v>
      </c>
      <c r="D21" s="128" t="s">
        <v>32</v>
      </c>
      <c r="E21" s="42">
        <v>1.2</v>
      </c>
      <c r="F21" s="120" t="s">
        <v>223</v>
      </c>
      <c r="G21" s="126" t="s">
        <v>204</v>
      </c>
      <c r="H21" s="120" t="s">
        <v>351</v>
      </c>
      <c r="I21" s="80"/>
      <c r="J21" s="155"/>
    </row>
    <row r="22" spans="1:10" x14ac:dyDescent="0.45">
      <c r="A22" s="253"/>
      <c r="B22" s="37" t="s">
        <v>7</v>
      </c>
      <c r="C22" s="143" t="s">
        <v>26</v>
      </c>
      <c r="D22" s="128" t="s">
        <v>32</v>
      </c>
      <c r="E22" s="43">
        <v>12276.726000000001</v>
      </c>
      <c r="F22" s="212" t="s">
        <v>223</v>
      </c>
      <c r="G22" s="209" t="s">
        <v>211</v>
      </c>
      <c r="H22" s="241" t="s">
        <v>353</v>
      </c>
      <c r="I22" s="215"/>
      <c r="J22" s="243"/>
    </row>
    <row r="23" spans="1:10" ht="15" customHeight="1" x14ac:dyDescent="0.45">
      <c r="A23" s="253"/>
      <c r="B23" s="37" t="s">
        <v>7</v>
      </c>
      <c r="C23" s="37" t="s">
        <v>26</v>
      </c>
      <c r="D23" s="128" t="s">
        <v>31</v>
      </c>
      <c r="E23" s="43">
        <v>700</v>
      </c>
      <c r="F23" s="214"/>
      <c r="G23" s="211"/>
      <c r="H23" s="242"/>
      <c r="I23" s="217"/>
      <c r="J23" s="244"/>
    </row>
    <row r="24" spans="1:10" ht="25.5" customHeight="1" x14ac:dyDescent="0.45">
      <c r="A24" s="253"/>
      <c r="B24" s="37" t="s">
        <v>7</v>
      </c>
      <c r="C24" s="143" t="s">
        <v>25</v>
      </c>
      <c r="D24" s="128" t="s">
        <v>32</v>
      </c>
      <c r="E24" s="43">
        <v>622.26666599999999</v>
      </c>
      <c r="F24" s="212" t="s">
        <v>223</v>
      </c>
      <c r="G24" s="209" t="s">
        <v>212</v>
      </c>
      <c r="H24" s="212" t="s">
        <v>350</v>
      </c>
      <c r="I24" s="215" t="s">
        <v>337</v>
      </c>
      <c r="J24" s="218" t="s">
        <v>290</v>
      </c>
    </row>
    <row r="25" spans="1:10" ht="25.5" customHeight="1" x14ac:dyDescent="0.45">
      <c r="A25" s="253"/>
      <c r="B25" s="37" t="s">
        <v>7</v>
      </c>
      <c r="C25" s="143" t="s">
        <v>25</v>
      </c>
      <c r="D25" s="128" t="s">
        <v>32</v>
      </c>
      <c r="E25" s="43">
        <v>3347.0251779999999</v>
      </c>
      <c r="F25" s="213"/>
      <c r="G25" s="210"/>
      <c r="H25" s="213"/>
      <c r="I25" s="216"/>
      <c r="J25" s="219"/>
    </row>
    <row r="26" spans="1:10" ht="27" customHeight="1" x14ac:dyDescent="0.45">
      <c r="A26" s="253"/>
      <c r="B26" s="37" t="s">
        <v>7</v>
      </c>
      <c r="C26" s="143" t="s">
        <v>25</v>
      </c>
      <c r="D26" s="128" t="s">
        <v>31</v>
      </c>
      <c r="E26" s="43">
        <v>2202.8748220000002</v>
      </c>
      <c r="F26" s="213"/>
      <c r="G26" s="210"/>
      <c r="H26" s="213"/>
      <c r="I26" s="216"/>
      <c r="J26" s="219"/>
    </row>
    <row r="27" spans="1:10" ht="28.5" x14ac:dyDescent="0.45">
      <c r="A27" s="253"/>
      <c r="B27" s="37" t="s">
        <v>7</v>
      </c>
      <c r="C27" s="143" t="s">
        <v>25</v>
      </c>
      <c r="D27" s="128" t="s">
        <v>31</v>
      </c>
      <c r="E27" s="43">
        <v>320.13333399999999</v>
      </c>
      <c r="F27" s="214"/>
      <c r="G27" s="211"/>
      <c r="H27" s="214"/>
      <c r="I27" s="217"/>
      <c r="J27" s="220"/>
    </row>
    <row r="28" spans="1:10" x14ac:dyDescent="0.45">
      <c r="A28" s="253"/>
      <c r="B28" s="37" t="s">
        <v>7</v>
      </c>
      <c r="C28" s="143" t="s">
        <v>23</v>
      </c>
      <c r="D28" s="128" t="s">
        <v>32</v>
      </c>
      <c r="E28" s="43">
        <v>18.5</v>
      </c>
      <c r="F28" s="212" t="s">
        <v>223</v>
      </c>
      <c r="G28" s="209" t="s">
        <v>208</v>
      </c>
      <c r="H28" s="241" t="s">
        <v>353</v>
      </c>
      <c r="I28" s="215"/>
      <c r="J28" s="243"/>
    </row>
    <row r="29" spans="1:10" x14ac:dyDescent="0.45">
      <c r="A29" s="253"/>
      <c r="B29" s="37" t="s">
        <v>7</v>
      </c>
      <c r="C29" s="143" t="s">
        <v>23</v>
      </c>
      <c r="D29" s="128" t="s">
        <v>31</v>
      </c>
      <c r="E29" s="43">
        <f>202.625+112.426062</f>
        <v>315.051062</v>
      </c>
      <c r="F29" s="214"/>
      <c r="G29" s="211"/>
      <c r="H29" s="242"/>
      <c r="I29" s="217"/>
      <c r="J29" s="244"/>
    </row>
    <row r="30" spans="1:10" ht="42.75" x14ac:dyDescent="0.45">
      <c r="A30" s="253"/>
      <c r="B30" s="37" t="s">
        <v>7</v>
      </c>
      <c r="C30" s="143" t="s">
        <v>27</v>
      </c>
      <c r="D30" s="128" t="s">
        <v>32</v>
      </c>
      <c r="E30" s="43">
        <v>100</v>
      </c>
      <c r="F30" s="212" t="s">
        <v>223</v>
      </c>
      <c r="G30" s="209" t="s">
        <v>213</v>
      </c>
      <c r="H30" s="241" t="s">
        <v>353</v>
      </c>
      <c r="I30" s="215"/>
      <c r="J30" s="243"/>
    </row>
    <row r="31" spans="1:10" ht="42.75" x14ac:dyDescent="0.45">
      <c r="A31" s="253"/>
      <c r="B31" s="128" t="s">
        <v>7</v>
      </c>
      <c r="C31" s="143" t="s">
        <v>27</v>
      </c>
      <c r="D31" s="128" t="s">
        <v>31</v>
      </c>
      <c r="E31" s="44">
        <v>400</v>
      </c>
      <c r="F31" s="214"/>
      <c r="G31" s="211"/>
      <c r="H31" s="242"/>
      <c r="I31" s="217"/>
      <c r="J31" s="244"/>
    </row>
    <row r="32" spans="1:10" ht="42.75" x14ac:dyDescent="0.45">
      <c r="A32" s="153" t="s">
        <v>9</v>
      </c>
      <c r="B32" s="37" t="s">
        <v>6</v>
      </c>
      <c r="C32" s="143" t="s">
        <v>27</v>
      </c>
      <c r="D32" s="128" t="s">
        <v>32</v>
      </c>
      <c r="E32" s="42">
        <v>500</v>
      </c>
      <c r="F32" s="120" t="s">
        <v>223</v>
      </c>
      <c r="G32" s="126" t="s">
        <v>213</v>
      </c>
      <c r="H32" s="124" t="s">
        <v>353</v>
      </c>
      <c r="I32" s="80"/>
      <c r="J32" s="155"/>
    </row>
    <row r="33" spans="1:10" ht="67.5" customHeight="1" x14ac:dyDescent="0.45">
      <c r="A33" s="156" t="s">
        <v>10</v>
      </c>
      <c r="B33" s="152" t="s">
        <v>420</v>
      </c>
      <c r="C33" s="132" t="s">
        <v>224</v>
      </c>
      <c r="D33" s="133"/>
      <c r="E33" s="180" t="s">
        <v>421</v>
      </c>
      <c r="F33" s="122" t="s">
        <v>223</v>
      </c>
      <c r="G33" s="121" t="s">
        <v>214</v>
      </c>
      <c r="H33" s="122" t="s">
        <v>351</v>
      </c>
      <c r="I33" s="83"/>
      <c r="J33" s="93"/>
    </row>
    <row r="34" spans="1:10" ht="42.75" x14ac:dyDescent="0.45">
      <c r="A34" s="253" t="s">
        <v>11</v>
      </c>
      <c r="B34" s="37" t="s">
        <v>6</v>
      </c>
      <c r="C34" s="143" t="s">
        <v>28</v>
      </c>
      <c r="D34" s="128" t="s">
        <v>32</v>
      </c>
      <c r="E34" s="42">
        <v>25</v>
      </c>
      <c r="F34" s="208" t="s">
        <v>223</v>
      </c>
      <c r="G34" s="234" t="s">
        <v>215</v>
      </c>
      <c r="H34" s="208" t="s">
        <v>350</v>
      </c>
      <c r="I34" s="83" t="s">
        <v>338</v>
      </c>
      <c r="J34" s="155"/>
    </row>
    <row r="35" spans="1:10" ht="42.75" x14ac:dyDescent="0.45">
      <c r="A35" s="253"/>
      <c r="B35" s="37" t="s">
        <v>6</v>
      </c>
      <c r="C35" s="143" t="s">
        <v>28</v>
      </c>
      <c r="D35" s="128" t="s">
        <v>32</v>
      </c>
      <c r="E35" s="42">
        <v>17.3</v>
      </c>
      <c r="F35" s="208"/>
      <c r="G35" s="234"/>
      <c r="H35" s="208"/>
      <c r="I35" s="239" t="s">
        <v>339</v>
      </c>
      <c r="J35" s="218" t="s">
        <v>292</v>
      </c>
    </row>
    <row r="36" spans="1:10" ht="42.75" x14ac:dyDescent="0.45">
      <c r="A36" s="253"/>
      <c r="B36" s="37" t="s">
        <v>6</v>
      </c>
      <c r="C36" s="143" t="s">
        <v>28</v>
      </c>
      <c r="D36" s="128" t="s">
        <v>32</v>
      </c>
      <c r="E36" s="42">
        <v>72.599999999999994</v>
      </c>
      <c r="F36" s="208"/>
      <c r="G36" s="234"/>
      <c r="H36" s="208"/>
      <c r="I36" s="240"/>
      <c r="J36" s="220"/>
    </row>
    <row r="37" spans="1:10" ht="42.75" x14ac:dyDescent="0.45">
      <c r="A37" s="153" t="s">
        <v>198</v>
      </c>
      <c r="B37" s="37" t="s">
        <v>420</v>
      </c>
      <c r="C37" s="23" t="s">
        <v>29</v>
      </c>
      <c r="D37" s="27"/>
      <c r="E37" s="45" t="s">
        <v>421</v>
      </c>
      <c r="F37" s="120" t="s">
        <v>223</v>
      </c>
      <c r="G37" s="126" t="s">
        <v>216</v>
      </c>
      <c r="H37" s="120" t="s">
        <v>350</v>
      </c>
      <c r="I37" s="83" t="s">
        <v>340</v>
      </c>
      <c r="J37" s="150" t="s">
        <v>293</v>
      </c>
    </row>
    <row r="38" spans="1:10" x14ac:dyDescent="0.45">
      <c r="A38" s="253" t="s">
        <v>12</v>
      </c>
      <c r="B38" s="37" t="s">
        <v>6</v>
      </c>
      <c r="C38" s="143" t="s">
        <v>20</v>
      </c>
      <c r="D38" s="128" t="s">
        <v>31</v>
      </c>
      <c r="E38" s="42">
        <v>375.06649900000002</v>
      </c>
      <c r="F38" s="125" t="s">
        <v>223</v>
      </c>
      <c r="G38" s="126" t="s">
        <v>217</v>
      </c>
      <c r="H38" s="125" t="s">
        <v>354</v>
      </c>
      <c r="I38" s="130"/>
      <c r="J38" s="154"/>
    </row>
    <row r="39" spans="1:10" ht="42.75" x14ac:dyDescent="0.45">
      <c r="A39" s="253"/>
      <c r="B39" s="37" t="s">
        <v>6</v>
      </c>
      <c r="C39" s="29" t="s">
        <v>21</v>
      </c>
      <c r="D39" s="27" t="s">
        <v>31</v>
      </c>
      <c r="E39" s="43">
        <v>8</v>
      </c>
      <c r="F39" s="125" t="s">
        <v>223</v>
      </c>
      <c r="G39" s="126" t="s">
        <v>217</v>
      </c>
      <c r="H39" s="82" t="s">
        <v>350</v>
      </c>
      <c r="I39" s="127" t="s">
        <v>318</v>
      </c>
      <c r="J39" s="151" t="s">
        <v>319</v>
      </c>
    </row>
    <row r="40" spans="1:10" ht="28.5" x14ac:dyDescent="0.45">
      <c r="A40" s="253"/>
      <c r="B40" s="37" t="s">
        <v>6</v>
      </c>
      <c r="C40" s="143" t="s">
        <v>22</v>
      </c>
      <c r="D40" s="128" t="s">
        <v>31</v>
      </c>
      <c r="E40" s="42">
        <v>17.090800000000002</v>
      </c>
      <c r="F40" s="125" t="s">
        <v>223</v>
      </c>
      <c r="G40" s="126" t="s">
        <v>218</v>
      </c>
      <c r="H40" s="125" t="s">
        <v>350</v>
      </c>
      <c r="I40" s="127" t="s">
        <v>334</v>
      </c>
      <c r="J40" s="89" t="s">
        <v>289</v>
      </c>
    </row>
    <row r="41" spans="1:10" ht="28.5" x14ac:dyDescent="0.45">
      <c r="A41" s="253"/>
      <c r="B41" s="37" t="s">
        <v>6</v>
      </c>
      <c r="C41" s="143" t="s">
        <v>19</v>
      </c>
      <c r="D41" s="128" t="s">
        <v>31</v>
      </c>
      <c r="E41" s="42">
        <v>1.78</v>
      </c>
      <c r="F41" s="233" t="s">
        <v>223</v>
      </c>
      <c r="G41" s="234" t="s">
        <v>219</v>
      </c>
      <c r="H41" s="235" t="s">
        <v>317</v>
      </c>
      <c r="I41" s="236"/>
      <c r="J41" s="237"/>
    </row>
    <row r="42" spans="1:10" ht="28.5" x14ac:dyDescent="0.45">
      <c r="A42" s="253"/>
      <c r="B42" s="37" t="s">
        <v>6</v>
      </c>
      <c r="C42" s="143" t="s">
        <v>19</v>
      </c>
      <c r="D42" s="128" t="s">
        <v>32</v>
      </c>
      <c r="E42" s="42">
        <v>112.7</v>
      </c>
      <c r="F42" s="233"/>
      <c r="G42" s="234"/>
      <c r="H42" s="235"/>
      <c r="I42" s="236"/>
      <c r="J42" s="238"/>
    </row>
    <row r="43" spans="1:10" ht="28.5" x14ac:dyDescent="0.45">
      <c r="A43" s="253"/>
      <c r="B43" s="37" t="s">
        <v>6</v>
      </c>
      <c r="C43" s="143" t="s">
        <v>25</v>
      </c>
      <c r="D43" s="128" t="s">
        <v>31</v>
      </c>
      <c r="E43" s="42">
        <v>1.6896629999999999</v>
      </c>
      <c r="F43" s="227" t="s">
        <v>223</v>
      </c>
      <c r="G43" s="209" t="s">
        <v>212</v>
      </c>
      <c r="H43" s="227" t="s">
        <v>350</v>
      </c>
      <c r="I43" s="229" t="s">
        <v>341</v>
      </c>
      <c r="J43" s="231" t="s">
        <v>290</v>
      </c>
    </row>
    <row r="44" spans="1:10" ht="28.5" x14ac:dyDescent="0.45">
      <c r="A44" s="253"/>
      <c r="B44" s="37" t="s">
        <v>6</v>
      </c>
      <c r="C44" s="143" t="s">
        <v>25</v>
      </c>
      <c r="D44" s="128" t="s">
        <v>31</v>
      </c>
      <c r="E44" s="42">
        <v>3.3615650000000001</v>
      </c>
      <c r="F44" s="228"/>
      <c r="G44" s="210"/>
      <c r="H44" s="228"/>
      <c r="I44" s="230"/>
      <c r="J44" s="232"/>
    </row>
    <row r="45" spans="1:10" ht="28.5" x14ac:dyDescent="0.45">
      <c r="A45" s="253"/>
      <c r="B45" s="37" t="s">
        <v>6</v>
      </c>
      <c r="C45" s="143" t="s">
        <v>25</v>
      </c>
      <c r="D45" s="128" t="s">
        <v>32</v>
      </c>
      <c r="E45" s="42">
        <v>200</v>
      </c>
      <c r="F45" s="228"/>
      <c r="G45" s="210"/>
      <c r="H45" s="228"/>
      <c r="I45" s="230"/>
      <c r="J45" s="232"/>
    </row>
    <row r="46" spans="1:10" ht="28.5" x14ac:dyDescent="0.45">
      <c r="A46" s="253"/>
      <c r="B46" s="37" t="s">
        <v>7</v>
      </c>
      <c r="C46" s="143" t="s">
        <v>25</v>
      </c>
      <c r="D46" s="128" t="s">
        <v>32</v>
      </c>
      <c r="E46" s="43">
        <v>-101.549187</v>
      </c>
      <c r="F46" s="228"/>
      <c r="G46" s="210"/>
      <c r="H46" s="228"/>
      <c r="I46" s="230"/>
      <c r="J46" s="232"/>
    </row>
    <row r="47" spans="1:10" ht="28.5" x14ac:dyDescent="0.45">
      <c r="A47" s="253"/>
      <c r="B47" s="37" t="s">
        <v>7</v>
      </c>
      <c r="C47" s="143" t="s">
        <v>25</v>
      </c>
      <c r="D47" s="128" t="s">
        <v>31</v>
      </c>
      <c r="E47" s="43">
        <f>58+31.150038</f>
        <v>89.150037999999995</v>
      </c>
      <c r="F47" s="228"/>
      <c r="G47" s="210"/>
      <c r="H47" s="228"/>
      <c r="I47" s="230"/>
      <c r="J47" s="232"/>
    </row>
    <row r="48" spans="1:10" ht="29.25" customHeight="1" x14ac:dyDescent="0.45">
      <c r="A48" s="253"/>
      <c r="B48" s="174" t="s">
        <v>7</v>
      </c>
      <c r="C48" s="143" t="s">
        <v>19</v>
      </c>
      <c r="D48" s="128" t="s">
        <v>31</v>
      </c>
      <c r="E48" s="44">
        <v>12.399149</v>
      </c>
      <c r="F48" s="125" t="s">
        <v>223</v>
      </c>
      <c r="G48" s="126" t="s">
        <v>212</v>
      </c>
      <c r="H48" s="125" t="s">
        <v>350</v>
      </c>
      <c r="I48" s="127" t="s">
        <v>342</v>
      </c>
      <c r="J48" s="89" t="s">
        <v>294</v>
      </c>
    </row>
    <row r="49" spans="1:10" ht="45" customHeight="1" x14ac:dyDescent="0.45">
      <c r="A49" s="253" t="s">
        <v>13</v>
      </c>
      <c r="B49" s="37" t="s">
        <v>6</v>
      </c>
      <c r="C49" s="23" t="s">
        <v>29</v>
      </c>
      <c r="D49" s="27" t="s">
        <v>32</v>
      </c>
      <c r="E49" s="43">
        <v>41</v>
      </c>
      <c r="F49" s="221" t="s">
        <v>223</v>
      </c>
      <c r="G49" s="209" t="s">
        <v>220</v>
      </c>
      <c r="H49" s="221" t="s">
        <v>350</v>
      </c>
      <c r="I49" s="222" t="s">
        <v>443</v>
      </c>
      <c r="J49" s="225" t="s">
        <v>287</v>
      </c>
    </row>
    <row r="50" spans="1:10" ht="42.75" x14ac:dyDescent="0.45">
      <c r="A50" s="253"/>
      <c r="B50" s="37" t="s">
        <v>7</v>
      </c>
      <c r="C50" s="23" t="s">
        <v>29</v>
      </c>
      <c r="D50" s="27" t="s">
        <v>31</v>
      </c>
      <c r="E50" s="43">
        <v>3.25</v>
      </c>
      <c r="F50" s="221"/>
      <c r="G50" s="210"/>
      <c r="H50" s="221"/>
      <c r="I50" s="223"/>
      <c r="J50" s="226"/>
    </row>
    <row r="51" spans="1:10" ht="42.75" x14ac:dyDescent="0.45">
      <c r="A51" s="253"/>
      <c r="B51" s="37" t="s">
        <v>7</v>
      </c>
      <c r="C51" s="23" t="s">
        <v>29</v>
      </c>
      <c r="D51" s="27" t="s">
        <v>32</v>
      </c>
      <c r="E51" s="43">
        <v>18.05</v>
      </c>
      <c r="F51" s="221"/>
      <c r="G51" s="211"/>
      <c r="H51" s="221"/>
      <c r="I51" s="224"/>
      <c r="J51" s="226"/>
    </row>
    <row r="52" spans="1:10" x14ac:dyDescent="0.45">
      <c r="A52" s="253" t="s">
        <v>14</v>
      </c>
      <c r="B52" s="37" t="s">
        <v>6</v>
      </c>
      <c r="C52" s="143" t="s">
        <v>23</v>
      </c>
      <c r="D52" s="128" t="s">
        <v>32</v>
      </c>
      <c r="E52" s="42">
        <v>253.264557</v>
      </c>
      <c r="F52" s="208" t="s">
        <v>223</v>
      </c>
      <c r="G52" s="209" t="s">
        <v>221</v>
      </c>
      <c r="H52" s="212" t="s">
        <v>350</v>
      </c>
      <c r="I52" s="215" t="s">
        <v>343</v>
      </c>
      <c r="J52" s="218" t="s">
        <v>292</v>
      </c>
    </row>
    <row r="53" spans="1:10" x14ac:dyDescent="0.45">
      <c r="A53" s="253"/>
      <c r="B53" s="37" t="s">
        <v>7</v>
      </c>
      <c r="C53" s="143" t="s">
        <v>23</v>
      </c>
      <c r="D53" s="128" t="s">
        <v>32</v>
      </c>
      <c r="E53" s="42">
        <v>-101.336512</v>
      </c>
      <c r="F53" s="208"/>
      <c r="G53" s="210"/>
      <c r="H53" s="213"/>
      <c r="I53" s="216"/>
      <c r="J53" s="219"/>
    </row>
    <row r="54" spans="1:10" x14ac:dyDescent="0.45">
      <c r="A54" s="253"/>
      <c r="B54" s="37" t="s">
        <v>7</v>
      </c>
      <c r="C54" s="143" t="s">
        <v>23</v>
      </c>
      <c r="D54" s="128" t="s">
        <v>31</v>
      </c>
      <c r="E54" s="43">
        <f>14.975267+85</f>
        <v>99.975267000000002</v>
      </c>
      <c r="F54" s="208"/>
      <c r="G54" s="211"/>
      <c r="H54" s="214"/>
      <c r="I54" s="217"/>
      <c r="J54" s="220"/>
    </row>
    <row r="55" spans="1:10" ht="28.5" x14ac:dyDescent="0.45">
      <c r="A55" s="253" t="s">
        <v>15</v>
      </c>
      <c r="B55" s="37" t="s">
        <v>6</v>
      </c>
      <c r="C55" s="143" t="s">
        <v>24</v>
      </c>
      <c r="D55" s="128" t="s">
        <v>32</v>
      </c>
      <c r="E55" s="42">
        <v>280.536</v>
      </c>
      <c r="F55" s="120" t="s">
        <v>223</v>
      </c>
      <c r="G55" s="126" t="s">
        <v>209</v>
      </c>
      <c r="H55" s="120" t="s">
        <v>350</v>
      </c>
      <c r="I55" s="83" t="s">
        <v>344</v>
      </c>
      <c r="J55" s="150" t="s">
        <v>295</v>
      </c>
    </row>
    <row r="56" spans="1:10" ht="14.65" thickBot="1" x14ac:dyDescent="0.5">
      <c r="A56" s="254"/>
      <c r="B56" s="133" t="s">
        <v>7</v>
      </c>
      <c r="C56" s="141" t="s">
        <v>30</v>
      </c>
      <c r="D56" s="139" t="s">
        <v>32</v>
      </c>
      <c r="E56" s="46">
        <v>1.1000000000000001</v>
      </c>
      <c r="F56" s="122" t="s">
        <v>223</v>
      </c>
      <c r="G56" s="142" t="s">
        <v>222</v>
      </c>
      <c r="H56" s="129" t="s">
        <v>353</v>
      </c>
      <c r="I56" s="123"/>
      <c r="J56" s="157"/>
    </row>
    <row r="57" spans="1:10" ht="14.65" thickBot="1" x14ac:dyDescent="0.5">
      <c r="A57" s="47" t="s">
        <v>16</v>
      </c>
      <c r="B57" s="48"/>
      <c r="C57" s="48"/>
      <c r="D57" s="48"/>
      <c r="E57" s="49">
        <f>SUM(E4:E56)</f>
        <v>24451.730494999993</v>
      </c>
      <c r="F57" s="48"/>
      <c r="G57" s="48"/>
      <c r="H57" s="48"/>
      <c r="I57" s="48"/>
      <c r="J57" s="158"/>
    </row>
    <row r="58" spans="1:10" ht="14.65" thickBot="1" x14ac:dyDescent="0.5">
      <c r="A58" s="50" t="s">
        <v>17</v>
      </c>
      <c r="B58" s="51"/>
      <c r="C58" s="51"/>
      <c r="D58" s="51"/>
      <c r="E58" s="52">
        <f>SUM(E4,E5,E6,E7,E8,E9,E12,E13,E19,E32,E34,E35,E36,E38:E45,E16,E49,E52,E55)</f>
        <v>4090.3905690000001</v>
      </c>
      <c r="F58" s="51"/>
      <c r="G58" s="51"/>
      <c r="H58" s="51"/>
      <c r="I58" s="51"/>
      <c r="J58" s="159"/>
    </row>
    <row r="59" spans="1:10" ht="14.65" thickBot="1" x14ac:dyDescent="0.5">
      <c r="A59" s="50" t="s">
        <v>18</v>
      </c>
      <c r="B59" s="51"/>
      <c r="C59" s="51"/>
      <c r="D59" s="51"/>
      <c r="E59" s="52">
        <f>E57-E58</f>
        <v>20361.339925999993</v>
      </c>
      <c r="F59" s="51"/>
      <c r="G59" s="51"/>
      <c r="H59" s="51"/>
      <c r="I59" s="51"/>
      <c r="J59" s="159"/>
    </row>
    <row r="60" spans="1:10" x14ac:dyDescent="0.45">
      <c r="A60" s="17"/>
      <c r="B60" s="36"/>
      <c r="E60" s="33"/>
    </row>
    <row r="61" spans="1:10" x14ac:dyDescent="0.45">
      <c r="B61" s="36"/>
      <c r="E61" s="36"/>
    </row>
    <row r="62" spans="1:10" x14ac:dyDescent="0.45">
      <c r="E62" s="33"/>
    </row>
    <row r="65" spans="2:3" x14ac:dyDescent="0.45">
      <c r="B65" s="56"/>
      <c r="C65" s="36"/>
    </row>
    <row r="66" spans="2:3" x14ac:dyDescent="0.45">
      <c r="B66" s="33"/>
    </row>
    <row r="67" spans="2:3" x14ac:dyDescent="0.45">
      <c r="B67" s="36"/>
    </row>
    <row r="74" spans="2:3" x14ac:dyDescent="0.45">
      <c r="C74" s="61"/>
    </row>
  </sheetData>
  <mergeCells count="68">
    <mergeCell ref="A21:A31"/>
    <mergeCell ref="A38:A48"/>
    <mergeCell ref="A5:A18"/>
    <mergeCell ref="A19:A20"/>
    <mergeCell ref="A55:A56"/>
    <mergeCell ref="A52:A54"/>
    <mergeCell ref="A49:A51"/>
    <mergeCell ref="A34:A36"/>
    <mergeCell ref="F9:F11"/>
    <mergeCell ref="G9:G11"/>
    <mergeCell ref="H9:H11"/>
    <mergeCell ref="I9:I11"/>
    <mergeCell ref="J9:J11"/>
    <mergeCell ref="F13:F18"/>
    <mergeCell ref="G13:G18"/>
    <mergeCell ref="H13:H18"/>
    <mergeCell ref="I13:I18"/>
    <mergeCell ref="J13:J18"/>
    <mergeCell ref="F19:F20"/>
    <mergeCell ref="G19:G20"/>
    <mergeCell ref="H19:H20"/>
    <mergeCell ref="I19:I20"/>
    <mergeCell ref="J19:J20"/>
    <mergeCell ref="F22:F23"/>
    <mergeCell ref="G22:G23"/>
    <mergeCell ref="H22:H23"/>
    <mergeCell ref="I22:I23"/>
    <mergeCell ref="J22:J23"/>
    <mergeCell ref="F24:F27"/>
    <mergeCell ref="G24:G27"/>
    <mergeCell ref="H24:H27"/>
    <mergeCell ref="I24:I27"/>
    <mergeCell ref="J24:J27"/>
    <mergeCell ref="F28:F29"/>
    <mergeCell ref="G28:G29"/>
    <mergeCell ref="H28:H29"/>
    <mergeCell ref="I28:I29"/>
    <mergeCell ref="J28:J29"/>
    <mergeCell ref="F30:F31"/>
    <mergeCell ref="G30:G31"/>
    <mergeCell ref="H30:H31"/>
    <mergeCell ref="I30:I31"/>
    <mergeCell ref="J30:J31"/>
    <mergeCell ref="F34:F36"/>
    <mergeCell ref="G34:G36"/>
    <mergeCell ref="H34:H36"/>
    <mergeCell ref="I35:I36"/>
    <mergeCell ref="J35:J36"/>
    <mergeCell ref="F41:F42"/>
    <mergeCell ref="G41:G42"/>
    <mergeCell ref="H41:H42"/>
    <mergeCell ref="I41:I42"/>
    <mergeCell ref="J41:J42"/>
    <mergeCell ref="F43:F47"/>
    <mergeCell ref="G43:G47"/>
    <mergeCell ref="H43:H47"/>
    <mergeCell ref="I43:I47"/>
    <mergeCell ref="J43:J47"/>
    <mergeCell ref="F49:F51"/>
    <mergeCell ref="G49:G51"/>
    <mergeCell ref="H49:H51"/>
    <mergeCell ref="I49:I51"/>
    <mergeCell ref="J49:J51"/>
    <mergeCell ref="F52:F54"/>
    <mergeCell ref="G52:G54"/>
    <mergeCell ref="H52:H54"/>
    <mergeCell ref="I52:I54"/>
    <mergeCell ref="J52:J54"/>
  </mergeCells>
  <phoneticPr fontId="6" type="noConversion"/>
  <hyperlinks>
    <hyperlink ref="G4" r:id="rId1" xr:uid="{DBCD0749-8449-46FD-97E9-3DC504B5C2D2}"/>
    <hyperlink ref="G6" r:id="rId2" xr:uid="{A7BF4FD9-5118-41B4-ACDA-E157C6A3DD46}"/>
    <hyperlink ref="G8" r:id="rId3" xr:uid="{CFAC2F04-C1E8-4AA2-B38A-20B289FA98E5}"/>
    <hyperlink ref="G12" r:id="rId4" xr:uid="{8E5BC0FA-5A83-4149-916F-C98A06DE819B}"/>
    <hyperlink ref="G13" r:id="rId5" xr:uid="{19DDF368-E43A-4AEF-AC9A-3F473EEA48E1}"/>
    <hyperlink ref="G19" r:id="rId6" xr:uid="{BD6E4042-133C-4671-8CC2-2E54EE21359F}"/>
    <hyperlink ref="G24" r:id="rId7" display="https://www.pbo-dpb.gc.ca/web/default/files/Documents/Info%20Requests/2020/IR0528_PHAC_COVID19_update_request_e.pdf" xr:uid="{1506F8E3-46CA-468A-B458-BFABECC0B8B4}"/>
    <hyperlink ref="G24:G27" r:id="rId8" display="IR0528" xr:uid="{D10F2577-734E-46B9-A9AB-559D577F87EC}"/>
    <hyperlink ref="G33" r:id="rId9" xr:uid="{0225EDBF-EC21-4936-97C9-1D397ABF9E72}"/>
    <hyperlink ref="G34" r:id="rId10" display="https://www.pbo-dpb.gc.ca/web/default/files/Documents/Info%20Requests/2020/IR0462_CIRNAC_COVID-19_Measures_request_e_signed.pdf" xr:uid="{3A8A4F09-D123-4E79-9502-5AD321AC1802}"/>
    <hyperlink ref="G34:G36" r:id="rId11" display="IR0462" xr:uid="{91C418AC-DD11-4687-B9F9-DAA0FA6C14B5}"/>
    <hyperlink ref="G37" r:id="rId12" xr:uid="{B312FCEB-D6B9-4285-B8A7-2140B4E79580}"/>
    <hyperlink ref="G38" r:id="rId13" xr:uid="{074E1F0F-96F7-492F-B154-0625BAB503E2}"/>
    <hyperlink ref="G40" r:id="rId14" xr:uid="{C34497C4-7105-4AC5-A1C5-E9FC54742C36}"/>
    <hyperlink ref="G41" r:id="rId15" display="https://www.pbo-dpb.gc.ca/web/default/files/Documents/Info%20Requests/2020/IR0478_CIHR_COVID-19_ltr_e.pdf" xr:uid="{6B00D773-A92C-4F90-9724-94E3987FD46E}"/>
    <hyperlink ref="G41:G42" r:id="rId16" display="IR0478" xr:uid="{847AB453-3F8F-48AA-9A79-A4BA8F1ABD94}"/>
    <hyperlink ref="G43" r:id="rId17" display="https://www.pbo-dpb.gc.ca/web/default/files/Documents/Info%20Requests/2020/IR0528_PHAC_COVID19_update_request_e.pdf" xr:uid="{606B109A-72B7-4676-9CC9-69F8EA84519D}"/>
    <hyperlink ref="G49:G51" r:id="rId18" display="IR0467" xr:uid="{C62342E1-5293-4B18-ABD0-65EF0C4F3731}"/>
    <hyperlink ref="G49" r:id="rId19" display="IR0477" xr:uid="{9F19276E-B754-497D-90D9-A9EF98BB1BD5}"/>
    <hyperlink ref="G52" r:id="rId20" xr:uid="{E03D7251-1219-4D12-9BFC-4B66F5613210}"/>
    <hyperlink ref="G5" r:id="rId21" xr:uid="{AEF91A85-41FC-461C-96C1-5278AC2CF274}"/>
    <hyperlink ref="G21" r:id="rId22" xr:uid="{A77100D7-7311-413C-9722-DB7F40A93DF5}"/>
    <hyperlink ref="G55" r:id="rId23" xr:uid="{D189524E-9D84-412C-AC8F-A264367C3672}"/>
    <hyperlink ref="G13:G18" r:id="rId24" display="IR0468" xr:uid="{8784F383-B2C4-42E6-A17D-DE0E265E8EB8}"/>
    <hyperlink ref="G19:G20" r:id="rId25" display="IR0468" xr:uid="{3573C7C7-9EEA-4D44-A3A3-7485DA9FF3CD}"/>
    <hyperlink ref="G48" r:id="rId26" xr:uid="{737ABCCA-91D5-4634-90FF-D634F6C9C6B8}"/>
    <hyperlink ref="G43:G47" r:id="rId27" display="IR0528" xr:uid="{98B4B220-BD75-4914-B38D-F66D2A592456}"/>
    <hyperlink ref="G52:G54" r:id="rId28" display="IR0486" xr:uid="{3380FF0A-E8BF-454B-BC0B-7A9AC7BEC937}"/>
    <hyperlink ref="G22:G23" r:id="rId29" display="IR0550" xr:uid="{81863FFA-CFC4-451E-A0DF-6839A36EF848}"/>
    <hyperlink ref="G9:G11" r:id="rId30" display="IR0551" xr:uid="{38089BA5-997D-4537-87DA-8C0697CFF9A2}"/>
    <hyperlink ref="G28:G29" r:id="rId31" display="IR0551" xr:uid="{77062DC3-82CA-4741-AAAC-98E9908F47F7}"/>
    <hyperlink ref="G30:G31" r:id="rId32" display="IR0559" xr:uid="{68B4C61E-FEFA-4CB8-BFDF-3A6ED5C935FC}"/>
    <hyperlink ref="G32" r:id="rId33" xr:uid="{6B39DAF2-E99E-4DDF-AC75-2E84644C95CC}"/>
    <hyperlink ref="G39" r:id="rId34" xr:uid="{439B0748-A863-49BE-9863-3BED63D5D48B}"/>
    <hyperlink ref="G7" r:id="rId35" xr:uid="{1A710074-CDD9-4176-BF75-28ADAC768113}"/>
    <hyperlink ref="G56" r:id="rId36" xr:uid="{608EE7C9-01D8-4034-97DC-CF94764C48C4}"/>
  </hyperlinks>
  <pageMargins left="0.7" right="0.7" top="0.75" bottom="0.75" header="0.3" footer="0.3"/>
  <pageSetup orientation="portrait" r:id="rId37"/>
  <ignoredErrors>
    <ignoredError sqref="E5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34966-E7C4-491E-ABBE-0FF48BE8BB43}">
  <sheetPr>
    <tabColor theme="4"/>
  </sheetPr>
  <dimension ref="A1:J197"/>
  <sheetViews>
    <sheetView showGridLines="0" tabSelected="1" topLeftCell="E119" zoomScale="68" zoomScaleNormal="80" zoomScaleSheetLayoutView="50" workbookViewId="0">
      <selection activeCell="I126" sqref="I126"/>
    </sheetView>
  </sheetViews>
  <sheetFormatPr defaultColWidth="9" defaultRowHeight="14.25" x14ac:dyDescent="0.45"/>
  <cols>
    <col min="1" max="1" width="82.73046875" style="1" customWidth="1"/>
    <col min="2" max="2" width="25.265625" bestFit="1" customWidth="1"/>
    <col min="3" max="3" width="42.59765625" style="1" customWidth="1"/>
    <col min="4" max="4" width="25.73046875" bestFit="1" customWidth="1"/>
    <col min="5" max="5" width="32.59765625" customWidth="1"/>
    <col min="6" max="6" width="40" bestFit="1" customWidth="1"/>
    <col min="7" max="7" width="40.73046875" bestFit="1" customWidth="1"/>
    <col min="8" max="8" width="34.1328125" customWidth="1"/>
    <col min="9" max="9" width="33.86328125" customWidth="1"/>
    <col min="10" max="10" width="21.1328125" bestFit="1" customWidth="1"/>
  </cols>
  <sheetData>
    <row r="1" spans="1:10" x14ac:dyDescent="0.45">
      <c r="A1" s="5" t="s">
        <v>48</v>
      </c>
    </row>
    <row r="2" spans="1:10" ht="14.65" thickBot="1" x14ac:dyDescent="0.5"/>
    <row r="3" spans="1:10" x14ac:dyDescent="0.45">
      <c r="A3" s="3" t="s">
        <v>50</v>
      </c>
      <c r="B3" s="4" t="s">
        <v>1</v>
      </c>
      <c r="C3" s="71" t="s">
        <v>2</v>
      </c>
      <c r="D3" s="4" t="s">
        <v>422</v>
      </c>
      <c r="E3" s="4" t="s">
        <v>3</v>
      </c>
      <c r="F3" s="79" t="s">
        <v>271</v>
      </c>
      <c r="G3" s="79" t="s">
        <v>272</v>
      </c>
      <c r="H3" s="79" t="s">
        <v>349</v>
      </c>
      <c r="I3" s="79" t="s">
        <v>332</v>
      </c>
      <c r="J3" s="149" t="s">
        <v>285</v>
      </c>
    </row>
    <row r="4" spans="1:10" x14ac:dyDescent="0.45">
      <c r="A4" s="274" t="s">
        <v>55</v>
      </c>
      <c r="B4" s="128" t="s">
        <v>6</v>
      </c>
      <c r="C4" s="143" t="s">
        <v>118</v>
      </c>
      <c r="D4" s="27" t="s">
        <v>32</v>
      </c>
      <c r="E4" s="45">
        <v>60000</v>
      </c>
      <c r="F4" s="281" t="s">
        <v>223</v>
      </c>
      <c r="G4" s="283" t="s">
        <v>228</v>
      </c>
      <c r="H4" s="289" t="s">
        <v>273</v>
      </c>
      <c r="I4" s="278" t="s">
        <v>355</v>
      </c>
      <c r="J4" s="231" t="s">
        <v>296</v>
      </c>
    </row>
    <row r="5" spans="1:10" x14ac:dyDescent="0.45">
      <c r="A5" s="274"/>
      <c r="B5" s="128" t="s">
        <v>7</v>
      </c>
      <c r="C5" s="143" t="s">
        <v>118</v>
      </c>
      <c r="D5" s="27" t="s">
        <v>32</v>
      </c>
      <c r="E5" s="45">
        <v>28467.769</v>
      </c>
      <c r="F5" s="282"/>
      <c r="G5" s="284"/>
      <c r="H5" s="290"/>
      <c r="I5" s="279"/>
      <c r="J5" s="280"/>
    </row>
    <row r="6" spans="1:10" ht="42.75" x14ac:dyDescent="0.45">
      <c r="A6" s="147" t="s">
        <v>56</v>
      </c>
      <c r="B6" s="128" t="s">
        <v>420</v>
      </c>
      <c r="C6" s="143" t="s">
        <v>119</v>
      </c>
      <c r="D6" s="128" t="s">
        <v>421</v>
      </c>
      <c r="E6" s="45" t="s">
        <v>421</v>
      </c>
      <c r="F6" s="128" t="s">
        <v>223</v>
      </c>
      <c r="G6" s="142" t="s">
        <v>229</v>
      </c>
      <c r="H6" s="146" t="s">
        <v>274</v>
      </c>
      <c r="I6" s="170" t="s">
        <v>439</v>
      </c>
      <c r="J6" s="89" t="s">
        <v>323</v>
      </c>
    </row>
    <row r="7" spans="1:10" x14ac:dyDescent="0.45">
      <c r="A7" s="147" t="s">
        <v>57</v>
      </c>
      <c r="B7" s="128" t="s">
        <v>420</v>
      </c>
      <c r="C7" s="143" t="s">
        <v>119</v>
      </c>
      <c r="D7" s="174" t="s">
        <v>421</v>
      </c>
      <c r="E7" s="45" t="s">
        <v>421</v>
      </c>
      <c r="F7" s="128" t="s">
        <v>223</v>
      </c>
      <c r="G7" s="142" t="s">
        <v>230</v>
      </c>
      <c r="H7" s="143" t="s">
        <v>353</v>
      </c>
      <c r="I7" s="144"/>
      <c r="J7" s="97"/>
    </row>
    <row r="8" spans="1:10" x14ac:dyDescent="0.45">
      <c r="A8" s="259" t="s">
        <v>58</v>
      </c>
      <c r="B8" s="128" t="s">
        <v>7</v>
      </c>
      <c r="C8" s="143" t="s">
        <v>26</v>
      </c>
      <c r="D8" s="27" t="s">
        <v>32</v>
      </c>
      <c r="E8" s="45">
        <v>2538.9999889999999</v>
      </c>
      <c r="F8" s="281" t="s">
        <v>223</v>
      </c>
      <c r="G8" s="283" t="s">
        <v>211</v>
      </c>
      <c r="H8" s="285" t="s">
        <v>353</v>
      </c>
      <c r="I8" s="287"/>
      <c r="J8" s="238"/>
    </row>
    <row r="9" spans="1:10" x14ac:dyDescent="0.45">
      <c r="A9" s="260"/>
      <c r="B9" s="128" t="s">
        <v>7</v>
      </c>
      <c r="C9" s="143" t="s">
        <v>26</v>
      </c>
      <c r="D9" s="128" t="s">
        <v>31</v>
      </c>
      <c r="E9" s="45">
        <v>461.00001099999997</v>
      </c>
      <c r="F9" s="282"/>
      <c r="G9" s="284"/>
      <c r="H9" s="286"/>
      <c r="I9" s="288"/>
      <c r="J9" s="238"/>
    </row>
    <row r="10" spans="1:10" x14ac:dyDescent="0.45">
      <c r="A10" s="147" t="s">
        <v>59</v>
      </c>
      <c r="B10" s="128" t="s">
        <v>420</v>
      </c>
      <c r="C10" s="143" t="s">
        <v>119</v>
      </c>
      <c r="D10" s="174" t="s">
        <v>421</v>
      </c>
      <c r="E10" s="45" t="s">
        <v>421</v>
      </c>
      <c r="F10" s="128" t="s">
        <v>223</v>
      </c>
      <c r="G10" s="142" t="s">
        <v>228</v>
      </c>
      <c r="H10" s="143" t="s">
        <v>350</v>
      </c>
      <c r="I10" s="144" t="s">
        <v>356</v>
      </c>
      <c r="J10" s="97"/>
    </row>
    <row r="11" spans="1:10" x14ac:dyDescent="0.45">
      <c r="A11" s="147" t="s">
        <v>60</v>
      </c>
      <c r="B11" s="128" t="s">
        <v>420</v>
      </c>
      <c r="C11" s="143" t="s">
        <v>119</v>
      </c>
      <c r="D11" s="174" t="s">
        <v>421</v>
      </c>
      <c r="E11" s="45" t="s">
        <v>421</v>
      </c>
      <c r="F11" s="128" t="s">
        <v>223</v>
      </c>
      <c r="G11" s="142" t="s">
        <v>228</v>
      </c>
      <c r="H11" s="143" t="s">
        <v>350</v>
      </c>
      <c r="I11" s="144" t="s">
        <v>356</v>
      </c>
      <c r="J11" s="97"/>
    </row>
    <row r="12" spans="1:10" x14ac:dyDescent="0.45">
      <c r="A12" s="147" t="s">
        <v>61</v>
      </c>
      <c r="B12" s="128" t="s">
        <v>420</v>
      </c>
      <c r="C12" s="143" t="s">
        <v>118</v>
      </c>
      <c r="D12" s="174" t="s">
        <v>421</v>
      </c>
      <c r="E12" s="45" t="s">
        <v>421</v>
      </c>
      <c r="F12" s="128" t="s">
        <v>223</v>
      </c>
      <c r="G12" s="142" t="s">
        <v>231</v>
      </c>
      <c r="H12" s="143" t="s">
        <v>353</v>
      </c>
      <c r="I12" s="144"/>
      <c r="J12" s="97"/>
    </row>
    <row r="13" spans="1:10" x14ac:dyDescent="0.45">
      <c r="A13" s="147" t="s">
        <v>62</v>
      </c>
      <c r="B13" s="128" t="s">
        <v>420</v>
      </c>
      <c r="C13" s="143" t="s">
        <v>118</v>
      </c>
      <c r="D13" s="174" t="s">
        <v>421</v>
      </c>
      <c r="E13" s="45" t="s">
        <v>421</v>
      </c>
      <c r="F13" s="128" t="s">
        <v>223</v>
      </c>
      <c r="G13" s="142" t="s">
        <v>231</v>
      </c>
      <c r="H13" s="143" t="s">
        <v>353</v>
      </c>
      <c r="I13" s="144"/>
      <c r="J13" s="97"/>
    </row>
    <row r="14" spans="1:10" ht="28.5" x14ac:dyDescent="0.45">
      <c r="A14" s="147" t="s">
        <v>63</v>
      </c>
      <c r="B14" s="128" t="s">
        <v>6</v>
      </c>
      <c r="C14" s="143" t="s">
        <v>26</v>
      </c>
      <c r="D14" s="27" t="s">
        <v>32</v>
      </c>
      <c r="E14" s="45">
        <v>10</v>
      </c>
      <c r="F14" s="128" t="s">
        <v>223</v>
      </c>
      <c r="G14" s="142" t="s">
        <v>232</v>
      </c>
      <c r="H14" s="143" t="s">
        <v>350</v>
      </c>
      <c r="I14" s="144" t="s">
        <v>357</v>
      </c>
      <c r="J14" s="89" t="s">
        <v>297</v>
      </c>
    </row>
    <row r="15" spans="1:10" ht="21.75" customHeight="1" x14ac:dyDescent="0.45">
      <c r="A15" s="259" t="s">
        <v>64</v>
      </c>
      <c r="B15" s="128" t="s">
        <v>6</v>
      </c>
      <c r="C15" s="143" t="s">
        <v>121</v>
      </c>
      <c r="D15" s="128" t="s">
        <v>31</v>
      </c>
      <c r="E15" s="45">
        <v>48.710504</v>
      </c>
      <c r="F15" s="291" t="s">
        <v>223</v>
      </c>
      <c r="G15" s="292" t="s">
        <v>233</v>
      </c>
      <c r="H15" s="293" t="s">
        <v>321</v>
      </c>
      <c r="I15" s="295"/>
      <c r="J15" s="238"/>
    </row>
    <row r="16" spans="1:10" ht="22.5" customHeight="1" x14ac:dyDescent="0.45">
      <c r="A16" s="268"/>
      <c r="B16" s="128" t="s">
        <v>7</v>
      </c>
      <c r="C16" s="143" t="s">
        <v>121</v>
      </c>
      <c r="D16" s="128" t="s">
        <v>31</v>
      </c>
      <c r="E16" s="45">
        <f>-12+-10+-10+-0.9</f>
        <v>-32.9</v>
      </c>
      <c r="F16" s="291"/>
      <c r="G16" s="292"/>
      <c r="H16" s="293"/>
      <c r="I16" s="295"/>
      <c r="J16" s="238"/>
    </row>
    <row r="17" spans="1:10" x14ac:dyDescent="0.45">
      <c r="A17" s="268"/>
      <c r="B17" s="128" t="s">
        <v>7</v>
      </c>
      <c r="C17" s="143" t="s">
        <v>118</v>
      </c>
      <c r="D17" s="128" t="s">
        <v>31</v>
      </c>
      <c r="E17" s="45">
        <v>0.9</v>
      </c>
      <c r="F17" s="128" t="s">
        <v>223</v>
      </c>
      <c r="G17" s="142" t="s">
        <v>231</v>
      </c>
      <c r="H17" s="143" t="s">
        <v>353</v>
      </c>
      <c r="I17" s="144"/>
      <c r="J17" s="89"/>
    </row>
    <row r="18" spans="1:10" x14ac:dyDescent="0.45">
      <c r="A18" s="268"/>
      <c r="B18" s="128" t="s">
        <v>7</v>
      </c>
      <c r="C18" s="143" t="s">
        <v>26</v>
      </c>
      <c r="D18" s="128" t="s">
        <v>31</v>
      </c>
      <c r="E18" s="45">
        <v>12</v>
      </c>
      <c r="F18" s="128" t="s">
        <v>223</v>
      </c>
      <c r="G18" s="142" t="s">
        <v>211</v>
      </c>
      <c r="H18" s="143" t="s">
        <v>353</v>
      </c>
      <c r="I18" s="144"/>
      <c r="J18" s="89"/>
    </row>
    <row r="19" spans="1:10" x14ac:dyDescent="0.45">
      <c r="A19" s="268"/>
      <c r="B19" s="128" t="s">
        <v>7</v>
      </c>
      <c r="C19" s="29" t="s">
        <v>23</v>
      </c>
      <c r="D19" s="128" t="s">
        <v>31</v>
      </c>
      <c r="E19" s="45">
        <v>10</v>
      </c>
      <c r="F19" s="128" t="s">
        <v>223</v>
      </c>
      <c r="G19" s="142" t="s">
        <v>208</v>
      </c>
      <c r="H19" s="143" t="s">
        <v>353</v>
      </c>
      <c r="I19" s="144"/>
      <c r="J19" s="89"/>
    </row>
    <row r="20" spans="1:10" x14ac:dyDescent="0.45">
      <c r="A20" s="260"/>
      <c r="B20" s="128" t="s">
        <v>7</v>
      </c>
      <c r="C20" s="143" t="s">
        <v>25</v>
      </c>
      <c r="D20" s="128" t="s">
        <v>31</v>
      </c>
      <c r="E20" s="45">
        <v>10</v>
      </c>
      <c r="F20" s="128" t="s">
        <v>223</v>
      </c>
      <c r="G20" s="142" t="s">
        <v>212</v>
      </c>
      <c r="H20" s="143" t="s">
        <v>351</v>
      </c>
      <c r="I20" s="144"/>
      <c r="J20" s="89"/>
    </row>
    <row r="21" spans="1:10" x14ac:dyDescent="0.45">
      <c r="A21" s="10" t="s">
        <v>65</v>
      </c>
      <c r="B21" s="128"/>
      <c r="C21" s="143"/>
      <c r="D21" s="128"/>
      <c r="E21" s="45"/>
      <c r="F21" s="2"/>
      <c r="G21" s="2"/>
      <c r="H21" s="2"/>
      <c r="I21" s="2"/>
      <c r="J21" s="93"/>
    </row>
    <row r="22" spans="1:10" x14ac:dyDescent="0.45">
      <c r="A22" s="266" t="s">
        <v>66</v>
      </c>
      <c r="B22" s="128" t="s">
        <v>6</v>
      </c>
      <c r="C22" s="143" t="s">
        <v>118</v>
      </c>
      <c r="D22" s="27" t="s">
        <v>32</v>
      </c>
      <c r="E22" s="45">
        <v>728</v>
      </c>
      <c r="F22" s="281" t="s">
        <v>223</v>
      </c>
      <c r="G22" s="283" t="s">
        <v>231</v>
      </c>
      <c r="H22" s="285" t="s">
        <v>353</v>
      </c>
      <c r="I22" s="287"/>
      <c r="J22" s="294"/>
    </row>
    <row r="23" spans="1:10" x14ac:dyDescent="0.45">
      <c r="A23" s="272"/>
      <c r="B23" s="128" t="s">
        <v>7</v>
      </c>
      <c r="C23" s="29" t="s">
        <v>118</v>
      </c>
      <c r="D23" s="27" t="s">
        <v>32</v>
      </c>
      <c r="E23" s="45">
        <v>-269.19883299999998</v>
      </c>
      <c r="F23" s="282"/>
      <c r="G23" s="284"/>
      <c r="H23" s="286"/>
      <c r="I23" s="288"/>
      <c r="J23" s="280"/>
    </row>
    <row r="24" spans="1:10" ht="41.25" customHeight="1" x14ac:dyDescent="0.45">
      <c r="A24" s="272"/>
      <c r="B24" s="128" t="s">
        <v>7</v>
      </c>
      <c r="C24" s="143" t="s">
        <v>120</v>
      </c>
      <c r="D24" s="27" t="s">
        <v>32</v>
      </c>
      <c r="E24" s="45">
        <v>5</v>
      </c>
      <c r="F24" s="281" t="s">
        <v>223</v>
      </c>
      <c r="G24" s="283" t="s">
        <v>234</v>
      </c>
      <c r="H24" s="285" t="s">
        <v>350</v>
      </c>
      <c r="I24" s="278" t="s">
        <v>358</v>
      </c>
      <c r="J24" s="231" t="s">
        <v>298</v>
      </c>
    </row>
    <row r="25" spans="1:10" ht="36.75" customHeight="1" x14ac:dyDescent="0.45">
      <c r="A25" s="272"/>
      <c r="B25" s="128" t="s">
        <v>7</v>
      </c>
      <c r="C25" s="143" t="s">
        <v>120</v>
      </c>
      <c r="D25" s="128" t="s">
        <v>31</v>
      </c>
      <c r="E25" s="45">
        <v>4.2</v>
      </c>
      <c r="F25" s="282"/>
      <c r="G25" s="284"/>
      <c r="H25" s="286"/>
      <c r="I25" s="279"/>
      <c r="J25" s="280"/>
    </row>
    <row r="26" spans="1:10" x14ac:dyDescent="0.45">
      <c r="A26" s="272"/>
      <c r="B26" s="128" t="s">
        <v>7</v>
      </c>
      <c r="C26" s="29" t="s">
        <v>122</v>
      </c>
      <c r="D26" s="128" t="s">
        <v>31</v>
      </c>
      <c r="E26" s="45">
        <v>1.5</v>
      </c>
      <c r="F26" s="281" t="s">
        <v>223</v>
      </c>
      <c r="G26" s="283" t="s">
        <v>235</v>
      </c>
      <c r="H26" s="285" t="s">
        <v>351</v>
      </c>
      <c r="I26" s="287"/>
      <c r="J26" s="294"/>
    </row>
    <row r="27" spans="1:10" x14ac:dyDescent="0.45">
      <c r="A27" s="272"/>
      <c r="B27" s="128" t="s">
        <v>7</v>
      </c>
      <c r="C27" s="29" t="s">
        <v>122</v>
      </c>
      <c r="D27" s="27" t="s">
        <v>32</v>
      </c>
      <c r="E27" s="45">
        <v>2.5</v>
      </c>
      <c r="F27" s="282"/>
      <c r="G27" s="284"/>
      <c r="H27" s="286"/>
      <c r="I27" s="288"/>
      <c r="J27" s="280"/>
    </row>
    <row r="28" spans="1:10" x14ac:dyDescent="0.45">
      <c r="A28" s="272"/>
      <c r="B28" s="128" t="s">
        <v>7</v>
      </c>
      <c r="C28" s="29" t="s">
        <v>19</v>
      </c>
      <c r="D28" s="27" t="s">
        <v>32</v>
      </c>
      <c r="E28" s="45">
        <v>87.5</v>
      </c>
      <c r="F28" s="128" t="s">
        <v>223</v>
      </c>
      <c r="G28" s="142" t="s">
        <v>204</v>
      </c>
      <c r="H28" s="143" t="s">
        <v>351</v>
      </c>
      <c r="I28" s="144"/>
      <c r="J28" s="97"/>
    </row>
    <row r="29" spans="1:10" ht="34.5" customHeight="1" x14ac:dyDescent="0.45">
      <c r="A29" s="272"/>
      <c r="B29" s="128" t="s">
        <v>7</v>
      </c>
      <c r="C29" s="29" t="s">
        <v>123</v>
      </c>
      <c r="D29" s="27" t="s">
        <v>32</v>
      </c>
      <c r="E29" s="45">
        <v>15</v>
      </c>
      <c r="F29" s="128" t="s">
        <v>223</v>
      </c>
      <c r="G29" s="142" t="s">
        <v>236</v>
      </c>
      <c r="H29" s="143" t="s">
        <v>353</v>
      </c>
      <c r="I29" s="144"/>
      <c r="J29" s="97"/>
    </row>
    <row r="30" spans="1:10" x14ac:dyDescent="0.45">
      <c r="A30" s="272"/>
      <c r="B30" s="128" t="s">
        <v>7</v>
      </c>
      <c r="C30" s="29" t="s">
        <v>24</v>
      </c>
      <c r="D30" s="27" t="s">
        <v>32</v>
      </c>
      <c r="E30" s="45">
        <v>90.021000000000001</v>
      </c>
      <c r="F30" s="281" t="s">
        <v>223</v>
      </c>
      <c r="G30" s="283" t="s">
        <v>209</v>
      </c>
      <c r="H30" s="285" t="s">
        <v>351</v>
      </c>
      <c r="I30" s="287"/>
      <c r="J30" s="294"/>
    </row>
    <row r="31" spans="1:10" x14ac:dyDescent="0.45">
      <c r="A31" s="272"/>
      <c r="B31" s="128" t="s">
        <v>7</v>
      </c>
      <c r="C31" s="29" t="s">
        <v>24</v>
      </c>
      <c r="D31" s="128" t="s">
        <v>31</v>
      </c>
      <c r="E31" s="45">
        <v>15.879</v>
      </c>
      <c r="F31" s="282"/>
      <c r="G31" s="284"/>
      <c r="H31" s="286"/>
      <c r="I31" s="288"/>
      <c r="J31" s="280"/>
    </row>
    <row r="32" spans="1:10" x14ac:dyDescent="0.45">
      <c r="A32" s="272"/>
      <c r="B32" s="128" t="s">
        <v>7</v>
      </c>
      <c r="C32" s="29" t="s">
        <v>20</v>
      </c>
      <c r="D32" s="27" t="s">
        <v>32</v>
      </c>
      <c r="E32" s="45">
        <v>26.923988000000001</v>
      </c>
      <c r="F32" s="281" t="s">
        <v>223</v>
      </c>
      <c r="G32" s="283" t="s">
        <v>206</v>
      </c>
      <c r="H32" s="285" t="s">
        <v>350</v>
      </c>
      <c r="I32" s="278" t="s">
        <v>320</v>
      </c>
      <c r="J32" s="294" t="s">
        <v>319</v>
      </c>
    </row>
    <row r="33" spans="1:10" x14ac:dyDescent="0.45">
      <c r="A33" s="272"/>
      <c r="B33" s="128" t="s">
        <v>7</v>
      </c>
      <c r="C33" s="29" t="s">
        <v>20</v>
      </c>
      <c r="D33" s="128" t="s">
        <v>31</v>
      </c>
      <c r="E33" s="45">
        <v>19.776012000000001</v>
      </c>
      <c r="F33" s="282"/>
      <c r="G33" s="284"/>
      <c r="H33" s="286"/>
      <c r="I33" s="279"/>
      <c r="J33" s="280"/>
    </row>
    <row r="34" spans="1:10" x14ac:dyDescent="0.45">
      <c r="A34" s="272"/>
      <c r="B34" s="128" t="s">
        <v>7</v>
      </c>
      <c r="C34" s="29" t="s">
        <v>126</v>
      </c>
      <c r="D34" s="27" t="s">
        <v>32</v>
      </c>
      <c r="E34" s="45">
        <v>14.522803</v>
      </c>
      <c r="F34" s="281" t="s">
        <v>223</v>
      </c>
      <c r="G34" s="283" t="s">
        <v>237</v>
      </c>
      <c r="H34" s="285" t="s">
        <v>353</v>
      </c>
      <c r="I34" s="287"/>
      <c r="J34" s="294"/>
    </row>
    <row r="35" spans="1:10" x14ac:dyDescent="0.45">
      <c r="A35" s="272"/>
      <c r="B35" s="128" t="s">
        <v>7</v>
      </c>
      <c r="C35" s="29" t="s">
        <v>126</v>
      </c>
      <c r="D35" s="128" t="s">
        <v>31</v>
      </c>
      <c r="E35" s="45">
        <f>0.726319+0.444197</f>
        <v>1.1705160000000001</v>
      </c>
      <c r="F35" s="282"/>
      <c r="G35" s="284"/>
      <c r="H35" s="286"/>
      <c r="I35" s="288"/>
      <c r="J35" s="280"/>
    </row>
    <row r="36" spans="1:10" x14ac:dyDescent="0.45">
      <c r="A36" s="272"/>
      <c r="B36" s="128" t="s">
        <v>7</v>
      </c>
      <c r="C36" s="29" t="s">
        <v>127</v>
      </c>
      <c r="D36" s="27" t="s">
        <v>32</v>
      </c>
      <c r="E36" s="45">
        <v>11.338509999999999</v>
      </c>
      <c r="F36" s="281" t="s">
        <v>223</v>
      </c>
      <c r="G36" s="283" t="s">
        <v>238</v>
      </c>
      <c r="H36" s="285" t="s">
        <v>353</v>
      </c>
      <c r="I36" s="287"/>
      <c r="J36" s="294"/>
    </row>
    <row r="37" spans="1:10" x14ac:dyDescent="0.45">
      <c r="A37" s="272"/>
      <c r="B37" s="128" t="s">
        <v>7</v>
      </c>
      <c r="C37" s="29" t="s">
        <v>127</v>
      </c>
      <c r="D37" s="128" t="s">
        <v>31</v>
      </c>
      <c r="E37" s="53">
        <v>5.0575000000000002E-2</v>
      </c>
      <c r="F37" s="282"/>
      <c r="G37" s="284"/>
      <c r="H37" s="286"/>
      <c r="I37" s="288"/>
      <c r="J37" s="280"/>
    </row>
    <row r="38" spans="1:10" x14ac:dyDescent="0.45">
      <c r="A38" s="272"/>
      <c r="B38" s="128" t="s">
        <v>7</v>
      </c>
      <c r="C38" s="29" t="s">
        <v>22</v>
      </c>
      <c r="D38" s="27" t="s">
        <v>32</v>
      </c>
      <c r="E38" s="45">
        <v>9</v>
      </c>
      <c r="F38" s="281" t="s">
        <v>223</v>
      </c>
      <c r="G38" s="283" t="s">
        <v>239</v>
      </c>
      <c r="H38" s="285" t="s">
        <v>351</v>
      </c>
      <c r="I38" s="287"/>
      <c r="J38" s="294"/>
    </row>
    <row r="39" spans="1:10" x14ac:dyDescent="0.45">
      <c r="A39" s="272"/>
      <c r="B39" s="128" t="s">
        <v>7</v>
      </c>
      <c r="C39" s="29" t="s">
        <v>22</v>
      </c>
      <c r="D39" s="128" t="s">
        <v>31</v>
      </c>
      <c r="E39" s="45">
        <v>6</v>
      </c>
      <c r="F39" s="282"/>
      <c r="G39" s="284"/>
      <c r="H39" s="286"/>
      <c r="I39" s="288"/>
      <c r="J39" s="280"/>
    </row>
    <row r="40" spans="1:10" ht="34.5" customHeight="1" x14ac:dyDescent="0.45">
      <c r="A40" s="272"/>
      <c r="B40" s="128" t="s">
        <v>7</v>
      </c>
      <c r="C40" s="143" t="s">
        <v>129</v>
      </c>
      <c r="D40" s="27" t="s">
        <v>32</v>
      </c>
      <c r="E40" s="45">
        <v>153.4</v>
      </c>
      <c r="F40" s="128" t="s">
        <v>223</v>
      </c>
      <c r="G40" s="142" t="s">
        <v>240</v>
      </c>
      <c r="H40" s="143" t="s">
        <v>351</v>
      </c>
      <c r="I40" s="144"/>
      <c r="J40" s="97"/>
    </row>
    <row r="41" spans="1:10" ht="33" customHeight="1" x14ac:dyDescent="0.45">
      <c r="A41" s="272"/>
      <c r="B41" s="128" t="s">
        <v>7</v>
      </c>
      <c r="C41" s="141" t="s">
        <v>30</v>
      </c>
      <c r="D41" s="27" t="s">
        <v>32</v>
      </c>
      <c r="E41" s="55">
        <v>1.6E-2</v>
      </c>
      <c r="F41" s="128" t="s">
        <v>223</v>
      </c>
      <c r="G41" s="142" t="s">
        <v>222</v>
      </c>
      <c r="H41" s="148" t="s">
        <v>353</v>
      </c>
      <c r="I41" s="144"/>
      <c r="J41" s="97"/>
    </row>
    <row r="42" spans="1:10" ht="30.75" customHeight="1" x14ac:dyDescent="0.45">
      <c r="A42" s="267"/>
      <c r="B42" s="128" t="s">
        <v>7</v>
      </c>
      <c r="C42" s="29" t="s">
        <v>131</v>
      </c>
      <c r="D42" s="27" t="s">
        <v>32</v>
      </c>
      <c r="E42" s="45">
        <v>50.7</v>
      </c>
      <c r="F42" s="128" t="s">
        <v>223</v>
      </c>
      <c r="G42" s="142" t="s">
        <v>240</v>
      </c>
      <c r="H42" s="143" t="s">
        <v>351</v>
      </c>
      <c r="I42" s="144"/>
      <c r="J42" s="97"/>
    </row>
    <row r="43" spans="1:10" x14ac:dyDescent="0.45">
      <c r="A43" s="135" t="s">
        <v>67</v>
      </c>
      <c r="B43" s="128" t="s">
        <v>420</v>
      </c>
      <c r="C43" s="143" t="s">
        <v>118</v>
      </c>
      <c r="D43" s="174" t="s">
        <v>421</v>
      </c>
      <c r="E43" s="45" t="s">
        <v>421</v>
      </c>
      <c r="F43" s="128" t="s">
        <v>223</v>
      </c>
      <c r="G43" s="142" t="s">
        <v>231</v>
      </c>
      <c r="H43" s="143" t="s">
        <v>353</v>
      </c>
      <c r="I43" s="144"/>
      <c r="J43" s="97"/>
    </row>
    <row r="44" spans="1:10" ht="42.75" x14ac:dyDescent="0.45">
      <c r="A44" s="135" t="s">
        <v>68</v>
      </c>
      <c r="B44" s="128" t="s">
        <v>6</v>
      </c>
      <c r="C44" s="143" t="s">
        <v>118</v>
      </c>
      <c r="D44" s="27" t="s">
        <v>32</v>
      </c>
      <c r="E44" s="45">
        <v>5250</v>
      </c>
      <c r="F44" s="128" t="s">
        <v>259</v>
      </c>
      <c r="G44" s="128"/>
      <c r="H44" s="146" t="s">
        <v>281</v>
      </c>
      <c r="I44" s="145" t="s">
        <v>359</v>
      </c>
      <c r="J44" s="89" t="s">
        <v>299</v>
      </c>
    </row>
    <row r="45" spans="1:10" x14ac:dyDescent="0.45">
      <c r="A45" s="266" t="s">
        <v>69</v>
      </c>
      <c r="B45" s="128" t="s">
        <v>6</v>
      </c>
      <c r="C45" s="143" t="s">
        <v>118</v>
      </c>
      <c r="D45" s="27" t="s">
        <v>32</v>
      </c>
      <c r="E45" s="54">
        <v>912</v>
      </c>
      <c r="F45" s="128" t="s">
        <v>259</v>
      </c>
      <c r="G45" s="128"/>
      <c r="H45" s="143"/>
      <c r="I45" s="87"/>
      <c r="J45" s="97"/>
    </row>
    <row r="46" spans="1:10" x14ac:dyDescent="0.45">
      <c r="A46" s="267"/>
      <c r="B46" s="128" t="s">
        <v>7</v>
      </c>
      <c r="C46" s="143" t="s">
        <v>118</v>
      </c>
      <c r="D46" s="27" t="s">
        <v>32</v>
      </c>
      <c r="E46" s="45">
        <v>-912</v>
      </c>
      <c r="F46" s="128" t="s">
        <v>259</v>
      </c>
      <c r="G46" s="128"/>
      <c r="H46" s="143"/>
      <c r="I46" s="144"/>
      <c r="J46" s="97"/>
    </row>
    <row r="47" spans="1:10" x14ac:dyDescent="0.45">
      <c r="A47" s="10" t="s">
        <v>70</v>
      </c>
      <c r="B47" s="128"/>
      <c r="C47" s="143"/>
      <c r="D47" s="128"/>
      <c r="E47" s="45"/>
      <c r="F47" s="9"/>
      <c r="G47" s="9"/>
      <c r="H47" s="9"/>
      <c r="I47" s="9"/>
      <c r="J47" s="164"/>
    </row>
    <row r="48" spans="1:10" ht="28.5" x14ac:dyDescent="0.45">
      <c r="A48" s="135" t="s">
        <v>71</v>
      </c>
      <c r="B48" s="128" t="s">
        <v>6</v>
      </c>
      <c r="C48" s="29" t="s">
        <v>118</v>
      </c>
      <c r="D48" s="27" t="s">
        <v>32</v>
      </c>
      <c r="E48" s="45">
        <v>2501.3000000000002</v>
      </c>
      <c r="F48" s="128" t="s">
        <v>223</v>
      </c>
      <c r="G48" s="142" t="s">
        <v>241</v>
      </c>
      <c r="H48" s="143" t="s">
        <v>350</v>
      </c>
      <c r="I48" s="137" t="s">
        <v>360</v>
      </c>
      <c r="J48" s="89" t="s">
        <v>300</v>
      </c>
    </row>
    <row r="49" spans="1:10" ht="48.75" customHeight="1" x14ac:dyDescent="0.45">
      <c r="A49" s="135" t="s">
        <v>72</v>
      </c>
      <c r="B49" s="128" t="s">
        <v>6</v>
      </c>
      <c r="C49" s="29" t="s">
        <v>118</v>
      </c>
      <c r="D49" s="27" t="s">
        <v>32</v>
      </c>
      <c r="E49" s="45">
        <v>20</v>
      </c>
      <c r="F49" s="128" t="s">
        <v>259</v>
      </c>
      <c r="G49" s="128"/>
      <c r="H49" s="146" t="s">
        <v>275</v>
      </c>
      <c r="I49" s="137" t="s">
        <v>361</v>
      </c>
      <c r="J49" s="97" t="s">
        <v>301</v>
      </c>
    </row>
    <row r="50" spans="1:10" x14ac:dyDescent="0.45">
      <c r="A50" s="135" t="s">
        <v>73</v>
      </c>
      <c r="B50" s="128" t="s">
        <v>420</v>
      </c>
      <c r="C50" s="143" t="s">
        <v>119</v>
      </c>
      <c r="D50" s="174" t="s">
        <v>421</v>
      </c>
      <c r="E50" s="45" t="s">
        <v>421</v>
      </c>
      <c r="F50" s="128" t="s">
        <v>223</v>
      </c>
      <c r="G50" s="142" t="s">
        <v>230</v>
      </c>
      <c r="H50" s="143" t="s">
        <v>353</v>
      </c>
      <c r="I50" s="144"/>
      <c r="J50" s="97"/>
    </row>
    <row r="51" spans="1:10" ht="28.5" x14ac:dyDescent="0.45">
      <c r="A51" s="135" t="s">
        <v>74</v>
      </c>
      <c r="B51" s="128" t="s">
        <v>420</v>
      </c>
      <c r="C51" s="143" t="s">
        <v>118</v>
      </c>
      <c r="D51" s="174" t="s">
        <v>421</v>
      </c>
      <c r="E51" s="45" t="s">
        <v>421</v>
      </c>
      <c r="F51" s="128" t="s">
        <v>259</v>
      </c>
      <c r="G51" s="128"/>
      <c r="H51" s="146" t="s">
        <v>275</v>
      </c>
      <c r="I51" s="137" t="s">
        <v>362</v>
      </c>
      <c r="J51" s="97" t="s">
        <v>301</v>
      </c>
    </row>
    <row r="52" spans="1:10" x14ac:dyDescent="0.45">
      <c r="A52" s="10" t="s">
        <v>75</v>
      </c>
      <c r="B52" s="128"/>
      <c r="C52" s="143"/>
      <c r="D52" s="128"/>
      <c r="E52" s="45"/>
      <c r="F52" s="9"/>
      <c r="G52" s="9"/>
      <c r="H52" s="9"/>
      <c r="I52" s="9"/>
      <c r="J52" s="164"/>
    </row>
    <row r="53" spans="1:10" x14ac:dyDescent="0.45">
      <c r="A53" s="273" t="s">
        <v>76</v>
      </c>
      <c r="B53" s="128" t="s">
        <v>6</v>
      </c>
      <c r="C53" s="143" t="s">
        <v>24</v>
      </c>
      <c r="D53" s="27" t="s">
        <v>32</v>
      </c>
      <c r="E53" s="45">
        <v>305</v>
      </c>
      <c r="F53" s="281" t="s">
        <v>223</v>
      </c>
      <c r="G53" s="283" t="s">
        <v>242</v>
      </c>
      <c r="H53" s="285" t="s">
        <v>350</v>
      </c>
      <c r="I53" s="278" t="s">
        <v>363</v>
      </c>
      <c r="J53" s="231" t="s">
        <v>302</v>
      </c>
    </row>
    <row r="54" spans="1:10" x14ac:dyDescent="0.45">
      <c r="A54" s="273"/>
      <c r="B54" s="128" t="s">
        <v>6</v>
      </c>
      <c r="C54" s="143" t="s">
        <v>24</v>
      </c>
      <c r="D54" s="27" t="s">
        <v>32</v>
      </c>
      <c r="E54" s="45">
        <v>75</v>
      </c>
      <c r="F54" s="296"/>
      <c r="G54" s="297"/>
      <c r="H54" s="298"/>
      <c r="I54" s="299"/>
      <c r="J54" s="300"/>
    </row>
    <row r="55" spans="1:10" x14ac:dyDescent="0.45">
      <c r="A55" s="273"/>
      <c r="B55" s="128" t="s">
        <v>7</v>
      </c>
      <c r="C55" s="143" t="s">
        <v>24</v>
      </c>
      <c r="D55" s="27" t="s">
        <v>32</v>
      </c>
      <c r="E55" s="45">
        <v>305</v>
      </c>
      <c r="F55" s="282"/>
      <c r="G55" s="284"/>
      <c r="H55" s="286"/>
      <c r="I55" s="279"/>
      <c r="J55" s="280"/>
    </row>
    <row r="56" spans="1:10" x14ac:dyDescent="0.45">
      <c r="A56" s="257" t="s">
        <v>77</v>
      </c>
      <c r="B56" s="128" t="s">
        <v>6</v>
      </c>
      <c r="C56" s="143" t="s">
        <v>24</v>
      </c>
      <c r="D56" s="27" t="s">
        <v>32</v>
      </c>
      <c r="E56" s="45">
        <v>269.98689999999999</v>
      </c>
      <c r="F56" s="291" t="s">
        <v>223</v>
      </c>
      <c r="G56" s="283" t="s">
        <v>209</v>
      </c>
      <c r="H56" s="285" t="s">
        <v>350</v>
      </c>
      <c r="I56" s="295" t="s">
        <v>364</v>
      </c>
      <c r="J56" s="237" t="s">
        <v>303</v>
      </c>
    </row>
    <row r="57" spans="1:10" x14ac:dyDescent="0.45">
      <c r="A57" s="257"/>
      <c r="B57" s="128" t="s">
        <v>7</v>
      </c>
      <c r="C57" s="143" t="s">
        <v>24</v>
      </c>
      <c r="D57" s="27" t="s">
        <v>32</v>
      </c>
      <c r="E57" s="45">
        <v>-7.2362219999999997</v>
      </c>
      <c r="F57" s="291"/>
      <c r="G57" s="297"/>
      <c r="H57" s="298"/>
      <c r="I57" s="295"/>
      <c r="J57" s="238"/>
    </row>
    <row r="58" spans="1:10" x14ac:dyDescent="0.45">
      <c r="A58" s="257"/>
      <c r="B58" s="128" t="s">
        <v>7</v>
      </c>
      <c r="C58" s="143" t="s">
        <v>24</v>
      </c>
      <c r="D58" s="128" t="s">
        <v>31</v>
      </c>
      <c r="E58" s="45">
        <v>7.2362219999999997</v>
      </c>
      <c r="F58" s="291"/>
      <c r="G58" s="284"/>
      <c r="H58" s="286"/>
      <c r="I58" s="295"/>
      <c r="J58" s="238"/>
    </row>
    <row r="59" spans="1:10" x14ac:dyDescent="0.45">
      <c r="A59" s="261" t="s">
        <v>78</v>
      </c>
      <c r="B59" s="128" t="s">
        <v>6</v>
      </c>
      <c r="C59" s="69" t="s">
        <v>128</v>
      </c>
      <c r="D59" s="128" t="s">
        <v>31</v>
      </c>
      <c r="E59" s="45">
        <v>10</v>
      </c>
      <c r="F59" s="291" t="s">
        <v>223</v>
      </c>
      <c r="G59" s="292" t="s">
        <v>243</v>
      </c>
      <c r="H59" s="293" t="s">
        <v>350</v>
      </c>
      <c r="I59" s="137" t="s">
        <v>365</v>
      </c>
      <c r="J59" s="89" t="s">
        <v>304</v>
      </c>
    </row>
    <row r="60" spans="1:10" ht="28.5" x14ac:dyDescent="0.45">
      <c r="A60" s="261"/>
      <c r="B60" s="128" t="s">
        <v>6</v>
      </c>
      <c r="C60" s="69" t="s">
        <v>128</v>
      </c>
      <c r="D60" s="27" t="s">
        <v>32</v>
      </c>
      <c r="E60" s="45">
        <v>30</v>
      </c>
      <c r="F60" s="291"/>
      <c r="G60" s="292"/>
      <c r="H60" s="293"/>
      <c r="I60" s="137" t="s">
        <v>366</v>
      </c>
      <c r="J60" s="89" t="s">
        <v>305</v>
      </c>
    </row>
    <row r="61" spans="1:10" ht="32.25" customHeight="1" x14ac:dyDescent="0.45">
      <c r="A61" s="261"/>
      <c r="B61" s="128" t="s">
        <v>6</v>
      </c>
      <c r="C61" s="143" t="s">
        <v>24</v>
      </c>
      <c r="D61" s="27" t="s">
        <v>32</v>
      </c>
      <c r="E61" s="45">
        <v>10</v>
      </c>
      <c r="F61" s="128" t="s">
        <v>223</v>
      </c>
      <c r="G61" s="142" t="s">
        <v>209</v>
      </c>
      <c r="H61" s="143" t="s">
        <v>354</v>
      </c>
      <c r="I61" s="137" t="s">
        <v>367</v>
      </c>
      <c r="J61" s="97"/>
    </row>
    <row r="62" spans="1:10" ht="28.5" x14ac:dyDescent="0.45">
      <c r="A62" s="135" t="s">
        <v>79</v>
      </c>
      <c r="B62" s="128" t="s">
        <v>420</v>
      </c>
      <c r="C62" s="143" t="s">
        <v>24</v>
      </c>
      <c r="D62" s="174" t="s">
        <v>421</v>
      </c>
      <c r="E62" s="45" t="s">
        <v>421</v>
      </c>
      <c r="F62" s="128" t="s">
        <v>223</v>
      </c>
      <c r="G62" s="142" t="s">
        <v>209</v>
      </c>
      <c r="H62" s="143" t="s">
        <v>354</v>
      </c>
      <c r="I62" s="137" t="s">
        <v>367</v>
      </c>
      <c r="J62" s="97"/>
    </row>
    <row r="63" spans="1:10" ht="30" customHeight="1" x14ac:dyDescent="0.45">
      <c r="A63" s="269" t="s">
        <v>80</v>
      </c>
      <c r="B63" s="128" t="s">
        <v>6</v>
      </c>
      <c r="C63" s="143" t="s">
        <v>118</v>
      </c>
      <c r="D63" s="27" t="s">
        <v>32</v>
      </c>
      <c r="E63" s="45">
        <v>157.5</v>
      </c>
      <c r="F63" s="281" t="s">
        <v>259</v>
      </c>
      <c r="G63" s="301"/>
      <c r="H63" s="289" t="s">
        <v>276</v>
      </c>
      <c r="I63" s="278" t="s">
        <v>368</v>
      </c>
      <c r="J63" s="294" t="s">
        <v>301</v>
      </c>
    </row>
    <row r="64" spans="1:10" x14ac:dyDescent="0.45">
      <c r="A64" s="271"/>
      <c r="B64" s="128" t="s">
        <v>7</v>
      </c>
      <c r="C64" s="143" t="s">
        <v>118</v>
      </c>
      <c r="D64" s="27" t="s">
        <v>32</v>
      </c>
      <c r="E64" s="31">
        <v>236.7</v>
      </c>
      <c r="F64" s="282"/>
      <c r="G64" s="301"/>
      <c r="H64" s="290"/>
      <c r="I64" s="279"/>
      <c r="J64" s="280"/>
    </row>
    <row r="65" spans="1:10" x14ac:dyDescent="0.45">
      <c r="A65" s="261" t="s">
        <v>81</v>
      </c>
      <c r="B65" s="128" t="s">
        <v>6</v>
      </c>
      <c r="C65" s="143" t="s">
        <v>25</v>
      </c>
      <c r="D65" s="27" t="s">
        <v>32</v>
      </c>
      <c r="E65" s="45">
        <v>7.5</v>
      </c>
      <c r="F65" s="291" t="s">
        <v>223</v>
      </c>
      <c r="G65" s="283" t="s">
        <v>210</v>
      </c>
      <c r="H65" s="285" t="s">
        <v>350</v>
      </c>
      <c r="I65" s="287" t="s">
        <v>369</v>
      </c>
      <c r="J65" s="231" t="s">
        <v>290</v>
      </c>
    </row>
    <row r="66" spans="1:10" x14ac:dyDescent="0.45">
      <c r="A66" s="261"/>
      <c r="B66" s="128" t="s">
        <v>7</v>
      </c>
      <c r="C66" s="143" t="s">
        <v>25</v>
      </c>
      <c r="D66" s="27" t="s">
        <v>32</v>
      </c>
      <c r="E66" s="45">
        <v>-3.299229</v>
      </c>
      <c r="F66" s="291"/>
      <c r="G66" s="297"/>
      <c r="H66" s="298"/>
      <c r="I66" s="302"/>
      <c r="J66" s="300"/>
    </row>
    <row r="67" spans="1:10" x14ac:dyDescent="0.45">
      <c r="A67" s="261"/>
      <c r="B67" s="128" t="s">
        <v>7</v>
      </c>
      <c r="C67" s="143" t="s">
        <v>25</v>
      </c>
      <c r="D67" s="128" t="s">
        <v>31</v>
      </c>
      <c r="E67" s="45">
        <v>3.299229</v>
      </c>
      <c r="F67" s="291"/>
      <c r="G67" s="284"/>
      <c r="H67" s="286"/>
      <c r="I67" s="288"/>
      <c r="J67" s="280"/>
    </row>
    <row r="68" spans="1:10" ht="28.5" customHeight="1" x14ac:dyDescent="0.45">
      <c r="A68" s="266" t="s">
        <v>82</v>
      </c>
      <c r="B68" s="128" t="s">
        <v>6</v>
      </c>
      <c r="C68" s="143" t="s">
        <v>120</v>
      </c>
      <c r="D68" s="27" t="s">
        <v>32</v>
      </c>
      <c r="E68" s="45">
        <v>75</v>
      </c>
      <c r="F68" s="281" t="s">
        <v>223</v>
      </c>
      <c r="G68" s="283" t="s">
        <v>234</v>
      </c>
      <c r="H68" s="285" t="s">
        <v>350</v>
      </c>
      <c r="I68" s="278" t="s">
        <v>370</v>
      </c>
      <c r="J68" s="231" t="s">
        <v>306</v>
      </c>
    </row>
    <row r="69" spans="1:10" x14ac:dyDescent="0.45">
      <c r="A69" s="272"/>
      <c r="B69" s="128" t="s">
        <v>7</v>
      </c>
      <c r="C69" s="143" t="s">
        <v>120</v>
      </c>
      <c r="D69" s="128" t="s">
        <v>31</v>
      </c>
      <c r="E69" s="26">
        <v>50</v>
      </c>
      <c r="F69" s="296"/>
      <c r="G69" s="297"/>
      <c r="H69" s="298"/>
      <c r="I69" s="299"/>
      <c r="J69" s="232"/>
    </row>
    <row r="70" spans="1:10" x14ac:dyDescent="0.45">
      <c r="A70" s="267"/>
      <c r="B70" s="128" t="s">
        <v>7</v>
      </c>
      <c r="C70" s="143" t="s">
        <v>120</v>
      </c>
      <c r="D70" s="27" t="s">
        <v>32</v>
      </c>
      <c r="E70" s="26">
        <v>50</v>
      </c>
      <c r="F70" s="282"/>
      <c r="G70" s="284"/>
      <c r="H70" s="286"/>
      <c r="I70" s="279"/>
      <c r="J70" s="250"/>
    </row>
    <row r="71" spans="1:10" ht="42.75" x14ac:dyDescent="0.45">
      <c r="A71" s="266" t="s">
        <v>227</v>
      </c>
      <c r="B71" s="281" t="s">
        <v>6</v>
      </c>
      <c r="C71" s="285" t="s">
        <v>118</v>
      </c>
      <c r="D71" s="303" t="s">
        <v>32</v>
      </c>
      <c r="E71" s="306">
        <v>350</v>
      </c>
      <c r="F71" s="281" t="s">
        <v>259</v>
      </c>
      <c r="G71" s="283"/>
      <c r="H71" s="146" t="s">
        <v>277</v>
      </c>
      <c r="I71" s="137" t="s">
        <v>371</v>
      </c>
      <c r="J71" s="166" t="s">
        <v>301</v>
      </c>
    </row>
    <row r="72" spans="1:10" ht="42.75" x14ac:dyDescent="0.45">
      <c r="A72" s="272"/>
      <c r="B72" s="296"/>
      <c r="C72" s="298"/>
      <c r="D72" s="304"/>
      <c r="E72" s="307"/>
      <c r="F72" s="296"/>
      <c r="G72" s="297"/>
      <c r="H72" s="146" t="s">
        <v>278</v>
      </c>
      <c r="I72" s="137" t="s">
        <v>372</v>
      </c>
      <c r="J72" s="166" t="s">
        <v>301</v>
      </c>
    </row>
    <row r="73" spans="1:10" ht="42.75" x14ac:dyDescent="0.45">
      <c r="A73" s="267"/>
      <c r="B73" s="282"/>
      <c r="C73" s="286"/>
      <c r="D73" s="305"/>
      <c r="E73" s="308"/>
      <c r="F73" s="282"/>
      <c r="G73" s="284"/>
      <c r="H73" s="146" t="s">
        <v>279</v>
      </c>
      <c r="I73" s="137" t="s">
        <v>373</v>
      </c>
      <c r="J73" s="89" t="s">
        <v>307</v>
      </c>
    </row>
    <row r="74" spans="1:10" x14ac:dyDescent="0.45">
      <c r="A74" s="261" t="s">
        <v>83</v>
      </c>
      <c r="B74" s="128" t="s">
        <v>7</v>
      </c>
      <c r="C74" s="143" t="s">
        <v>118</v>
      </c>
      <c r="D74" s="27" t="s">
        <v>32</v>
      </c>
      <c r="E74" s="45">
        <v>15</v>
      </c>
      <c r="F74" s="281" t="s">
        <v>223</v>
      </c>
      <c r="G74" s="283" t="s">
        <v>231</v>
      </c>
      <c r="H74" s="285" t="s">
        <v>353</v>
      </c>
      <c r="I74" s="287"/>
      <c r="J74" s="294"/>
    </row>
    <row r="75" spans="1:10" x14ac:dyDescent="0.45">
      <c r="A75" s="261"/>
      <c r="B75" s="128" t="s">
        <v>7</v>
      </c>
      <c r="C75" s="143" t="s">
        <v>118</v>
      </c>
      <c r="D75" s="27" t="s">
        <v>32</v>
      </c>
      <c r="E75" s="45">
        <v>848.6</v>
      </c>
      <c r="F75" s="282"/>
      <c r="G75" s="284"/>
      <c r="H75" s="286"/>
      <c r="I75" s="288"/>
      <c r="J75" s="280"/>
    </row>
    <row r="76" spans="1:10" ht="28.5" x14ac:dyDescent="0.45">
      <c r="A76" s="261" t="s">
        <v>84</v>
      </c>
      <c r="B76" s="128" t="s">
        <v>6</v>
      </c>
      <c r="C76" s="143" t="s">
        <v>132</v>
      </c>
      <c r="D76" s="128" t="s">
        <v>31</v>
      </c>
      <c r="E76" s="45">
        <v>59.32</v>
      </c>
      <c r="F76" s="291" t="s">
        <v>223</v>
      </c>
      <c r="G76" s="292" t="s">
        <v>244</v>
      </c>
      <c r="H76" s="293" t="s">
        <v>350</v>
      </c>
      <c r="I76" s="312" t="s">
        <v>374</v>
      </c>
      <c r="J76" s="314" t="s">
        <v>286</v>
      </c>
    </row>
    <row r="77" spans="1:10" ht="28.5" x14ac:dyDescent="0.45">
      <c r="A77" s="261"/>
      <c r="B77" s="128" t="s">
        <v>6</v>
      </c>
      <c r="C77" s="143" t="s">
        <v>132</v>
      </c>
      <c r="D77" s="27" t="s">
        <v>32</v>
      </c>
      <c r="E77" s="45">
        <v>40.68</v>
      </c>
      <c r="F77" s="291"/>
      <c r="G77" s="292"/>
      <c r="H77" s="293"/>
      <c r="I77" s="312"/>
      <c r="J77" s="238"/>
    </row>
    <row r="78" spans="1:10" ht="28.5" x14ac:dyDescent="0.45">
      <c r="A78" s="261"/>
      <c r="B78" s="128" t="s">
        <v>7</v>
      </c>
      <c r="C78" s="143" t="s">
        <v>132</v>
      </c>
      <c r="D78" s="27" t="s">
        <v>32</v>
      </c>
      <c r="E78" s="45">
        <v>-1.2203999999999999</v>
      </c>
      <c r="F78" s="291"/>
      <c r="G78" s="292"/>
      <c r="H78" s="293"/>
      <c r="I78" s="312"/>
      <c r="J78" s="238"/>
    </row>
    <row r="79" spans="1:10" ht="28.9" thickBot="1" x14ac:dyDescent="0.5">
      <c r="A79" s="265"/>
      <c r="B79" s="167" t="s">
        <v>7</v>
      </c>
      <c r="C79" s="168" t="s">
        <v>132</v>
      </c>
      <c r="D79" s="167" t="s">
        <v>31</v>
      </c>
      <c r="E79" s="169">
        <v>1.2203999999999999</v>
      </c>
      <c r="F79" s="309"/>
      <c r="G79" s="310"/>
      <c r="H79" s="311"/>
      <c r="I79" s="313"/>
      <c r="J79" s="315"/>
    </row>
    <row r="81" spans="1:10" s="9" customFormat="1" ht="14.65" thickBot="1" x14ac:dyDescent="0.5">
      <c r="A81" s="8"/>
      <c r="C81" s="72"/>
    </row>
    <row r="82" spans="1:10" x14ac:dyDescent="0.45">
      <c r="A82" s="3" t="s">
        <v>49</v>
      </c>
      <c r="B82" s="4" t="s">
        <v>1</v>
      </c>
      <c r="C82" s="71" t="s">
        <v>2</v>
      </c>
      <c r="D82" s="4" t="s">
        <v>422</v>
      </c>
      <c r="E82" s="4" t="s">
        <v>3</v>
      </c>
      <c r="F82" s="79" t="s">
        <v>271</v>
      </c>
      <c r="G82" s="79" t="s">
        <v>272</v>
      </c>
      <c r="H82" s="79" t="s">
        <v>349</v>
      </c>
      <c r="I82" s="79" t="s">
        <v>332</v>
      </c>
      <c r="J82" s="149" t="s">
        <v>285</v>
      </c>
    </row>
    <row r="83" spans="1:10" ht="28.5" x14ac:dyDescent="0.45">
      <c r="A83" s="15" t="s">
        <v>85</v>
      </c>
      <c r="B83" s="27" t="s">
        <v>420</v>
      </c>
      <c r="C83" s="29" t="s">
        <v>225</v>
      </c>
      <c r="D83" s="174" t="s">
        <v>421</v>
      </c>
      <c r="E83" s="45" t="s">
        <v>421</v>
      </c>
      <c r="F83" s="128" t="s">
        <v>223</v>
      </c>
      <c r="G83" s="142" t="s">
        <v>245</v>
      </c>
      <c r="H83" s="189" t="s">
        <v>280</v>
      </c>
      <c r="I83" s="1" t="s">
        <v>438</v>
      </c>
      <c r="J83" s="188" t="s">
        <v>437</v>
      </c>
    </row>
    <row r="84" spans="1:10" ht="26.65" customHeight="1" x14ac:dyDescent="0.45">
      <c r="A84" s="259" t="s">
        <v>86</v>
      </c>
      <c r="B84" s="128" t="s">
        <v>6</v>
      </c>
      <c r="C84" s="143" t="s">
        <v>125</v>
      </c>
      <c r="D84" s="27" t="s">
        <v>32</v>
      </c>
      <c r="E84" s="45">
        <v>31</v>
      </c>
      <c r="F84" s="291" t="s">
        <v>223</v>
      </c>
      <c r="G84" s="292" t="s">
        <v>205</v>
      </c>
      <c r="H84" s="281" t="s">
        <v>350</v>
      </c>
      <c r="I84" s="278" t="s">
        <v>375</v>
      </c>
      <c r="J84" s="231" t="s">
        <v>300</v>
      </c>
    </row>
    <row r="85" spans="1:10" ht="28.5" x14ac:dyDescent="0.45">
      <c r="A85" s="268"/>
      <c r="B85" s="128" t="s">
        <v>6</v>
      </c>
      <c r="C85" s="143" t="s">
        <v>125</v>
      </c>
      <c r="D85" s="128" t="s">
        <v>31</v>
      </c>
      <c r="E85" s="45">
        <v>35.580812000000002</v>
      </c>
      <c r="F85" s="291"/>
      <c r="G85" s="292"/>
      <c r="H85" s="296"/>
      <c r="I85" s="279"/>
      <c r="J85" s="280"/>
    </row>
    <row r="86" spans="1:10" ht="28.5" x14ac:dyDescent="0.45">
      <c r="A86" s="268"/>
      <c r="B86" s="128" t="s">
        <v>6</v>
      </c>
      <c r="C86" s="143" t="s">
        <v>133</v>
      </c>
      <c r="D86" s="27" t="s">
        <v>32</v>
      </c>
      <c r="E86" s="45">
        <v>2.5</v>
      </c>
      <c r="F86" s="291"/>
      <c r="G86" s="292"/>
      <c r="H86" s="296"/>
      <c r="I86" s="278" t="s">
        <v>376</v>
      </c>
      <c r="J86" s="231" t="s">
        <v>300</v>
      </c>
    </row>
    <row r="87" spans="1:10" ht="28.5" x14ac:dyDescent="0.45">
      <c r="A87" s="268"/>
      <c r="B87" s="128" t="s">
        <v>6</v>
      </c>
      <c r="C87" s="143" t="s">
        <v>133</v>
      </c>
      <c r="D87" s="128" t="s">
        <v>31</v>
      </c>
      <c r="E87" s="45">
        <v>20</v>
      </c>
      <c r="F87" s="291"/>
      <c r="G87" s="292"/>
      <c r="H87" s="296"/>
      <c r="I87" s="279"/>
      <c r="J87" s="280"/>
    </row>
    <row r="88" spans="1:10" ht="42.75" x14ac:dyDescent="0.45">
      <c r="A88" s="268"/>
      <c r="B88" s="128" t="s">
        <v>6</v>
      </c>
      <c r="C88" s="143" t="s">
        <v>124</v>
      </c>
      <c r="D88" s="128" t="s">
        <v>31</v>
      </c>
      <c r="E88" s="45">
        <v>23.826981</v>
      </c>
      <c r="F88" s="291"/>
      <c r="G88" s="292"/>
      <c r="H88" s="296"/>
      <c r="I88" s="137" t="s">
        <v>377</v>
      </c>
      <c r="J88" s="89" t="s">
        <v>300</v>
      </c>
    </row>
    <row r="89" spans="1:10" ht="28.5" x14ac:dyDescent="0.45">
      <c r="A89" s="268"/>
      <c r="B89" s="128" t="s">
        <v>6</v>
      </c>
      <c r="C89" s="143" t="s">
        <v>21</v>
      </c>
      <c r="D89" s="27" t="s">
        <v>32</v>
      </c>
      <c r="E89" s="45">
        <v>202.755</v>
      </c>
      <c r="F89" s="291"/>
      <c r="G89" s="292"/>
      <c r="H89" s="296"/>
      <c r="I89" s="312" t="s">
        <v>378</v>
      </c>
      <c r="J89" s="237" t="s">
        <v>300</v>
      </c>
    </row>
    <row r="90" spans="1:10" ht="28.5" x14ac:dyDescent="0.45">
      <c r="A90" s="268"/>
      <c r="B90" s="128" t="s">
        <v>6</v>
      </c>
      <c r="C90" s="143" t="s">
        <v>21</v>
      </c>
      <c r="D90" s="128" t="s">
        <v>31</v>
      </c>
      <c r="E90" s="45">
        <v>5.1315189999999999</v>
      </c>
      <c r="F90" s="291"/>
      <c r="G90" s="292"/>
      <c r="H90" s="296"/>
      <c r="I90" s="312"/>
      <c r="J90" s="238"/>
    </row>
    <row r="91" spans="1:10" ht="28.5" x14ac:dyDescent="0.45">
      <c r="A91" s="268"/>
      <c r="B91" s="128" t="s">
        <v>6</v>
      </c>
      <c r="C91" s="143" t="s">
        <v>134</v>
      </c>
      <c r="D91" s="27" t="s">
        <v>32</v>
      </c>
      <c r="E91" s="45">
        <v>25</v>
      </c>
      <c r="F91" s="291"/>
      <c r="G91" s="292"/>
      <c r="H91" s="296"/>
      <c r="I91" s="312" t="s">
        <v>379</v>
      </c>
      <c r="J91" s="237" t="s">
        <v>300</v>
      </c>
    </row>
    <row r="92" spans="1:10" ht="28.5" x14ac:dyDescent="0.45">
      <c r="A92" s="268"/>
      <c r="B92" s="128" t="s">
        <v>6</v>
      </c>
      <c r="C92" s="143" t="s">
        <v>134</v>
      </c>
      <c r="D92" s="128" t="s">
        <v>31</v>
      </c>
      <c r="E92" s="45">
        <v>114.82145800000001</v>
      </c>
      <c r="F92" s="291"/>
      <c r="G92" s="292"/>
      <c r="H92" s="296"/>
      <c r="I92" s="312"/>
      <c r="J92" s="238"/>
    </row>
    <row r="93" spans="1:10" ht="28.5" x14ac:dyDescent="0.45">
      <c r="A93" s="268"/>
      <c r="B93" s="128" t="s">
        <v>6</v>
      </c>
      <c r="C93" s="143" t="s">
        <v>135</v>
      </c>
      <c r="D93" s="27" t="s">
        <v>32</v>
      </c>
      <c r="E93" s="45">
        <v>109.37899899999999</v>
      </c>
      <c r="F93" s="291"/>
      <c r="G93" s="292"/>
      <c r="H93" s="296"/>
      <c r="I93" s="312" t="s">
        <v>380</v>
      </c>
      <c r="J93" s="237" t="s">
        <v>300</v>
      </c>
    </row>
    <row r="94" spans="1:10" ht="28.5" x14ac:dyDescent="0.45">
      <c r="A94" s="268"/>
      <c r="B94" s="128" t="s">
        <v>6</v>
      </c>
      <c r="C94" s="143" t="s">
        <v>135</v>
      </c>
      <c r="D94" s="128" t="s">
        <v>31</v>
      </c>
      <c r="E94" s="45">
        <v>103.03525</v>
      </c>
      <c r="F94" s="291"/>
      <c r="G94" s="292"/>
      <c r="H94" s="282"/>
      <c r="I94" s="312"/>
      <c r="J94" s="238"/>
    </row>
    <row r="95" spans="1:10" ht="28.5" x14ac:dyDescent="0.45">
      <c r="A95" s="268"/>
      <c r="B95" s="128" t="s">
        <v>7</v>
      </c>
      <c r="C95" s="29" t="s">
        <v>125</v>
      </c>
      <c r="D95" s="128" t="s">
        <v>31</v>
      </c>
      <c r="E95" s="45">
        <f>0.354884+41.778</f>
        <v>42.132883999999997</v>
      </c>
      <c r="F95" s="281" t="s">
        <v>223</v>
      </c>
      <c r="G95" s="283" t="s">
        <v>206</v>
      </c>
      <c r="H95" s="281" t="s">
        <v>351</v>
      </c>
      <c r="I95" s="287"/>
      <c r="J95" s="294"/>
    </row>
    <row r="96" spans="1:10" x14ac:dyDescent="0.45">
      <c r="A96" s="268"/>
      <c r="B96" s="128" t="s">
        <v>7</v>
      </c>
      <c r="C96" s="29" t="s">
        <v>20</v>
      </c>
      <c r="D96" s="27" t="s">
        <v>32</v>
      </c>
      <c r="E96" s="45">
        <v>8</v>
      </c>
      <c r="F96" s="296"/>
      <c r="G96" s="297"/>
      <c r="H96" s="296"/>
      <c r="I96" s="302"/>
      <c r="J96" s="300"/>
    </row>
    <row r="97" spans="1:10" x14ac:dyDescent="0.45">
      <c r="A97" s="268"/>
      <c r="B97" s="128" t="s">
        <v>7</v>
      </c>
      <c r="C97" s="29" t="s">
        <v>20</v>
      </c>
      <c r="D97" s="128" t="s">
        <v>31</v>
      </c>
      <c r="E97" s="45">
        <v>8.3000000000000007</v>
      </c>
      <c r="F97" s="296"/>
      <c r="G97" s="297"/>
      <c r="H97" s="296"/>
      <c r="I97" s="302"/>
      <c r="J97" s="300"/>
    </row>
    <row r="98" spans="1:10" ht="28.5" x14ac:dyDescent="0.45">
      <c r="A98" s="268"/>
      <c r="B98" s="128" t="s">
        <v>7</v>
      </c>
      <c r="C98" s="143" t="s">
        <v>21</v>
      </c>
      <c r="D98" s="27" t="s">
        <v>32</v>
      </c>
      <c r="E98" s="45">
        <v>131.19999999999999</v>
      </c>
      <c r="F98" s="296"/>
      <c r="G98" s="297"/>
      <c r="H98" s="296"/>
      <c r="I98" s="302"/>
      <c r="J98" s="300"/>
    </row>
    <row r="99" spans="1:10" ht="28.5" x14ac:dyDescent="0.45">
      <c r="A99" s="268"/>
      <c r="B99" s="128" t="s">
        <v>7</v>
      </c>
      <c r="C99" s="143" t="s">
        <v>21</v>
      </c>
      <c r="D99" s="128" t="s">
        <v>31</v>
      </c>
      <c r="E99" s="45">
        <f>3.594906+61.566</f>
        <v>65.160905999999997</v>
      </c>
      <c r="F99" s="296"/>
      <c r="G99" s="297"/>
      <c r="H99" s="296"/>
      <c r="I99" s="302"/>
      <c r="J99" s="300"/>
    </row>
    <row r="100" spans="1:10" ht="28.5" x14ac:dyDescent="0.45">
      <c r="A100" s="268"/>
      <c r="B100" s="128" t="s">
        <v>7</v>
      </c>
      <c r="C100" s="143" t="s">
        <v>134</v>
      </c>
      <c r="D100" s="128" t="s">
        <v>31</v>
      </c>
      <c r="E100" s="45">
        <v>46.5</v>
      </c>
      <c r="F100" s="296"/>
      <c r="G100" s="297"/>
      <c r="H100" s="296"/>
      <c r="I100" s="302"/>
      <c r="J100" s="300"/>
    </row>
    <row r="101" spans="1:10" ht="28.5" x14ac:dyDescent="0.45">
      <c r="A101" s="268"/>
      <c r="B101" s="128" t="s">
        <v>7</v>
      </c>
      <c r="C101" s="143" t="s">
        <v>135</v>
      </c>
      <c r="D101" s="27" t="s">
        <v>32</v>
      </c>
      <c r="E101" s="45">
        <v>88.2</v>
      </c>
      <c r="F101" s="296"/>
      <c r="G101" s="297"/>
      <c r="H101" s="296"/>
      <c r="I101" s="302"/>
      <c r="J101" s="300"/>
    </row>
    <row r="102" spans="1:10" ht="28.5" x14ac:dyDescent="0.45">
      <c r="A102" s="260"/>
      <c r="B102" s="128" t="s">
        <v>7</v>
      </c>
      <c r="C102" s="143" t="s">
        <v>135</v>
      </c>
      <c r="D102" s="128" t="s">
        <v>31</v>
      </c>
      <c r="E102" s="45">
        <f>1.943603+63.631</f>
        <v>65.574602999999996</v>
      </c>
      <c r="F102" s="282"/>
      <c r="G102" s="284"/>
      <c r="H102" s="282"/>
      <c r="I102" s="288"/>
      <c r="J102" s="280"/>
    </row>
    <row r="103" spans="1:10" ht="25.5" customHeight="1" x14ac:dyDescent="0.45">
      <c r="A103" s="259" t="s">
        <v>87</v>
      </c>
      <c r="B103" s="128" t="s">
        <v>6</v>
      </c>
      <c r="C103" s="143" t="s">
        <v>125</v>
      </c>
      <c r="D103" s="27" t="s">
        <v>32</v>
      </c>
      <c r="E103" s="45">
        <v>9</v>
      </c>
      <c r="F103" s="291" t="s">
        <v>223</v>
      </c>
      <c r="G103" s="292" t="s">
        <v>205</v>
      </c>
      <c r="H103" s="281" t="s">
        <v>350</v>
      </c>
      <c r="I103" s="278" t="s">
        <v>381</v>
      </c>
      <c r="J103" s="316" t="s">
        <v>308</v>
      </c>
    </row>
    <row r="104" spans="1:10" ht="28.5" x14ac:dyDescent="0.45">
      <c r="A104" s="268"/>
      <c r="B104" s="128" t="s">
        <v>6</v>
      </c>
      <c r="C104" s="143" t="s">
        <v>125</v>
      </c>
      <c r="D104" s="128" t="s">
        <v>31</v>
      </c>
      <c r="E104" s="45">
        <v>34.299999999999997</v>
      </c>
      <c r="F104" s="291"/>
      <c r="G104" s="292"/>
      <c r="H104" s="296"/>
      <c r="I104" s="279"/>
      <c r="J104" s="280"/>
    </row>
    <row r="105" spans="1:10" ht="28.5" x14ac:dyDescent="0.45">
      <c r="A105" s="268"/>
      <c r="B105" s="128" t="s">
        <v>6</v>
      </c>
      <c r="C105" s="143" t="s">
        <v>133</v>
      </c>
      <c r="D105" s="27" t="s">
        <v>32</v>
      </c>
      <c r="E105" s="45">
        <v>2.5</v>
      </c>
      <c r="F105" s="291"/>
      <c r="G105" s="292"/>
      <c r="H105" s="296"/>
      <c r="I105" s="287" t="s">
        <v>382</v>
      </c>
      <c r="J105" s="316" t="s">
        <v>308</v>
      </c>
    </row>
    <row r="106" spans="1:10" ht="28.5" x14ac:dyDescent="0.45">
      <c r="A106" s="268"/>
      <c r="B106" s="128" t="s">
        <v>6</v>
      </c>
      <c r="C106" s="143" t="s">
        <v>133</v>
      </c>
      <c r="D106" s="128" t="s">
        <v>31</v>
      </c>
      <c r="E106" s="45">
        <v>9.3000000000000007</v>
      </c>
      <c r="F106" s="291"/>
      <c r="G106" s="292"/>
      <c r="H106" s="296"/>
      <c r="I106" s="288"/>
      <c r="J106" s="280"/>
    </row>
    <row r="107" spans="1:10" ht="42.75" x14ac:dyDescent="0.45">
      <c r="A107" s="268"/>
      <c r="B107" s="128" t="s">
        <v>6</v>
      </c>
      <c r="C107" s="143" t="s">
        <v>124</v>
      </c>
      <c r="D107" s="128" t="s">
        <v>31</v>
      </c>
      <c r="E107" s="45">
        <v>25.5</v>
      </c>
      <c r="F107" s="291"/>
      <c r="G107" s="292"/>
      <c r="H107" s="296"/>
      <c r="I107" s="137" t="s">
        <v>383</v>
      </c>
      <c r="J107" s="160" t="s">
        <v>308</v>
      </c>
    </row>
    <row r="108" spans="1:10" ht="28.5" x14ac:dyDescent="0.45">
      <c r="A108" s="268"/>
      <c r="B108" s="128" t="s">
        <v>6</v>
      </c>
      <c r="C108" s="143" t="s">
        <v>134</v>
      </c>
      <c r="D108" s="27" t="s">
        <v>32</v>
      </c>
      <c r="E108" s="45">
        <v>53</v>
      </c>
      <c r="F108" s="291"/>
      <c r="G108" s="292"/>
      <c r="H108" s="296"/>
      <c r="I108" s="278" t="s">
        <v>384</v>
      </c>
      <c r="J108" s="316" t="s">
        <v>308</v>
      </c>
    </row>
    <row r="109" spans="1:10" ht="28.5" x14ac:dyDescent="0.45">
      <c r="A109" s="268"/>
      <c r="B109" s="128" t="s">
        <v>6</v>
      </c>
      <c r="C109" s="143" t="s">
        <v>134</v>
      </c>
      <c r="D109" s="128" t="s">
        <v>31</v>
      </c>
      <c r="E109" s="45">
        <v>18.3</v>
      </c>
      <c r="F109" s="291"/>
      <c r="G109" s="292"/>
      <c r="H109" s="296"/>
      <c r="I109" s="279"/>
      <c r="J109" s="280"/>
    </row>
    <row r="110" spans="1:10" ht="28.5" x14ac:dyDescent="0.45">
      <c r="A110" s="268"/>
      <c r="B110" s="128" t="s">
        <v>6</v>
      </c>
      <c r="C110" s="143" t="s">
        <v>135</v>
      </c>
      <c r="D110" s="27" t="s">
        <v>32</v>
      </c>
      <c r="E110" s="45">
        <v>39.4</v>
      </c>
      <c r="F110" s="291"/>
      <c r="G110" s="292"/>
      <c r="H110" s="296"/>
      <c r="I110" s="137" t="s">
        <v>385</v>
      </c>
      <c r="J110" s="161" t="s">
        <v>308</v>
      </c>
    </row>
    <row r="111" spans="1:10" ht="28.5" x14ac:dyDescent="0.45">
      <c r="A111" s="268"/>
      <c r="B111" s="128" t="s">
        <v>6</v>
      </c>
      <c r="C111" s="143" t="s">
        <v>21</v>
      </c>
      <c r="D111" s="27" t="s">
        <v>32</v>
      </c>
      <c r="E111" s="45">
        <v>95.7</v>
      </c>
      <c r="F111" s="291"/>
      <c r="G111" s="292"/>
      <c r="H111" s="282"/>
      <c r="I111" s="137" t="s">
        <v>386</v>
      </c>
      <c r="J111" s="161" t="s">
        <v>308</v>
      </c>
    </row>
    <row r="112" spans="1:10" ht="28.5" x14ac:dyDescent="0.45">
      <c r="A112" s="268"/>
      <c r="B112" s="128" t="s">
        <v>7</v>
      </c>
      <c r="C112" s="29" t="s">
        <v>125</v>
      </c>
      <c r="D112" s="128" t="s">
        <v>31</v>
      </c>
      <c r="E112" s="45">
        <v>18</v>
      </c>
      <c r="F112" s="281" t="s">
        <v>223</v>
      </c>
      <c r="G112" s="283" t="s">
        <v>206</v>
      </c>
      <c r="H112" s="281" t="s">
        <v>351</v>
      </c>
      <c r="I112" s="287"/>
      <c r="J112" s="294"/>
    </row>
    <row r="113" spans="1:10" ht="28.5" x14ac:dyDescent="0.45">
      <c r="A113" s="268"/>
      <c r="B113" s="128" t="s">
        <v>7</v>
      </c>
      <c r="C113" s="143" t="s">
        <v>134</v>
      </c>
      <c r="D113" s="27" t="s">
        <v>32</v>
      </c>
      <c r="E113" s="45">
        <v>12</v>
      </c>
      <c r="F113" s="296"/>
      <c r="G113" s="297"/>
      <c r="H113" s="296"/>
      <c r="I113" s="302"/>
      <c r="J113" s="300"/>
    </row>
    <row r="114" spans="1:10" ht="28.5" x14ac:dyDescent="0.45">
      <c r="A114" s="268"/>
      <c r="B114" s="128" t="s">
        <v>7</v>
      </c>
      <c r="C114" s="143" t="s">
        <v>134</v>
      </c>
      <c r="D114" s="128" t="s">
        <v>31</v>
      </c>
      <c r="E114" s="45">
        <v>11.3</v>
      </c>
      <c r="F114" s="296"/>
      <c r="G114" s="297"/>
      <c r="H114" s="296"/>
      <c r="I114" s="302"/>
      <c r="J114" s="300"/>
    </row>
    <row r="115" spans="1:10" ht="28.5" x14ac:dyDescent="0.45">
      <c r="A115" s="268"/>
      <c r="B115" s="128" t="s">
        <v>7</v>
      </c>
      <c r="C115" s="143" t="s">
        <v>135</v>
      </c>
      <c r="D115" s="27" t="s">
        <v>32</v>
      </c>
      <c r="E115" s="45">
        <v>15</v>
      </c>
      <c r="F115" s="296"/>
      <c r="G115" s="297"/>
      <c r="H115" s="296"/>
      <c r="I115" s="302"/>
      <c r="J115" s="300"/>
    </row>
    <row r="116" spans="1:10" ht="28.5" x14ac:dyDescent="0.45">
      <c r="A116" s="268"/>
      <c r="B116" s="128" t="s">
        <v>7</v>
      </c>
      <c r="C116" s="143" t="s">
        <v>135</v>
      </c>
      <c r="D116" s="128" t="s">
        <v>31</v>
      </c>
      <c r="E116" s="45">
        <v>15</v>
      </c>
      <c r="F116" s="296"/>
      <c r="G116" s="297"/>
      <c r="H116" s="296"/>
      <c r="I116" s="302"/>
      <c r="J116" s="300"/>
    </row>
    <row r="117" spans="1:10" x14ac:dyDescent="0.45">
      <c r="A117" s="268"/>
      <c r="B117" s="128" t="s">
        <v>7</v>
      </c>
      <c r="C117" s="29" t="s">
        <v>20</v>
      </c>
      <c r="D117" s="27" t="s">
        <v>32</v>
      </c>
      <c r="E117" s="45">
        <v>6</v>
      </c>
      <c r="F117" s="296"/>
      <c r="G117" s="297"/>
      <c r="H117" s="296"/>
      <c r="I117" s="302"/>
      <c r="J117" s="300"/>
    </row>
    <row r="118" spans="1:10" ht="28.5" x14ac:dyDescent="0.45">
      <c r="A118" s="260"/>
      <c r="B118" s="128" t="s">
        <v>7</v>
      </c>
      <c r="C118" s="143" t="s">
        <v>21</v>
      </c>
      <c r="D118" s="27" t="s">
        <v>32</v>
      </c>
      <c r="E118" s="45">
        <v>67</v>
      </c>
      <c r="F118" s="282"/>
      <c r="G118" s="284"/>
      <c r="H118" s="282"/>
      <c r="I118" s="288"/>
      <c r="J118" s="280"/>
    </row>
    <row r="119" spans="1:10" ht="57" x14ac:dyDescent="0.45">
      <c r="A119" s="18" t="s">
        <v>88</v>
      </c>
      <c r="B119" s="128" t="s">
        <v>6</v>
      </c>
      <c r="C119" s="143" t="s">
        <v>20</v>
      </c>
      <c r="D119" s="128" t="s">
        <v>31</v>
      </c>
      <c r="E119" s="45">
        <v>11.154370999999999</v>
      </c>
      <c r="F119" s="128" t="s">
        <v>223</v>
      </c>
      <c r="G119" s="142" t="s">
        <v>217</v>
      </c>
      <c r="H119" s="128" t="s">
        <v>350</v>
      </c>
      <c r="I119" s="137" t="s">
        <v>442</v>
      </c>
      <c r="J119" s="89" t="s">
        <v>309</v>
      </c>
    </row>
    <row r="120" spans="1:10" ht="48.75" customHeight="1" x14ac:dyDescent="0.45">
      <c r="A120" s="259" t="s">
        <v>89</v>
      </c>
      <c r="B120" s="128" t="s">
        <v>6</v>
      </c>
      <c r="C120" s="29" t="s">
        <v>22</v>
      </c>
      <c r="D120" s="27" t="s">
        <v>32</v>
      </c>
      <c r="E120" s="45">
        <v>250</v>
      </c>
      <c r="F120" s="128" t="s">
        <v>223</v>
      </c>
      <c r="G120" s="142" t="s">
        <v>205</v>
      </c>
      <c r="H120" s="128" t="s">
        <v>350</v>
      </c>
      <c r="I120" s="137" t="s">
        <v>387</v>
      </c>
      <c r="J120" s="89" t="s">
        <v>300</v>
      </c>
    </row>
    <row r="121" spans="1:10" x14ac:dyDescent="0.45">
      <c r="A121" s="268"/>
      <c r="B121" s="128" t="s">
        <v>7</v>
      </c>
      <c r="C121" s="29" t="s">
        <v>22</v>
      </c>
      <c r="D121" s="27" t="s">
        <v>32</v>
      </c>
      <c r="E121" s="62">
        <v>124.16</v>
      </c>
      <c r="F121" s="281" t="s">
        <v>223</v>
      </c>
      <c r="G121" s="283" t="s">
        <v>239</v>
      </c>
      <c r="H121" s="281" t="s">
        <v>351</v>
      </c>
      <c r="I121" s="281"/>
      <c r="J121" s="294"/>
    </row>
    <row r="122" spans="1:10" x14ac:dyDescent="0.45">
      <c r="A122" s="260"/>
      <c r="B122" s="128" t="s">
        <v>7</v>
      </c>
      <c r="C122" s="29" t="s">
        <v>22</v>
      </c>
      <c r="D122" s="128" t="s">
        <v>31</v>
      </c>
      <c r="E122" s="62">
        <v>31.04</v>
      </c>
      <c r="F122" s="282"/>
      <c r="G122" s="284"/>
      <c r="H122" s="282"/>
      <c r="I122" s="282"/>
      <c r="J122" s="280"/>
    </row>
    <row r="123" spans="1:10" ht="165.75" customHeight="1" x14ac:dyDescent="0.45">
      <c r="A123" s="18" t="s">
        <v>90</v>
      </c>
      <c r="B123" s="128" t="s">
        <v>420</v>
      </c>
      <c r="C123" s="143" t="s">
        <v>24</v>
      </c>
      <c r="D123" s="174" t="s">
        <v>421</v>
      </c>
      <c r="E123" s="45" t="s">
        <v>421</v>
      </c>
      <c r="F123" s="128" t="s">
        <v>223</v>
      </c>
      <c r="G123" s="142" t="s">
        <v>209</v>
      </c>
      <c r="H123" s="128" t="s">
        <v>350</v>
      </c>
      <c r="I123" s="137" t="s">
        <v>388</v>
      </c>
      <c r="J123" s="161" t="s">
        <v>310</v>
      </c>
    </row>
    <row r="124" spans="1:10" x14ac:dyDescent="0.45">
      <c r="A124" s="259" t="s">
        <v>91</v>
      </c>
      <c r="B124" s="128" t="s">
        <v>7</v>
      </c>
      <c r="C124" s="143" t="s">
        <v>24</v>
      </c>
      <c r="D124" s="27" t="s">
        <v>32</v>
      </c>
      <c r="E124" s="45">
        <v>75</v>
      </c>
      <c r="F124" s="281" t="s">
        <v>223</v>
      </c>
      <c r="G124" s="283" t="s">
        <v>209</v>
      </c>
      <c r="H124" s="281" t="s">
        <v>350</v>
      </c>
      <c r="I124" s="278" t="s">
        <v>389</v>
      </c>
      <c r="J124" s="316" t="s">
        <v>310</v>
      </c>
    </row>
    <row r="125" spans="1:10" x14ac:dyDescent="0.45">
      <c r="A125" s="260"/>
      <c r="B125" s="128" t="s">
        <v>7</v>
      </c>
      <c r="C125" s="143" t="s">
        <v>24</v>
      </c>
      <c r="D125" s="128" t="s">
        <v>31</v>
      </c>
      <c r="E125" s="45">
        <v>298.3</v>
      </c>
      <c r="F125" s="282"/>
      <c r="G125" s="284"/>
      <c r="H125" s="282"/>
      <c r="I125" s="279"/>
      <c r="J125" s="280"/>
    </row>
    <row r="126" spans="1:10" ht="28.5" x14ac:dyDescent="0.45">
      <c r="A126" s="15" t="s">
        <v>92</v>
      </c>
      <c r="B126" s="128" t="s">
        <v>420</v>
      </c>
      <c r="C126" s="143" t="s">
        <v>28</v>
      </c>
      <c r="D126" s="174" t="s">
        <v>421</v>
      </c>
      <c r="E126" s="45" t="s">
        <v>421</v>
      </c>
      <c r="F126" s="128" t="s">
        <v>223</v>
      </c>
      <c r="G126" s="142" t="s">
        <v>246</v>
      </c>
      <c r="H126" s="128" t="s">
        <v>350</v>
      </c>
      <c r="I126" s="131" t="s">
        <v>444</v>
      </c>
      <c r="J126" s="161" t="s">
        <v>286</v>
      </c>
    </row>
    <row r="127" spans="1:10" ht="28.5" x14ac:dyDescent="0.45">
      <c r="A127" s="162" t="s">
        <v>93</v>
      </c>
      <c r="B127" s="27" t="s">
        <v>420</v>
      </c>
      <c r="C127" s="29" t="s">
        <v>133</v>
      </c>
      <c r="D127" s="174" t="s">
        <v>421</v>
      </c>
      <c r="E127" s="45" t="s">
        <v>421</v>
      </c>
      <c r="F127" s="128" t="s">
        <v>223</v>
      </c>
      <c r="G127" s="142" t="s">
        <v>206</v>
      </c>
      <c r="H127" s="128" t="s">
        <v>352</v>
      </c>
      <c r="I127" s="144"/>
      <c r="J127" s="97"/>
    </row>
    <row r="128" spans="1:10" ht="66.75" customHeight="1" x14ac:dyDescent="0.45">
      <c r="A128" s="163" t="s">
        <v>94</v>
      </c>
      <c r="B128" s="128" t="s">
        <v>420</v>
      </c>
      <c r="C128" s="143" t="s">
        <v>118</v>
      </c>
      <c r="D128" s="174" t="s">
        <v>421</v>
      </c>
      <c r="E128" s="45" t="s">
        <v>421</v>
      </c>
      <c r="F128" s="128" t="s">
        <v>223</v>
      </c>
      <c r="G128" s="142" t="s">
        <v>247</v>
      </c>
      <c r="H128" s="146" t="s">
        <v>322</v>
      </c>
      <c r="I128" s="131" t="s">
        <v>440</v>
      </c>
      <c r="J128" s="89" t="s">
        <v>323</v>
      </c>
    </row>
    <row r="129" spans="1:10" x14ac:dyDescent="0.45">
      <c r="A129" s="259" t="s">
        <v>95</v>
      </c>
      <c r="B129" s="128" t="s">
        <v>6</v>
      </c>
      <c r="C129" s="143" t="s">
        <v>122</v>
      </c>
      <c r="D129" s="27" t="s">
        <v>32</v>
      </c>
      <c r="E129" s="45">
        <v>2972.9</v>
      </c>
      <c r="F129" s="291" t="s">
        <v>223</v>
      </c>
      <c r="G129" s="292" t="s">
        <v>248</v>
      </c>
      <c r="H129" s="317" t="s">
        <v>350</v>
      </c>
      <c r="I129" s="318" t="s">
        <v>441</v>
      </c>
      <c r="J129" s="319" t="s">
        <v>323</v>
      </c>
    </row>
    <row r="130" spans="1:10" x14ac:dyDescent="0.45">
      <c r="A130" s="268"/>
      <c r="B130" s="128" t="s">
        <v>7</v>
      </c>
      <c r="C130" s="143" t="s">
        <v>122</v>
      </c>
      <c r="D130" s="27" t="s">
        <v>32</v>
      </c>
      <c r="E130" s="45">
        <v>-5</v>
      </c>
      <c r="F130" s="291"/>
      <c r="G130" s="292"/>
      <c r="H130" s="317"/>
      <c r="I130" s="318"/>
      <c r="J130" s="320"/>
    </row>
    <row r="131" spans="1:10" x14ac:dyDescent="0.45">
      <c r="A131" s="260"/>
      <c r="B131" s="128" t="s">
        <v>7</v>
      </c>
      <c r="C131" s="143" t="s">
        <v>122</v>
      </c>
      <c r="D131" s="128" t="s">
        <v>31</v>
      </c>
      <c r="E131" s="45">
        <v>5</v>
      </c>
      <c r="F131" s="291"/>
      <c r="G131" s="292"/>
      <c r="H131" s="317"/>
      <c r="I131" s="318"/>
      <c r="J131" s="320"/>
    </row>
    <row r="132" spans="1:10" x14ac:dyDescent="0.45">
      <c r="A132" s="135" t="s">
        <v>96</v>
      </c>
      <c r="B132" s="128"/>
      <c r="C132" s="143"/>
      <c r="D132" s="128"/>
      <c r="E132" s="45"/>
      <c r="F132" s="9"/>
      <c r="G132" s="9"/>
      <c r="H132" s="9"/>
      <c r="I132" s="9"/>
      <c r="J132" s="164"/>
    </row>
    <row r="133" spans="1:10" ht="28.5" x14ac:dyDescent="0.45">
      <c r="A133" s="259" t="s">
        <v>97</v>
      </c>
      <c r="B133" s="128" t="s">
        <v>7</v>
      </c>
      <c r="C133" s="29" t="s">
        <v>125</v>
      </c>
      <c r="D133" s="128" t="s">
        <v>31</v>
      </c>
      <c r="E133" s="45">
        <v>1.1479999999999999</v>
      </c>
      <c r="F133" s="281" t="s">
        <v>223</v>
      </c>
      <c r="G133" s="283" t="s">
        <v>206</v>
      </c>
      <c r="H133" s="285" t="s">
        <v>352</v>
      </c>
      <c r="I133" s="287"/>
      <c r="J133" s="294"/>
    </row>
    <row r="134" spans="1:10" ht="28.5" x14ac:dyDescent="0.45">
      <c r="A134" s="268"/>
      <c r="B134" s="128" t="s">
        <v>7</v>
      </c>
      <c r="C134" s="29" t="s">
        <v>133</v>
      </c>
      <c r="D134" s="128" t="s">
        <v>31</v>
      </c>
      <c r="E134" s="53">
        <f>0.008+0.143</f>
        <v>0.151</v>
      </c>
      <c r="F134" s="296"/>
      <c r="G134" s="297"/>
      <c r="H134" s="298"/>
      <c r="I134" s="302"/>
      <c r="J134" s="300"/>
    </row>
    <row r="135" spans="1:10" x14ac:dyDescent="0.45">
      <c r="A135" s="268"/>
      <c r="B135" s="128" t="s">
        <v>7</v>
      </c>
      <c r="C135" s="29" t="s">
        <v>20</v>
      </c>
      <c r="D135" s="128" t="s">
        <v>31</v>
      </c>
      <c r="E135" s="45">
        <v>0.86299999999999999</v>
      </c>
      <c r="F135" s="296"/>
      <c r="G135" s="297"/>
      <c r="H135" s="298"/>
      <c r="I135" s="302"/>
      <c r="J135" s="300"/>
    </row>
    <row r="136" spans="1:10" ht="28.5" x14ac:dyDescent="0.45">
      <c r="A136" s="268"/>
      <c r="B136" s="128" t="s">
        <v>7</v>
      </c>
      <c r="C136" s="143" t="s">
        <v>21</v>
      </c>
      <c r="D136" s="128" t="s">
        <v>31</v>
      </c>
      <c r="E136" s="45">
        <f>0.191667+5</f>
        <v>5.1916669999999998</v>
      </c>
      <c r="F136" s="296"/>
      <c r="G136" s="297"/>
      <c r="H136" s="298"/>
      <c r="I136" s="302"/>
      <c r="J136" s="300"/>
    </row>
    <row r="137" spans="1:10" ht="28.5" x14ac:dyDescent="0.45">
      <c r="A137" s="268"/>
      <c r="B137" s="128" t="s">
        <v>7</v>
      </c>
      <c r="C137" s="143" t="s">
        <v>134</v>
      </c>
      <c r="D137" s="128" t="s">
        <v>31</v>
      </c>
      <c r="E137" s="45">
        <v>3.1459999999999999</v>
      </c>
      <c r="F137" s="296"/>
      <c r="G137" s="297"/>
      <c r="H137" s="298"/>
      <c r="I137" s="302"/>
      <c r="J137" s="300"/>
    </row>
    <row r="138" spans="1:10" ht="28.5" x14ac:dyDescent="0.45">
      <c r="A138" s="260"/>
      <c r="B138" s="128" t="s">
        <v>7</v>
      </c>
      <c r="C138" s="143" t="s">
        <v>135</v>
      </c>
      <c r="D138" s="128" t="s">
        <v>31</v>
      </c>
      <c r="E138" s="45">
        <v>4.7</v>
      </c>
      <c r="F138" s="282"/>
      <c r="G138" s="284"/>
      <c r="H138" s="286"/>
      <c r="I138" s="288"/>
      <c r="J138" s="280"/>
    </row>
    <row r="139" spans="1:10" x14ac:dyDescent="0.45">
      <c r="A139" s="18" t="s">
        <v>98</v>
      </c>
      <c r="B139" s="128" t="s">
        <v>7</v>
      </c>
      <c r="C139" s="143" t="s">
        <v>136</v>
      </c>
      <c r="D139" s="128" t="s">
        <v>31</v>
      </c>
      <c r="E139" s="45">
        <v>74.099999999999994</v>
      </c>
      <c r="F139" s="128" t="s">
        <v>223</v>
      </c>
      <c r="G139" s="142" t="s">
        <v>249</v>
      </c>
      <c r="H139" s="90" t="s">
        <v>354</v>
      </c>
      <c r="I139" s="144"/>
      <c r="J139" s="97"/>
    </row>
    <row r="140" spans="1:10" x14ac:dyDescent="0.45">
      <c r="A140" s="274" t="s">
        <v>99</v>
      </c>
      <c r="B140" s="128" t="s">
        <v>7</v>
      </c>
      <c r="C140" s="143" t="s">
        <v>122</v>
      </c>
      <c r="D140" s="27" t="s">
        <v>32</v>
      </c>
      <c r="E140" s="45">
        <v>11.105299</v>
      </c>
      <c r="F140" s="281" t="s">
        <v>223</v>
      </c>
      <c r="G140" s="283" t="s">
        <v>235</v>
      </c>
      <c r="H140" s="285" t="s">
        <v>354</v>
      </c>
      <c r="I140" s="287"/>
      <c r="J140" s="294"/>
    </row>
    <row r="141" spans="1:10" x14ac:dyDescent="0.45">
      <c r="A141" s="274"/>
      <c r="B141" s="128" t="s">
        <v>7</v>
      </c>
      <c r="C141" s="143" t="s">
        <v>122</v>
      </c>
      <c r="D141" s="128" t="s">
        <v>31</v>
      </c>
      <c r="E141" s="45">
        <v>5.5947009999999997</v>
      </c>
      <c r="F141" s="282"/>
      <c r="G141" s="284"/>
      <c r="H141" s="286"/>
      <c r="I141" s="288"/>
      <c r="J141" s="280"/>
    </row>
    <row r="142" spans="1:10" x14ac:dyDescent="0.45">
      <c r="A142" s="15" t="s">
        <v>100</v>
      </c>
      <c r="B142" s="27" t="s">
        <v>420</v>
      </c>
      <c r="C142" s="29"/>
      <c r="D142" s="174" t="s">
        <v>421</v>
      </c>
      <c r="E142" s="45" t="s">
        <v>421</v>
      </c>
      <c r="F142" s="128" t="s">
        <v>259</v>
      </c>
      <c r="G142" s="128"/>
      <c r="H142" s="143"/>
      <c r="I142" s="144"/>
      <c r="J142" s="97"/>
    </row>
    <row r="143" spans="1:10" s="22" customFormat="1" x14ac:dyDescent="0.45">
      <c r="A143" s="259" t="s">
        <v>101</v>
      </c>
      <c r="B143" s="128" t="s">
        <v>7</v>
      </c>
      <c r="C143" s="143" t="s">
        <v>137</v>
      </c>
      <c r="D143" s="27" t="s">
        <v>32</v>
      </c>
      <c r="E143" s="45">
        <v>1.7242409999999999</v>
      </c>
      <c r="F143" s="291" t="s">
        <v>223</v>
      </c>
      <c r="G143" s="283" t="s">
        <v>250</v>
      </c>
      <c r="H143" s="285" t="s">
        <v>350</v>
      </c>
      <c r="I143" s="321" t="s">
        <v>390</v>
      </c>
      <c r="J143" s="316" t="s">
        <v>308</v>
      </c>
    </row>
    <row r="144" spans="1:10" x14ac:dyDescent="0.45">
      <c r="A144" s="260"/>
      <c r="B144" s="128" t="s">
        <v>7</v>
      </c>
      <c r="C144" s="143" t="s">
        <v>137</v>
      </c>
      <c r="D144" s="128" t="s">
        <v>31</v>
      </c>
      <c r="E144" s="45">
        <v>0.83208300000000002</v>
      </c>
      <c r="F144" s="291"/>
      <c r="G144" s="284"/>
      <c r="H144" s="286"/>
      <c r="I144" s="288"/>
      <c r="J144" s="280"/>
    </row>
    <row r="145" spans="1:10" x14ac:dyDescent="0.45">
      <c r="A145" s="14" t="s">
        <v>102</v>
      </c>
      <c r="B145" s="128"/>
      <c r="C145" s="143"/>
      <c r="D145" s="128"/>
      <c r="E145" s="45"/>
      <c r="F145" s="9"/>
      <c r="G145" s="9"/>
      <c r="H145" s="9"/>
      <c r="I145" s="9"/>
      <c r="J145" s="164"/>
    </row>
    <row r="146" spans="1:10" ht="123" customHeight="1" x14ac:dyDescent="0.45">
      <c r="A146" s="135" t="s">
        <v>103</v>
      </c>
      <c r="B146" s="128" t="s">
        <v>420</v>
      </c>
      <c r="C146" s="143" t="s">
        <v>226</v>
      </c>
      <c r="D146" s="174" t="s">
        <v>421</v>
      </c>
      <c r="E146" s="45" t="s">
        <v>421</v>
      </c>
      <c r="F146" s="128" t="s">
        <v>223</v>
      </c>
      <c r="G146" s="142" t="s">
        <v>251</v>
      </c>
      <c r="H146" s="143" t="s">
        <v>350</v>
      </c>
      <c r="I146" s="137" t="s">
        <v>391</v>
      </c>
      <c r="J146" s="161" t="s">
        <v>286</v>
      </c>
    </row>
    <row r="147" spans="1:10" x14ac:dyDescent="0.45">
      <c r="A147" s="135" t="s">
        <v>104</v>
      </c>
      <c r="B147" s="128" t="s">
        <v>6</v>
      </c>
      <c r="C147" s="143" t="s">
        <v>139</v>
      </c>
      <c r="D147" s="128" t="s">
        <v>31</v>
      </c>
      <c r="E147" s="45">
        <v>16.147818999999998</v>
      </c>
      <c r="F147" s="128" t="s">
        <v>223</v>
      </c>
      <c r="G147" s="142" t="s">
        <v>252</v>
      </c>
      <c r="H147" s="143" t="s">
        <v>350</v>
      </c>
      <c r="I147" s="103" t="s">
        <v>392</v>
      </c>
      <c r="J147" s="89" t="s">
        <v>290</v>
      </c>
    </row>
    <row r="148" spans="1:10" ht="42.75" x14ac:dyDescent="0.45">
      <c r="A148" s="266" t="s">
        <v>105</v>
      </c>
      <c r="B148" s="128" t="s">
        <v>6</v>
      </c>
      <c r="C148" s="143" t="s">
        <v>120</v>
      </c>
      <c r="D148" s="27" t="s">
        <v>32</v>
      </c>
      <c r="E148" s="45">
        <v>50</v>
      </c>
      <c r="F148" s="128" t="s">
        <v>223</v>
      </c>
      <c r="G148" s="142" t="s">
        <v>234</v>
      </c>
      <c r="H148" s="143" t="s">
        <v>350</v>
      </c>
      <c r="I148" s="137" t="s">
        <v>393</v>
      </c>
      <c r="J148" s="89" t="s">
        <v>311</v>
      </c>
    </row>
    <row r="149" spans="1:10" ht="30.75" customHeight="1" x14ac:dyDescent="0.45">
      <c r="A149" s="267"/>
      <c r="B149" s="128" t="s">
        <v>7</v>
      </c>
      <c r="C149" s="141" t="s">
        <v>30</v>
      </c>
      <c r="D149" s="27" t="s">
        <v>32</v>
      </c>
      <c r="E149" s="45">
        <v>4</v>
      </c>
      <c r="F149" s="128" t="s">
        <v>223</v>
      </c>
      <c r="G149" s="142" t="s">
        <v>222</v>
      </c>
      <c r="H149" s="143" t="s">
        <v>353</v>
      </c>
      <c r="I149" s="144"/>
      <c r="J149" s="97"/>
    </row>
    <row r="150" spans="1:10" ht="13.5" customHeight="1" x14ac:dyDescent="0.45">
      <c r="A150" s="275" t="s">
        <v>106</v>
      </c>
      <c r="B150" s="128" t="s">
        <v>7</v>
      </c>
      <c r="C150" s="29" t="s">
        <v>120</v>
      </c>
      <c r="D150" s="128" t="s">
        <v>31</v>
      </c>
      <c r="E150" s="45">
        <v>30.004252000000001</v>
      </c>
      <c r="F150" s="281" t="s">
        <v>223</v>
      </c>
      <c r="G150" s="283" t="s">
        <v>234</v>
      </c>
      <c r="H150" s="285" t="s">
        <v>350</v>
      </c>
      <c r="I150" s="287" t="s">
        <v>382</v>
      </c>
      <c r="J150" s="294" t="s">
        <v>298</v>
      </c>
    </row>
    <row r="151" spans="1:10" x14ac:dyDescent="0.45">
      <c r="A151" s="276"/>
      <c r="B151" s="128" t="s">
        <v>7</v>
      </c>
      <c r="C151" s="29" t="s">
        <v>120</v>
      </c>
      <c r="D151" s="27" t="s">
        <v>32</v>
      </c>
      <c r="E151" s="45">
        <v>5</v>
      </c>
      <c r="F151" s="282"/>
      <c r="G151" s="284"/>
      <c r="H151" s="286"/>
      <c r="I151" s="288"/>
      <c r="J151" s="280"/>
    </row>
    <row r="152" spans="1:10" x14ac:dyDescent="0.45">
      <c r="A152" s="276"/>
      <c r="B152" s="128" t="s">
        <v>7</v>
      </c>
      <c r="C152" s="29" t="s">
        <v>118</v>
      </c>
      <c r="D152" s="27" t="s">
        <v>32</v>
      </c>
      <c r="E152" s="45">
        <v>15.495009</v>
      </c>
      <c r="F152" s="281" t="s">
        <v>223</v>
      </c>
      <c r="G152" s="283" t="s">
        <v>231</v>
      </c>
      <c r="H152" s="285" t="s">
        <v>353</v>
      </c>
      <c r="I152" s="287"/>
      <c r="J152" s="294"/>
    </row>
    <row r="153" spans="1:10" x14ac:dyDescent="0.45">
      <c r="A153" s="277"/>
      <c r="B153" s="128" t="s">
        <v>7</v>
      </c>
      <c r="C153" s="29" t="s">
        <v>118</v>
      </c>
      <c r="D153" s="128" t="s">
        <v>31</v>
      </c>
      <c r="E153" s="45">
        <v>6.9344419999999998</v>
      </c>
      <c r="F153" s="282"/>
      <c r="G153" s="284"/>
      <c r="H153" s="286"/>
      <c r="I153" s="288"/>
      <c r="J153" s="280"/>
    </row>
    <row r="154" spans="1:10" x14ac:dyDescent="0.45">
      <c r="A154" s="266" t="s">
        <v>107</v>
      </c>
      <c r="B154" s="128" t="s">
        <v>6</v>
      </c>
      <c r="C154" s="143" t="s">
        <v>140</v>
      </c>
      <c r="D154" s="27" t="s">
        <v>32</v>
      </c>
      <c r="E154" s="45">
        <v>55</v>
      </c>
      <c r="F154" s="291" t="s">
        <v>223</v>
      </c>
      <c r="G154" s="283" t="s">
        <v>253</v>
      </c>
      <c r="H154" s="285" t="s">
        <v>350</v>
      </c>
      <c r="I154" s="278" t="s">
        <v>394</v>
      </c>
      <c r="J154" s="231" t="s">
        <v>290</v>
      </c>
    </row>
    <row r="155" spans="1:10" x14ac:dyDescent="0.45">
      <c r="A155" s="272"/>
      <c r="B155" s="128" t="s">
        <v>7</v>
      </c>
      <c r="C155" s="143" t="s">
        <v>140</v>
      </c>
      <c r="D155" s="27" t="s">
        <v>32</v>
      </c>
      <c r="E155" s="45">
        <v>7.8</v>
      </c>
      <c r="F155" s="291"/>
      <c r="G155" s="297"/>
      <c r="H155" s="298"/>
      <c r="I155" s="299"/>
      <c r="J155" s="300"/>
    </row>
    <row r="156" spans="1:10" x14ac:dyDescent="0.45">
      <c r="A156" s="272"/>
      <c r="B156" s="128" t="s">
        <v>6</v>
      </c>
      <c r="C156" s="143" t="s">
        <v>123</v>
      </c>
      <c r="D156" s="27" t="s">
        <v>32</v>
      </c>
      <c r="E156" s="45">
        <v>418</v>
      </c>
      <c r="F156" s="291"/>
      <c r="G156" s="297"/>
      <c r="H156" s="298"/>
      <c r="I156" s="299"/>
      <c r="J156" s="300"/>
    </row>
    <row r="157" spans="1:10" x14ac:dyDescent="0.45">
      <c r="A157" s="272"/>
      <c r="B157" s="128" t="s">
        <v>7</v>
      </c>
      <c r="C157" s="143" t="s">
        <v>123</v>
      </c>
      <c r="D157" s="27" t="s">
        <v>32</v>
      </c>
      <c r="E157" s="45">
        <v>-10.555</v>
      </c>
      <c r="F157" s="291"/>
      <c r="G157" s="297"/>
      <c r="H157" s="298"/>
      <c r="I157" s="299"/>
      <c r="J157" s="300"/>
    </row>
    <row r="158" spans="1:10" x14ac:dyDescent="0.45">
      <c r="A158" s="272"/>
      <c r="B158" s="128" t="s">
        <v>6</v>
      </c>
      <c r="C158" s="143" t="s">
        <v>130</v>
      </c>
      <c r="D158" s="27" t="s">
        <v>32</v>
      </c>
      <c r="E158" s="45">
        <v>27</v>
      </c>
      <c r="F158" s="291"/>
      <c r="G158" s="297"/>
      <c r="H158" s="298"/>
      <c r="I158" s="299"/>
      <c r="J158" s="300"/>
    </row>
    <row r="159" spans="1:10" x14ac:dyDescent="0.45">
      <c r="A159" s="267"/>
      <c r="B159" s="128" t="s">
        <v>7</v>
      </c>
      <c r="C159" s="143" t="s">
        <v>130</v>
      </c>
      <c r="D159" s="27" t="s">
        <v>32</v>
      </c>
      <c r="E159" s="45">
        <v>2.7549999999999999</v>
      </c>
      <c r="F159" s="291"/>
      <c r="G159" s="284"/>
      <c r="H159" s="286"/>
      <c r="I159" s="279"/>
      <c r="J159" s="280"/>
    </row>
    <row r="160" spans="1:10" ht="28.5" x14ac:dyDescent="0.45">
      <c r="A160" s="135" t="s">
        <v>108</v>
      </c>
      <c r="B160" s="128" t="s">
        <v>6</v>
      </c>
      <c r="C160" s="143" t="s">
        <v>141</v>
      </c>
      <c r="D160" s="128" t="s">
        <v>31</v>
      </c>
      <c r="E160" s="45">
        <v>22.2</v>
      </c>
      <c r="F160" s="128" t="s">
        <v>223</v>
      </c>
      <c r="G160" s="142" t="s">
        <v>254</v>
      </c>
      <c r="H160" s="143" t="s">
        <v>350</v>
      </c>
      <c r="I160" s="144" t="s">
        <v>356</v>
      </c>
      <c r="J160" s="97"/>
    </row>
    <row r="161" spans="1:10" x14ac:dyDescent="0.45">
      <c r="A161" s="269" t="s">
        <v>109</v>
      </c>
      <c r="B161" s="128" t="s">
        <v>7</v>
      </c>
      <c r="C161" s="29" t="s">
        <v>142</v>
      </c>
      <c r="D161" s="27" t="s">
        <v>32</v>
      </c>
      <c r="E161" s="45">
        <v>2.2065860000000002</v>
      </c>
      <c r="F161" s="128" t="s">
        <v>259</v>
      </c>
      <c r="G161" s="128"/>
      <c r="H161" s="143"/>
      <c r="I161" s="144" t="s">
        <v>395</v>
      </c>
      <c r="J161" s="316" t="s">
        <v>286</v>
      </c>
    </row>
    <row r="162" spans="1:10" x14ac:dyDescent="0.45">
      <c r="A162" s="270"/>
      <c r="B162" s="128" t="s">
        <v>7</v>
      </c>
      <c r="C162" s="29" t="s">
        <v>143</v>
      </c>
      <c r="D162" s="27" t="s">
        <v>32</v>
      </c>
      <c r="E162" s="45">
        <v>4.2565629999999999</v>
      </c>
      <c r="F162" s="128" t="s">
        <v>259</v>
      </c>
      <c r="G162" s="128"/>
      <c r="H162" s="143"/>
      <c r="I162" s="144" t="s">
        <v>396</v>
      </c>
      <c r="J162" s="300"/>
    </row>
    <row r="163" spans="1:10" x14ac:dyDescent="0.45">
      <c r="A163" s="270"/>
      <c r="B163" s="128" t="s">
        <v>7</v>
      </c>
      <c r="C163" s="29" t="s">
        <v>144</v>
      </c>
      <c r="D163" s="27" t="s">
        <v>32</v>
      </c>
      <c r="E163" s="45">
        <v>2.0495749999999999</v>
      </c>
      <c r="F163" s="128" t="s">
        <v>259</v>
      </c>
      <c r="G163" s="128"/>
      <c r="H163" s="143"/>
      <c r="I163" s="144" t="s">
        <v>397</v>
      </c>
      <c r="J163" s="300"/>
    </row>
    <row r="164" spans="1:10" x14ac:dyDescent="0.45">
      <c r="A164" s="270"/>
      <c r="B164" s="128" t="s">
        <v>7</v>
      </c>
      <c r="C164" s="29" t="s">
        <v>145</v>
      </c>
      <c r="D164" s="27" t="s">
        <v>32</v>
      </c>
      <c r="E164" s="45">
        <v>5.9272629999999999</v>
      </c>
      <c r="F164" s="128" t="s">
        <v>259</v>
      </c>
      <c r="G164" s="128"/>
      <c r="H164" s="143"/>
      <c r="I164" s="144" t="s">
        <v>398</v>
      </c>
      <c r="J164" s="300"/>
    </row>
    <row r="165" spans="1:10" x14ac:dyDescent="0.45">
      <c r="A165" s="270"/>
      <c r="B165" s="128" t="s">
        <v>7</v>
      </c>
      <c r="C165" s="29" t="s">
        <v>146</v>
      </c>
      <c r="D165" s="27" t="s">
        <v>32</v>
      </c>
      <c r="E165" s="45">
        <v>4.8087109999999997</v>
      </c>
      <c r="F165" s="128" t="s">
        <v>259</v>
      </c>
      <c r="G165" s="128"/>
      <c r="H165" s="143"/>
      <c r="I165" s="144" t="s">
        <v>399</v>
      </c>
      <c r="J165" s="300"/>
    </row>
    <row r="166" spans="1:10" ht="28.5" x14ac:dyDescent="0.45">
      <c r="A166" s="270"/>
      <c r="B166" s="128" t="s">
        <v>7</v>
      </c>
      <c r="C166" s="29" t="s">
        <v>147</v>
      </c>
      <c r="D166" s="27" t="s">
        <v>32</v>
      </c>
      <c r="E166" s="45">
        <v>5.3389740000000003</v>
      </c>
      <c r="F166" s="128" t="s">
        <v>259</v>
      </c>
      <c r="G166" s="128"/>
      <c r="H166" s="143"/>
      <c r="I166" s="144" t="s">
        <v>400</v>
      </c>
      <c r="J166" s="300"/>
    </row>
    <row r="167" spans="1:10" x14ac:dyDescent="0.45">
      <c r="A167" s="271"/>
      <c r="B167" s="128" t="s">
        <v>7</v>
      </c>
      <c r="C167" s="29" t="s">
        <v>148</v>
      </c>
      <c r="D167" s="27" t="s">
        <v>32</v>
      </c>
      <c r="E167" s="45">
        <v>1.112328</v>
      </c>
      <c r="F167" s="128" t="s">
        <v>259</v>
      </c>
      <c r="G167" s="128"/>
      <c r="H167" s="143"/>
      <c r="I167" s="144" t="s">
        <v>401</v>
      </c>
      <c r="J167" s="280"/>
    </row>
    <row r="168" spans="1:10" ht="14.25" customHeight="1" x14ac:dyDescent="0.45">
      <c r="A168" s="135" t="s">
        <v>110</v>
      </c>
      <c r="B168" s="128" t="s">
        <v>7</v>
      </c>
      <c r="C168" s="143" t="s">
        <v>149</v>
      </c>
      <c r="D168" s="27" t="s">
        <v>32</v>
      </c>
      <c r="E168" s="45">
        <v>18.2</v>
      </c>
      <c r="F168" s="128" t="s">
        <v>259</v>
      </c>
      <c r="G168" s="142"/>
      <c r="H168" s="143"/>
      <c r="I168" s="144" t="s">
        <v>402</v>
      </c>
      <c r="J168" s="161" t="s">
        <v>286</v>
      </c>
    </row>
    <row r="169" spans="1:10" x14ac:dyDescent="0.45">
      <c r="A169" s="135" t="s">
        <v>111</v>
      </c>
      <c r="B169" s="128" t="s">
        <v>420</v>
      </c>
      <c r="C169" s="143" t="s">
        <v>126</v>
      </c>
      <c r="D169" s="174" t="s">
        <v>421</v>
      </c>
      <c r="E169" s="45" t="s">
        <v>421</v>
      </c>
      <c r="F169" s="128" t="s">
        <v>223</v>
      </c>
      <c r="G169" s="142" t="s">
        <v>255</v>
      </c>
      <c r="H169" s="143" t="s">
        <v>354</v>
      </c>
      <c r="I169" s="144"/>
      <c r="J169" s="97"/>
    </row>
    <row r="170" spans="1:10" x14ac:dyDescent="0.45">
      <c r="A170" s="261" t="s">
        <v>112</v>
      </c>
      <c r="B170" s="128" t="s">
        <v>6</v>
      </c>
      <c r="C170" s="143" t="s">
        <v>26</v>
      </c>
      <c r="D170" s="143" t="s">
        <v>54</v>
      </c>
      <c r="E170" s="45">
        <v>200</v>
      </c>
      <c r="F170" s="291" t="s">
        <v>223</v>
      </c>
      <c r="G170" s="292" t="s">
        <v>256</v>
      </c>
      <c r="H170" s="293" t="s">
        <v>354</v>
      </c>
      <c r="I170" s="312"/>
      <c r="J170" s="322"/>
    </row>
    <row r="171" spans="1:10" x14ac:dyDescent="0.45">
      <c r="A171" s="261"/>
      <c r="B171" s="128" t="s">
        <v>6</v>
      </c>
      <c r="C171" s="143" t="s">
        <v>26</v>
      </c>
      <c r="D171" s="27" t="s">
        <v>32</v>
      </c>
      <c r="E171" s="45">
        <v>1000</v>
      </c>
      <c r="F171" s="291"/>
      <c r="G171" s="292"/>
      <c r="H171" s="293"/>
      <c r="I171" s="312"/>
      <c r="J171" s="322"/>
    </row>
    <row r="172" spans="1:10" x14ac:dyDescent="0.45">
      <c r="A172" s="261"/>
      <c r="B172" s="128" t="s">
        <v>7</v>
      </c>
      <c r="C172" s="143" t="s">
        <v>26</v>
      </c>
      <c r="D172" s="27" t="s">
        <v>32</v>
      </c>
      <c r="E172" s="45">
        <v>-1000</v>
      </c>
      <c r="F172" s="291"/>
      <c r="G172" s="292"/>
      <c r="H172" s="293"/>
      <c r="I172" s="312"/>
      <c r="J172" s="322"/>
    </row>
    <row r="173" spans="1:10" x14ac:dyDescent="0.45">
      <c r="A173" s="261"/>
      <c r="B173" s="128" t="s">
        <v>7</v>
      </c>
      <c r="C173" s="143" t="s">
        <v>26</v>
      </c>
      <c r="D173" s="128" t="s">
        <v>31</v>
      </c>
      <c r="E173" s="45">
        <v>1000</v>
      </c>
      <c r="F173" s="291"/>
      <c r="G173" s="292"/>
      <c r="H173" s="293"/>
      <c r="I173" s="312"/>
      <c r="J173" s="322"/>
    </row>
    <row r="174" spans="1:10" x14ac:dyDescent="0.45">
      <c r="A174" s="261"/>
      <c r="B174" s="128" t="s">
        <v>6</v>
      </c>
      <c r="C174" s="143" t="s">
        <v>26</v>
      </c>
      <c r="D174" s="27" t="s">
        <v>32</v>
      </c>
      <c r="E174" s="45">
        <v>120</v>
      </c>
      <c r="F174" s="291"/>
      <c r="G174" s="292"/>
      <c r="H174" s="293"/>
      <c r="I174" s="312"/>
      <c r="J174" s="322"/>
    </row>
    <row r="175" spans="1:10" x14ac:dyDescent="0.45">
      <c r="A175" s="261"/>
      <c r="B175" s="128" t="s">
        <v>6</v>
      </c>
      <c r="C175" s="143" t="s">
        <v>26</v>
      </c>
      <c r="D175" s="27" t="s">
        <v>32</v>
      </c>
      <c r="E175" s="45">
        <v>400</v>
      </c>
      <c r="F175" s="291"/>
      <c r="G175" s="292"/>
      <c r="H175" s="293"/>
      <c r="I175" s="312"/>
      <c r="J175" s="322"/>
    </row>
    <row r="176" spans="1:10" x14ac:dyDescent="0.45">
      <c r="A176" s="136" t="s">
        <v>113</v>
      </c>
      <c r="B176" s="128" t="s">
        <v>7</v>
      </c>
      <c r="C176" s="143" t="s">
        <v>126</v>
      </c>
      <c r="D176" s="128" t="s">
        <v>31</v>
      </c>
      <c r="E176" s="45">
        <f>30+0.511094</f>
        <v>30.511094</v>
      </c>
      <c r="F176" s="165" t="s">
        <v>223</v>
      </c>
      <c r="G176" s="142" t="s">
        <v>237</v>
      </c>
      <c r="H176" s="143" t="s">
        <v>353</v>
      </c>
      <c r="I176" s="144"/>
      <c r="J176" s="97"/>
    </row>
    <row r="177" spans="1:10" x14ac:dyDescent="0.45">
      <c r="A177" s="262" t="s">
        <v>117</v>
      </c>
      <c r="B177" s="128" t="s">
        <v>6</v>
      </c>
      <c r="C177" s="143" t="s">
        <v>150</v>
      </c>
      <c r="D177" s="27" t="s">
        <v>32</v>
      </c>
      <c r="E177" s="45">
        <v>62.5</v>
      </c>
      <c r="F177" s="281" t="s">
        <v>223</v>
      </c>
      <c r="G177" s="323" t="s">
        <v>257</v>
      </c>
      <c r="H177" s="285" t="s">
        <v>354</v>
      </c>
      <c r="I177" s="287"/>
      <c r="J177" s="294"/>
    </row>
    <row r="178" spans="1:10" x14ac:dyDescent="0.45">
      <c r="A178" s="263"/>
      <c r="B178" s="128" t="s">
        <v>7</v>
      </c>
      <c r="C178" s="143" t="s">
        <v>150</v>
      </c>
      <c r="D178" s="27" t="s">
        <v>32</v>
      </c>
      <c r="E178" s="45">
        <v>-56.8</v>
      </c>
      <c r="F178" s="282"/>
      <c r="G178" s="323"/>
      <c r="H178" s="286"/>
      <c r="I178" s="288"/>
      <c r="J178" s="280"/>
    </row>
    <row r="179" spans="1:10" ht="28.5" x14ac:dyDescent="0.45">
      <c r="A179" s="263"/>
      <c r="B179" s="128" t="s">
        <v>7</v>
      </c>
      <c r="C179" s="29" t="s">
        <v>125</v>
      </c>
      <c r="D179" s="128" t="s">
        <v>31</v>
      </c>
      <c r="E179" s="45">
        <v>17.037134999999999</v>
      </c>
      <c r="F179" s="281" t="s">
        <v>223</v>
      </c>
      <c r="G179" s="283" t="s">
        <v>258</v>
      </c>
      <c r="H179" s="285" t="s">
        <v>352</v>
      </c>
      <c r="I179" s="287"/>
      <c r="J179" s="294"/>
    </row>
    <row r="180" spans="1:10" ht="28.5" x14ac:dyDescent="0.45">
      <c r="A180" s="263"/>
      <c r="B180" s="128" t="s">
        <v>7</v>
      </c>
      <c r="C180" s="29" t="s">
        <v>125</v>
      </c>
      <c r="D180" s="27" t="s">
        <v>32</v>
      </c>
      <c r="E180" s="45">
        <v>21.102865000000001</v>
      </c>
      <c r="F180" s="296"/>
      <c r="G180" s="297"/>
      <c r="H180" s="298"/>
      <c r="I180" s="302"/>
      <c r="J180" s="300"/>
    </row>
    <row r="181" spans="1:10" ht="28.5" x14ac:dyDescent="0.45">
      <c r="A181" s="263"/>
      <c r="B181" s="128" t="s">
        <v>7</v>
      </c>
      <c r="C181" s="143" t="s">
        <v>134</v>
      </c>
      <c r="D181" s="128" t="s">
        <v>31</v>
      </c>
      <c r="E181" s="45">
        <v>6.992</v>
      </c>
      <c r="F181" s="296"/>
      <c r="G181" s="297"/>
      <c r="H181" s="298"/>
      <c r="I181" s="302"/>
      <c r="J181" s="300"/>
    </row>
    <row r="182" spans="1:10" ht="28.5" x14ac:dyDescent="0.45">
      <c r="A182" s="263"/>
      <c r="B182" s="128" t="s">
        <v>7</v>
      </c>
      <c r="C182" s="143" t="s">
        <v>134</v>
      </c>
      <c r="D182" s="27" t="s">
        <v>32</v>
      </c>
      <c r="E182" s="45">
        <v>2.15</v>
      </c>
      <c r="F182" s="296"/>
      <c r="G182" s="297"/>
      <c r="H182" s="298"/>
      <c r="I182" s="302"/>
      <c r="J182" s="300"/>
    </row>
    <row r="183" spans="1:10" ht="28.5" x14ac:dyDescent="0.45">
      <c r="A183" s="264"/>
      <c r="B183" s="128" t="s">
        <v>7</v>
      </c>
      <c r="C183" s="143" t="s">
        <v>21</v>
      </c>
      <c r="D183" s="27" t="s">
        <v>32</v>
      </c>
      <c r="E183" s="45">
        <v>9.5180000000000007</v>
      </c>
      <c r="F183" s="282"/>
      <c r="G183" s="284"/>
      <c r="H183" s="286"/>
      <c r="I183" s="288"/>
      <c r="J183" s="280"/>
    </row>
    <row r="184" spans="1:10" ht="42.75" x14ac:dyDescent="0.45">
      <c r="A184" s="257" t="s">
        <v>116</v>
      </c>
      <c r="B184" s="128" t="s">
        <v>6</v>
      </c>
      <c r="C184" s="143" t="s">
        <v>120</v>
      </c>
      <c r="D184" s="27" t="s">
        <v>32</v>
      </c>
      <c r="E184" s="45">
        <v>50</v>
      </c>
      <c r="F184" s="293" t="s">
        <v>223</v>
      </c>
      <c r="G184" s="329" t="s">
        <v>234</v>
      </c>
      <c r="H184" s="293" t="s">
        <v>350</v>
      </c>
      <c r="I184" s="137" t="s">
        <v>403</v>
      </c>
      <c r="J184" s="166" t="s">
        <v>298</v>
      </c>
    </row>
    <row r="185" spans="1:10" x14ac:dyDescent="0.45">
      <c r="A185" s="257"/>
      <c r="B185" s="128" t="s">
        <v>6</v>
      </c>
      <c r="C185" s="143" t="s">
        <v>120</v>
      </c>
      <c r="D185" s="128" t="s">
        <v>31</v>
      </c>
      <c r="E185" s="45">
        <v>15</v>
      </c>
      <c r="F185" s="293"/>
      <c r="G185" s="329"/>
      <c r="H185" s="293"/>
      <c r="I185" s="278" t="s">
        <v>404</v>
      </c>
      <c r="J185" s="330" t="s">
        <v>290</v>
      </c>
    </row>
    <row r="186" spans="1:10" x14ac:dyDescent="0.45">
      <c r="A186" s="257"/>
      <c r="B186" s="128" t="s">
        <v>6</v>
      </c>
      <c r="C186" s="143" t="s">
        <v>120</v>
      </c>
      <c r="D186" s="27" t="s">
        <v>32</v>
      </c>
      <c r="E186" s="45">
        <v>62.5</v>
      </c>
      <c r="F186" s="293"/>
      <c r="G186" s="329"/>
      <c r="H186" s="293"/>
      <c r="I186" s="279"/>
      <c r="J186" s="331"/>
    </row>
    <row r="187" spans="1:10" x14ac:dyDescent="0.45">
      <c r="A187" s="134" t="s">
        <v>115</v>
      </c>
      <c r="B187" s="128" t="s">
        <v>6</v>
      </c>
      <c r="C187" s="143" t="s">
        <v>150</v>
      </c>
      <c r="D187" s="27" t="s">
        <v>32</v>
      </c>
      <c r="E187" s="45">
        <v>469.4</v>
      </c>
      <c r="F187" s="128" t="s">
        <v>223</v>
      </c>
      <c r="G187" s="142" t="s">
        <v>257</v>
      </c>
      <c r="H187" s="143" t="s">
        <v>354</v>
      </c>
      <c r="I187" s="144"/>
      <c r="J187" s="97"/>
    </row>
    <row r="188" spans="1:10" x14ac:dyDescent="0.45">
      <c r="A188" s="257" t="s">
        <v>114</v>
      </c>
      <c r="B188" s="128" t="s">
        <v>7</v>
      </c>
      <c r="C188" s="143" t="s">
        <v>131</v>
      </c>
      <c r="D188" s="27" t="s">
        <v>32</v>
      </c>
      <c r="E188" s="45">
        <v>325</v>
      </c>
      <c r="F188" s="281" t="s">
        <v>223</v>
      </c>
      <c r="G188" s="283" t="s">
        <v>240</v>
      </c>
      <c r="H188" s="285" t="s">
        <v>352</v>
      </c>
      <c r="I188" s="287"/>
      <c r="J188" s="294"/>
    </row>
    <row r="189" spans="1:10" ht="14.65" thickBot="1" x14ac:dyDescent="0.5">
      <c r="A189" s="258"/>
      <c r="B189" s="167" t="s">
        <v>7</v>
      </c>
      <c r="C189" s="168" t="s">
        <v>131</v>
      </c>
      <c r="D189" s="167" t="s">
        <v>31</v>
      </c>
      <c r="E189" s="169">
        <v>125</v>
      </c>
      <c r="F189" s="324"/>
      <c r="G189" s="325"/>
      <c r="H189" s="326"/>
      <c r="I189" s="327"/>
      <c r="J189" s="328"/>
    </row>
    <row r="190" spans="1:10" ht="14.65" thickBot="1" x14ac:dyDescent="0.5">
      <c r="A190" s="16"/>
    </row>
    <row r="191" spans="1:10" ht="14.65" thickBot="1" x14ac:dyDescent="0.5">
      <c r="A191" s="107" t="s">
        <v>51</v>
      </c>
      <c r="B191" s="108"/>
      <c r="C191" s="108"/>
      <c r="D191" s="108"/>
      <c r="E191" s="108">
        <f>SUM(E83:E189,E4:E79)</f>
        <v>112150.46736499999</v>
      </c>
      <c r="F191" s="108"/>
      <c r="G191" s="108"/>
      <c r="H191" s="108"/>
      <c r="I191" s="108"/>
      <c r="J191" s="109"/>
    </row>
    <row r="192" spans="1:10" ht="14.65" thickBot="1" x14ac:dyDescent="0.5">
      <c r="A192" s="110" t="s">
        <v>52</v>
      </c>
      <c r="B192" s="111"/>
      <c r="C192" s="111"/>
      <c r="D192" s="111"/>
      <c r="E192" s="111">
        <f>SUM(E187,E186,E185,E184,E177,E175,E174,E171,E170,E160,E158,E156,E154,E148,E147,E129,E120,E119,E111,E110,E109,E108,E107,E106,E105,E104,E103,E84:E94,E77,E76,E71,E68,E65,E63,E61,E60,E59,E56,E54,E53,E48:E49,E45,E44,E22,E14:E15,E4)</f>
        <v>78021.829612999994</v>
      </c>
      <c r="F192" s="111"/>
      <c r="G192" s="111"/>
      <c r="H192" s="111"/>
      <c r="I192" s="111"/>
      <c r="J192" s="112"/>
    </row>
    <row r="193" spans="1:10" ht="14.65" thickBot="1" x14ac:dyDescent="0.5">
      <c r="A193" s="107" t="s">
        <v>53</v>
      </c>
      <c r="B193" s="108"/>
      <c r="C193" s="108"/>
      <c r="D193" s="108"/>
      <c r="E193" s="108">
        <f>E191-E192</f>
        <v>34128.637751999995</v>
      </c>
      <c r="F193" s="108"/>
      <c r="G193" s="108"/>
      <c r="H193" s="108"/>
      <c r="I193" s="108"/>
      <c r="J193" s="109"/>
    </row>
    <row r="194" spans="1:10" x14ac:dyDescent="0.45">
      <c r="B194" s="33"/>
    </row>
    <row r="195" spans="1:10" x14ac:dyDescent="0.45">
      <c r="A195" s="106" t="s">
        <v>405</v>
      </c>
      <c r="E195" s="6"/>
    </row>
    <row r="196" spans="1:10" x14ac:dyDescent="0.45">
      <c r="A196" t="s">
        <v>406</v>
      </c>
      <c r="B196" s="33"/>
      <c r="E196" s="6"/>
    </row>
    <row r="197" spans="1:10" x14ac:dyDescent="0.45">
      <c r="A197" t="s">
        <v>407</v>
      </c>
      <c r="E197" s="35"/>
    </row>
  </sheetData>
  <mergeCells count="232">
    <mergeCell ref="F188:F189"/>
    <mergeCell ref="G188:G189"/>
    <mergeCell ref="H188:H189"/>
    <mergeCell ref="I188:I189"/>
    <mergeCell ref="J188:J189"/>
    <mergeCell ref="F184:F186"/>
    <mergeCell ref="G184:G186"/>
    <mergeCell ref="H184:H186"/>
    <mergeCell ref="I185:I186"/>
    <mergeCell ref="J185:J186"/>
    <mergeCell ref="F179:F183"/>
    <mergeCell ref="G179:G183"/>
    <mergeCell ref="H179:H183"/>
    <mergeCell ref="I179:I183"/>
    <mergeCell ref="J179:J183"/>
    <mergeCell ref="F177:F178"/>
    <mergeCell ref="G177:G178"/>
    <mergeCell ref="H177:H178"/>
    <mergeCell ref="I177:I178"/>
    <mergeCell ref="J177:J178"/>
    <mergeCell ref="J161:J167"/>
    <mergeCell ref="F170:F175"/>
    <mergeCell ref="G170:G175"/>
    <mergeCell ref="H170:H175"/>
    <mergeCell ref="I170:I175"/>
    <mergeCell ref="J170:J175"/>
    <mergeCell ref="F154:F159"/>
    <mergeCell ref="G154:G159"/>
    <mergeCell ref="H154:H159"/>
    <mergeCell ref="I154:I159"/>
    <mergeCell ref="J154:J159"/>
    <mergeCell ref="F152:F153"/>
    <mergeCell ref="G152:G153"/>
    <mergeCell ref="H152:H153"/>
    <mergeCell ref="I152:I153"/>
    <mergeCell ref="J152:J153"/>
    <mergeCell ref="F150:F151"/>
    <mergeCell ref="G150:G151"/>
    <mergeCell ref="H150:H151"/>
    <mergeCell ref="I150:I151"/>
    <mergeCell ref="J150:J151"/>
    <mergeCell ref="F143:F144"/>
    <mergeCell ref="G143:G144"/>
    <mergeCell ref="H143:H144"/>
    <mergeCell ref="I143:I144"/>
    <mergeCell ref="J143:J144"/>
    <mergeCell ref="F140:F141"/>
    <mergeCell ref="G140:G141"/>
    <mergeCell ref="H140:H141"/>
    <mergeCell ref="I140:I141"/>
    <mergeCell ref="J140:J141"/>
    <mergeCell ref="F133:F138"/>
    <mergeCell ref="G133:G138"/>
    <mergeCell ref="H133:H138"/>
    <mergeCell ref="I133:I138"/>
    <mergeCell ref="J133:J138"/>
    <mergeCell ref="F129:F131"/>
    <mergeCell ref="G129:G131"/>
    <mergeCell ref="H129:H131"/>
    <mergeCell ref="I129:I131"/>
    <mergeCell ref="J129:J131"/>
    <mergeCell ref="F124:F125"/>
    <mergeCell ref="G124:G125"/>
    <mergeCell ref="H124:H125"/>
    <mergeCell ref="I124:I125"/>
    <mergeCell ref="J124:J125"/>
    <mergeCell ref="F121:F122"/>
    <mergeCell ref="G121:G122"/>
    <mergeCell ref="H121:H122"/>
    <mergeCell ref="I121:I122"/>
    <mergeCell ref="J121:J122"/>
    <mergeCell ref="F112:F118"/>
    <mergeCell ref="G112:G118"/>
    <mergeCell ref="H112:H118"/>
    <mergeCell ref="I112:I118"/>
    <mergeCell ref="J112:J118"/>
    <mergeCell ref="F103:F111"/>
    <mergeCell ref="G103:G111"/>
    <mergeCell ref="H103:H111"/>
    <mergeCell ref="I103:I104"/>
    <mergeCell ref="J103:J104"/>
    <mergeCell ref="I105:I106"/>
    <mergeCell ref="J105:J106"/>
    <mergeCell ref="I108:I109"/>
    <mergeCell ref="J108:J109"/>
    <mergeCell ref="F95:F102"/>
    <mergeCell ref="G95:G102"/>
    <mergeCell ref="H95:H102"/>
    <mergeCell ref="I95:I102"/>
    <mergeCell ref="J95:J102"/>
    <mergeCell ref="G84:G94"/>
    <mergeCell ref="H84:H94"/>
    <mergeCell ref="I84:I85"/>
    <mergeCell ref="J84:J85"/>
    <mergeCell ref="I86:I87"/>
    <mergeCell ref="J86:J87"/>
    <mergeCell ref="I89:I90"/>
    <mergeCell ref="J89:J90"/>
    <mergeCell ref="I91:I92"/>
    <mergeCell ref="J91:J92"/>
    <mergeCell ref="I93:I94"/>
    <mergeCell ref="J93:J94"/>
    <mergeCell ref="B71:B73"/>
    <mergeCell ref="C71:C73"/>
    <mergeCell ref="D71:D73"/>
    <mergeCell ref="E71:E73"/>
    <mergeCell ref="F84:F94"/>
    <mergeCell ref="I74:I75"/>
    <mergeCell ref="J74:J75"/>
    <mergeCell ref="F76:F79"/>
    <mergeCell ref="G76:G79"/>
    <mergeCell ref="H76:H79"/>
    <mergeCell ref="I76:I79"/>
    <mergeCell ref="J76:J79"/>
    <mergeCell ref="F71:F73"/>
    <mergeCell ref="G71:G73"/>
    <mergeCell ref="F74:F75"/>
    <mergeCell ref="G74:G75"/>
    <mergeCell ref="H74:H75"/>
    <mergeCell ref="F68:F70"/>
    <mergeCell ref="G68:G70"/>
    <mergeCell ref="H68:H70"/>
    <mergeCell ref="I68:I70"/>
    <mergeCell ref="J68:J70"/>
    <mergeCell ref="I63:I64"/>
    <mergeCell ref="J63:J64"/>
    <mergeCell ref="F65:F67"/>
    <mergeCell ref="G65:G67"/>
    <mergeCell ref="H65:H67"/>
    <mergeCell ref="I65:I67"/>
    <mergeCell ref="J65:J67"/>
    <mergeCell ref="F59:F60"/>
    <mergeCell ref="G59:G60"/>
    <mergeCell ref="H59:H60"/>
    <mergeCell ref="F63:F64"/>
    <mergeCell ref="G63:G64"/>
    <mergeCell ref="H63:H64"/>
    <mergeCell ref="F56:F58"/>
    <mergeCell ref="G56:G58"/>
    <mergeCell ref="H56:H58"/>
    <mergeCell ref="I56:I58"/>
    <mergeCell ref="J56:J58"/>
    <mergeCell ref="F53:F55"/>
    <mergeCell ref="G53:G55"/>
    <mergeCell ref="H53:H55"/>
    <mergeCell ref="I53:I55"/>
    <mergeCell ref="J53:J55"/>
    <mergeCell ref="F38:F39"/>
    <mergeCell ref="G38:G39"/>
    <mergeCell ref="H38:H39"/>
    <mergeCell ref="I38:I39"/>
    <mergeCell ref="J38:J39"/>
    <mergeCell ref="H34:H35"/>
    <mergeCell ref="I34:I35"/>
    <mergeCell ref="J34:J35"/>
    <mergeCell ref="F36:F37"/>
    <mergeCell ref="G36:G37"/>
    <mergeCell ref="H36:H37"/>
    <mergeCell ref="I36:I37"/>
    <mergeCell ref="J36:J37"/>
    <mergeCell ref="I30:I31"/>
    <mergeCell ref="J30:J31"/>
    <mergeCell ref="F32:F33"/>
    <mergeCell ref="G32:G33"/>
    <mergeCell ref="H32:H33"/>
    <mergeCell ref="I32:I33"/>
    <mergeCell ref="J32:J33"/>
    <mergeCell ref="I24:I25"/>
    <mergeCell ref="J24:J25"/>
    <mergeCell ref="F26:F27"/>
    <mergeCell ref="G26:G27"/>
    <mergeCell ref="H26:H27"/>
    <mergeCell ref="I26:I27"/>
    <mergeCell ref="J26:J27"/>
    <mergeCell ref="I15:I16"/>
    <mergeCell ref="J15:J16"/>
    <mergeCell ref="F22:F23"/>
    <mergeCell ref="G22:G23"/>
    <mergeCell ref="H22:H23"/>
    <mergeCell ref="I22:I23"/>
    <mergeCell ref="J22:J23"/>
    <mergeCell ref="I4:I5"/>
    <mergeCell ref="J4:J5"/>
    <mergeCell ref="F8:F9"/>
    <mergeCell ref="G8:G9"/>
    <mergeCell ref="H8:H9"/>
    <mergeCell ref="I8:I9"/>
    <mergeCell ref="J8:J9"/>
    <mergeCell ref="A63:A64"/>
    <mergeCell ref="A68:A70"/>
    <mergeCell ref="F4:F5"/>
    <mergeCell ref="G4:G5"/>
    <mergeCell ref="H4:H5"/>
    <mergeCell ref="F15:F16"/>
    <mergeCell ref="G15:G16"/>
    <mergeCell ref="H15:H16"/>
    <mergeCell ref="F24:F25"/>
    <mergeCell ref="G24:G25"/>
    <mergeCell ref="H24:H25"/>
    <mergeCell ref="F30:F31"/>
    <mergeCell ref="G30:G31"/>
    <mergeCell ref="H30:H31"/>
    <mergeCell ref="F34:F35"/>
    <mergeCell ref="G34:G35"/>
    <mergeCell ref="A4:A5"/>
    <mergeCell ref="A45:A46"/>
    <mergeCell ref="A22:A42"/>
    <mergeCell ref="A8:A9"/>
    <mergeCell ref="A53:A55"/>
    <mergeCell ref="A129:A131"/>
    <mergeCell ref="A140:A141"/>
    <mergeCell ref="A150:A153"/>
    <mergeCell ref="A65:A67"/>
    <mergeCell ref="A84:A102"/>
    <mergeCell ref="A103:A118"/>
    <mergeCell ref="A59:A61"/>
    <mergeCell ref="A56:A58"/>
    <mergeCell ref="A15:A20"/>
    <mergeCell ref="A71:A73"/>
    <mergeCell ref="A188:A189"/>
    <mergeCell ref="A143:A144"/>
    <mergeCell ref="A74:A75"/>
    <mergeCell ref="A124:A125"/>
    <mergeCell ref="A177:A183"/>
    <mergeCell ref="A184:A186"/>
    <mergeCell ref="A170:A175"/>
    <mergeCell ref="A76:A79"/>
    <mergeCell ref="A148:A149"/>
    <mergeCell ref="A133:A138"/>
    <mergeCell ref="A120:A122"/>
    <mergeCell ref="A161:A167"/>
    <mergeCell ref="A154:A159"/>
  </mergeCells>
  <phoneticPr fontId="6" type="noConversion"/>
  <hyperlinks>
    <hyperlink ref="G4" r:id="rId1" xr:uid="{5DCA7024-2FBD-41AE-9B2A-DF4E26A640A7}"/>
    <hyperlink ref="H4" r:id="rId2" display="https://www.canada.ca/en/services/benefits/ei/claims-report.html" xr:uid="{D1FB17FB-804F-40CD-A1D1-F1DEA8370AFB}"/>
    <hyperlink ref="H4:H5" r:id="rId3" display="Donnees concernant la Pres" xr:uid="{05E8072F-C6BA-4763-8965-4E94B3042F31}"/>
    <hyperlink ref="H6" r:id="rId4" display="Donnees concernant la SSUC" xr:uid="{1305DCA3-714E-45FE-92C4-6D5B47AC1D95}"/>
    <hyperlink ref="G6" r:id="rId5" xr:uid="{4603513A-261D-498C-AB27-AB679828234B}"/>
    <hyperlink ref="G14" r:id="rId6" xr:uid="{20FD9726-82F5-4AF2-8281-40C36E8DE76F}"/>
    <hyperlink ref="G15" r:id="rId7" xr:uid="{BA3C596F-C215-4407-95D4-16DCAAA5E6C9}"/>
    <hyperlink ref="G15:G16" r:id="rId8" display="IR0540" xr:uid="{667CBDE5-4DD0-47BA-8A2C-42E4F089993D}"/>
    <hyperlink ref="G20" r:id="rId9" xr:uid="{5E216BEC-2993-4640-8AF1-DFB968595CD5}"/>
    <hyperlink ref="G24" r:id="rId10" display="https://www.pbo-dpb.gc.ca/web/default/files/Documents/Info%20Requests/2020/IR0456_AAFC_COVID-19_Allocations_request_e_signed.pdf" xr:uid="{46F91BEB-7ED9-44C1-A3AE-27995A4ABF0C}"/>
    <hyperlink ref="G24:G25" r:id="rId11" display="IR0456" xr:uid="{22B9BBFF-979C-474D-A69A-83FD6D0B438F}"/>
    <hyperlink ref="G26" r:id="rId12" display="https://www.pbo-dpb.gc.ca/web/default/files/Documents/Info%20Requests/2020/IR0516_CMHC_COVID19_update_2_request_e.pdf" xr:uid="{C880280D-A2CE-4EB1-8D68-90ADD2CFB621}"/>
    <hyperlink ref="G26:G27" r:id="rId13" display="IR0516" xr:uid="{BFD9AEC2-293F-4767-9DCD-670108F1BA6C}"/>
    <hyperlink ref="G28" r:id="rId14" xr:uid="{242E90A8-30BE-4AB9-8AEF-C481CCFD36D3}"/>
    <hyperlink ref="G30" r:id="rId15" display="https://www.pbo-dpb.gc.ca/web/default/files/Documents/Info%20Requests/2020/IR0523_ISC_COVID19_update_2_request_e.pdf" xr:uid="{407406B1-2EF5-455C-9332-92449579A0C9}"/>
    <hyperlink ref="G30:G31" r:id="rId16" display="IR0523" xr:uid="{54EA1C76-B201-4E4C-ABE8-8866DA3E77F8}"/>
    <hyperlink ref="G32" r:id="rId17" display="https://www.pbo-dpb.gc.ca/web/default/files/Documents/Info%20Requests/2020/IR0524_ISED_COVID19_update_2_request_e.pdf" xr:uid="{72EF6513-14A0-40D3-AFB3-2CB70F29A991}"/>
    <hyperlink ref="G32:G33" r:id="rId18" display="IR0524" xr:uid="{BCD7A695-77C3-4DB4-961F-B51A4D1B33A5}"/>
    <hyperlink ref="G38" r:id="rId19" display="https://www.pbo-dpb.gc.ca/web/default/files/Documents/Info%20Requests/2020/IR0526_NRCCan_COVID19_update_2_request_e.pdf" xr:uid="{6526FE7F-7A0B-40F1-B35D-BA80011463AB}"/>
    <hyperlink ref="G38:G39" r:id="rId20" display="IR0526" xr:uid="{9CE62CE3-81A8-4269-B503-3115F3EC9026}"/>
    <hyperlink ref="G40" r:id="rId21" xr:uid="{AF8B1CB5-EC89-4342-A580-CABAEA7BD977}"/>
    <hyperlink ref="H44" r:id="rId22" display="Donnees concernant ls PCUE" xr:uid="{388D537F-0B85-4A43-9B82-2C01B2A63B4C}"/>
    <hyperlink ref="G48" r:id="rId23" xr:uid="{DF68CCBD-5B25-430F-B864-7DA000AB6ABA}"/>
    <hyperlink ref="H49" r:id="rId24" display="Données concernant pe programme Nouveaux Horizons pour les aînés" xr:uid="{3BD38D61-381A-45F5-9313-28DF358B0B1C}"/>
    <hyperlink ref="G53" r:id="rId25" display="https://www.pbo-dpb.gc.ca/web/default/files/Documents/Info%20Requests/2020/IR0470_ISC_COVID-19_Measures_request_e_signed.pdf" xr:uid="{B66DA9AA-7BFB-4057-9BFE-2B68A11325EC}"/>
    <hyperlink ref="G56" r:id="rId26" xr:uid="{FC962BD8-01C3-4776-8BBD-7FF1FA4E96DE}"/>
    <hyperlink ref="G53:G54" r:id="rId27" display="IR0470" xr:uid="{E8B85414-F770-4F05-BE17-9BEE70CB67B1}"/>
    <hyperlink ref="G59" r:id="rId28" display="https://www.pbo-dpb.gc.ca/web/default/files/Documents/Info%20Requests/2020/IR0475_WAGE_COVID-19_Measures_request_e_signed.pdf" xr:uid="{14E4D44B-9876-4082-ABD1-67AF2E5C998B}"/>
    <hyperlink ref="G59:G60" r:id="rId29" display="IR0475" xr:uid="{F117DB2C-F4E9-453B-A3CC-0629F8AC1981}"/>
    <hyperlink ref="G61" r:id="rId30" xr:uid="{A6456F90-0A17-445D-A802-956A2435ADF2}"/>
    <hyperlink ref="G65" r:id="rId31" xr:uid="{CA0B3A8C-3506-4768-A698-F10C6AAE2ED5}"/>
    <hyperlink ref="G68" r:id="rId32" xr:uid="{8295E3A3-E59F-478C-ACFF-BA56A7497CBA}"/>
    <hyperlink ref="H63" r:id="rId33" display="Reaching Home Contributions data" xr:uid="{444B0CB0-38C8-4BFA-85A9-75B976477E16}"/>
    <hyperlink ref="H73" r:id="rId34" xr:uid="{5ABD943B-CA56-4FB0-AC8D-51936F36E19E}"/>
    <hyperlink ref="H72" r:id="rId35" xr:uid="{97FF8F0C-F056-43DA-9C6A-769BF4532A96}"/>
    <hyperlink ref="H71" r:id="rId36" xr:uid="{EB8B8211-5894-42F1-9A45-74E70F738F2D}"/>
    <hyperlink ref="G76" r:id="rId37" display="https://www.pbo-dpb.gc.ca/web/default/files/Documents/Info%20Requests/2020/IR0529_PSEP_COVID19_update_request_e.pdf" xr:uid="{06950295-FEDE-4DD3-B1D1-B4627D937195}"/>
    <hyperlink ref="G76:G79" r:id="rId38" display="IR0529" xr:uid="{A68EDF14-411B-435A-B6CC-63D6AD55CF95}"/>
    <hyperlink ref="G83" r:id="rId39" xr:uid="{0F716B93-88E4-4090-858B-49DA4D110AF7}"/>
    <hyperlink ref="G84" r:id="rId40" display="https://www.pbo-dpb.gc.ca/web/default/files/Documents/Info%20Requests/2020/IR0471_ISED_COVID-19_Measures_request_e_signed.pdf" xr:uid="{3A6AD671-0450-43BC-AC78-B7D3C0ADA8A1}"/>
    <hyperlink ref="G84:G94" r:id="rId41" display="IR0471" xr:uid="{10681146-88AE-4428-9757-717207F2E64A}"/>
    <hyperlink ref="G95" r:id="rId42" display="https://www.pbo-dpb.gc.ca/web/default/files/Documents/Info%20Requests/2020/IR0524_ISED_COVID19_update_2_request_e.pdf" xr:uid="{E17B0193-DB2B-4831-94C5-EC538BF88BFC}"/>
    <hyperlink ref="G95:G102" r:id="rId43" display="IR0524" xr:uid="{12EE9B5E-9497-42A2-AB67-F68B75BD00D0}"/>
    <hyperlink ref="G103" r:id="rId44" display="https://www.pbo-dpb.gc.ca/web/default/files/Documents/Info%20Requests/2020/IR0471_ISED_COVID-19_Measures_request_e_signed.pdf" xr:uid="{11A7381E-FBCD-4E88-ABF0-5074398B3C95}"/>
    <hyperlink ref="G103:G111" r:id="rId45" display="IR0471" xr:uid="{D3A11614-C8A9-40D1-896F-04CFAC95095E}"/>
    <hyperlink ref="G112" r:id="rId46" display="https://www.pbo-dpb.gc.ca/web/default/files/Documents/Info%20Requests/2020/IR0524_ISED_COVID19_update_2_request_e.pdf" xr:uid="{660187CF-BABD-4223-8BE0-014C2E0D5961}"/>
    <hyperlink ref="G112:G118" r:id="rId47" display="IR0524" xr:uid="{A57376AE-59C8-456C-A2A2-863D82D3E6E5}"/>
    <hyperlink ref="G119" r:id="rId48" xr:uid="{5826A424-6778-4454-9861-279065F93844}"/>
    <hyperlink ref="G120" r:id="rId49" xr:uid="{226B8A01-2E45-4600-98F8-2BBB6B2AD909}"/>
    <hyperlink ref="G121" r:id="rId50" display="https://www.pbo-dpb.gc.ca/web/default/files/Documents/Info%20Requests/2020/IR0526_NRCCan_COVID19_update_2_request_e.pdf" xr:uid="{9B7B2916-26A7-43F0-B178-2B856BF23A2F}"/>
    <hyperlink ref="G121:G122" r:id="rId51" display="IR0526" xr:uid="{6BA008F5-C2F9-4E76-B5AF-D1D33DF09030}"/>
    <hyperlink ref="G123" r:id="rId52" xr:uid="{88386ADD-98F1-4F99-AFA2-C639C3F676B5}"/>
    <hyperlink ref="G126" r:id="rId53" xr:uid="{2F4AAAB2-086B-455D-BB3B-2844559B05C9}"/>
    <hyperlink ref="G124" r:id="rId54" xr:uid="{1CA7DDEF-6098-4D71-BBBC-C6F4857AF129}"/>
    <hyperlink ref="G127" r:id="rId55" xr:uid="{B171CBF3-14C7-4AB3-8EDD-6AAF0E88CD90}"/>
    <hyperlink ref="G128" r:id="rId56" xr:uid="{CE40FF19-D138-48E4-9DEF-3568CD517569}"/>
    <hyperlink ref="G129" r:id="rId57" xr:uid="{A3CE4D47-49DD-4906-A0C7-93E09BCB767A}"/>
    <hyperlink ref="G133" r:id="rId58" xr:uid="{B1BDDF6B-D648-4963-9559-633F35D55B8F}"/>
    <hyperlink ref="G140" r:id="rId59" xr:uid="{315557D4-200F-44F9-B0CD-8340F56F5276}"/>
    <hyperlink ref="G143" r:id="rId60" xr:uid="{1A17B794-C6D3-428A-8F18-129D8D29C66B}"/>
    <hyperlink ref="G139" r:id="rId61" xr:uid="{E7AA8A50-A28F-4E34-AF59-D65A4F2F7F33}"/>
    <hyperlink ref="G147" r:id="rId62" xr:uid="{D55D3002-1660-497F-BF39-2CD425D1EDD3}"/>
    <hyperlink ref="G148" r:id="rId63" xr:uid="{F514970C-154B-40A5-98D9-60BE1B5A9617}"/>
    <hyperlink ref="G146" r:id="rId64" xr:uid="{A1A45EF9-7437-4F87-8B03-36A07877516B}"/>
    <hyperlink ref="G154" r:id="rId65" display="https://www.pbo-dpb.gc.ca/web/default/files/Documents/Info%20Requests/2020/IR0469_Heritage_COVID-19_Measures_request_e_signed.pdf" xr:uid="{8F8B8795-9358-4EF5-ACB0-B675A9B9670A}"/>
    <hyperlink ref="G160" r:id="rId66" xr:uid="{23E0807D-66CF-4B40-8F69-EEC11BDE1AE3}"/>
    <hyperlink ref="G154:G158" r:id="rId67" display="IR0469" xr:uid="{3AD26F3F-9772-443F-B48C-16ADE8C806D1}"/>
    <hyperlink ref="G150" r:id="rId68" display="https://www.pbo-dpb.gc.ca/web/default/files/Documents/Info%20Requests/2020/IR0456_AAFC_COVID-19_Allocations_request_e_signed.pdf" xr:uid="{84D302AA-8941-41A8-BC23-C87DF763C987}"/>
    <hyperlink ref="G150:G151" r:id="rId69" display="IR0456" xr:uid="{F93F5992-F234-4E4A-8F60-C9E60BCADE43}"/>
    <hyperlink ref="G170" r:id="rId70" display="https://www.pbo-dpb.gc.ca/web/default/files/Documents/Info%20Requests/2020/IR0494_FIN_COVID-19_Measures_request_e.pdf" xr:uid="{79043436-0B05-4E00-9480-628B7A3C5FC3}"/>
    <hyperlink ref="G188" r:id="rId71" xr:uid="{F9967160-E763-46C5-9911-4C7BEF266699}"/>
    <hyperlink ref="G187" r:id="rId72" xr:uid="{032B07B9-EFA1-4433-9842-8844E88CFD14}"/>
    <hyperlink ref="G184" r:id="rId73" display="https://www.pbo-dpb.gc.ca/web/default/files/Documents/Info%20Requests/2020/IR0456_AAFC_COVID-19_Allocations_request_e_signed.pdf" xr:uid="{48ED58ED-33E1-4DFA-8EC3-DA35F67F8D4A}"/>
    <hyperlink ref="G184:G186" r:id="rId74" display="IR0456" xr:uid="{223E7567-BAF2-444B-85BD-7783D34D459C}"/>
    <hyperlink ref="G169" r:id="rId75" xr:uid="{506C04CC-8897-4A5D-92BA-9092118A072D}"/>
    <hyperlink ref="G170:G175" r:id="rId76" display="IR0494" xr:uid="{8EEB346F-C17E-418E-AB08-F4A72CA467EC}"/>
    <hyperlink ref="G179" r:id="rId77" display="https://www.pbo-dpb.gc.ca/web/default/files/Documents/Info%20Requests/2020/IR0539_ISED_COVID-19_Funding_request_e.pdf" xr:uid="{FA34375F-F1BA-4D11-BFC1-502D7F00D1E5}"/>
    <hyperlink ref="G179:G183" r:id="rId78" display="IR0539" xr:uid="{E71498E1-A96A-4D15-A23C-B7CB4242B705}"/>
    <hyperlink ref="G177" r:id="rId79" display="https://www.pbo-dpb.gc.ca/web/default/files/Documents/Info%20Requests/2020/IR0482_FOC_COVID-19_ltr_e.pdf" xr:uid="{028A3DE3-4377-48F3-A74F-DBE972889920}"/>
    <hyperlink ref="G177:G178" r:id="rId80" display="IR0482" xr:uid="{EC6ABE54-7001-44DB-AD64-C3D0685A3FED}"/>
    <hyperlink ref="G4:G5" r:id="rId81" display="IR0517" xr:uid="{24B4D371-B6B5-4BF3-90A7-3A77DE3E05BB}"/>
    <hyperlink ref="G10" r:id="rId82" xr:uid="{EC4A4F8F-A834-4FAE-9B24-DB8EDF7DD024}"/>
    <hyperlink ref="G11" r:id="rId83" xr:uid="{E3AD98BD-14AD-43E8-A60D-BFC5DFB69110}"/>
    <hyperlink ref="G42" r:id="rId84" xr:uid="{2B39E799-92F3-4E75-8048-4D5F4B75AC1C}"/>
    <hyperlink ref="G53:G55" r:id="rId85" display="IR0470" xr:uid="{87B68556-0CB6-48DA-A3D1-AD52FC38BC89}"/>
    <hyperlink ref="G56:G58" r:id="rId86" display="IR0523" xr:uid="{8ABCCCD8-0BAB-4BA2-8DBB-2855439787CF}"/>
    <hyperlink ref="G62" r:id="rId87" xr:uid="{7E5635F2-3C59-4686-BEB4-A47FC47F2971}"/>
    <hyperlink ref="G65:G67" r:id="rId88" display="IR0468" xr:uid="{CC7A6E66-E9AF-412B-AA20-B78FFE544ED0}"/>
    <hyperlink ref="G68:G70" r:id="rId89" display="IR0456" xr:uid="{C00A063D-748C-4230-B172-921A9BFDA36E}"/>
    <hyperlink ref="H51" r:id="rId90" display="Données concernant pe programme Nouveaux Horizons pour les aînés" xr:uid="{2ABD1C4C-E5A2-4303-9FB6-0DF5B1ADABC5}"/>
    <hyperlink ref="H63:H64" r:id="rId91" display="Donnees concernant Vers un chez-soi" xr:uid="{95997FEB-9ABF-4E33-A28F-053C06C1DF0A}"/>
    <hyperlink ref="G124:G125" r:id="rId92" display="IR0523" xr:uid="{63817683-6B79-493A-9F0F-56521100DE78}"/>
    <hyperlink ref="G129:G131" r:id="rId93" display="IR0480" xr:uid="{B86F2EEE-F3D3-4603-A5A3-D68BB158EEA2}"/>
    <hyperlink ref="G133:G138" r:id="rId94" display="IR0524" xr:uid="{C1423EFE-87EF-418F-A431-0963338A661C}"/>
    <hyperlink ref="G140:G141" r:id="rId95" display="IR0516" xr:uid="{4587D781-3610-47DF-AA42-DA85665D83BE}"/>
    <hyperlink ref="G143:G144" r:id="rId96" display="IR0519" xr:uid="{D09F28D4-CD62-4B43-B438-439ACF109D3D}"/>
    <hyperlink ref="G154:G159" r:id="rId97" display="IR0469" xr:uid="{28A5BE3C-F9C2-4739-877A-5ACAC3A06123}"/>
    <hyperlink ref="G188:G189" r:id="rId98" display="IR0522" xr:uid="{3A42491B-5CC7-4483-AB1C-35649C5C3043}"/>
    <hyperlink ref="G7" r:id="rId99" xr:uid="{15FAA1A7-FE95-4222-8B62-C180687B87A2}"/>
    <hyperlink ref="G50" r:id="rId100" xr:uid="{C03F28F7-9ADA-4719-9DE4-216AED0AEB95}"/>
    <hyperlink ref="G8:G9" r:id="rId101" display="IR0550" xr:uid="{ED95FB5B-2EBC-48C8-AC74-CF30C36D3EC6}"/>
    <hyperlink ref="G18" r:id="rId102" xr:uid="{58BE9237-A2C8-404A-BE15-0EF7E534AFF1}"/>
    <hyperlink ref="G19" r:id="rId103" xr:uid="{C3B8792E-E68E-4448-98CF-4899CAC4B23E}"/>
    <hyperlink ref="G34:G35" r:id="rId104" display="IR0552" xr:uid="{93E711F8-19CB-4A19-9EB4-33A6B1D51A59}"/>
    <hyperlink ref="G176" r:id="rId105" xr:uid="{329559C2-1651-4B13-8E80-8EA7D88794BA}"/>
    <hyperlink ref="G12" r:id="rId106" xr:uid="{92093758-5802-4CAB-A15A-A6DDE884D664}"/>
    <hyperlink ref="G13" r:id="rId107" xr:uid="{8FCA01F1-84B3-4CE0-A18D-8EA38E42E152}"/>
    <hyperlink ref="G17" r:id="rId108" xr:uid="{6CAEAF85-3AF3-437D-857A-6C1EFF3F1550}"/>
    <hyperlink ref="G22:G23" r:id="rId109" display="IR0549" xr:uid="{B8E730E6-286B-4747-AFA9-DB309969EF3B}"/>
    <hyperlink ref="G43" r:id="rId110" xr:uid="{0B958DCF-B5BD-4DEC-98CA-BF9972E8BA7A}"/>
    <hyperlink ref="G74:G75" r:id="rId111" display="IR0549" xr:uid="{C047FA5A-0633-4442-AAD7-52E28AF82405}"/>
    <hyperlink ref="G152:G153" r:id="rId112" display="IR0549" xr:uid="{44E95D52-E499-47EA-A342-EC0839524E75}"/>
    <hyperlink ref="G36:G37" r:id="rId113" display="IR0557" xr:uid="{8B1A6069-4F84-4785-B0CC-A25A0CC059FE}"/>
    <hyperlink ref="G29" r:id="rId114" xr:uid="{48A7609B-A872-4FE6-AA13-771EB90FBB02}"/>
    <hyperlink ref="G41" r:id="rId115" xr:uid="{1F5AF7ED-6007-4D9C-B206-C726C8121CFD}"/>
    <hyperlink ref="H128" r:id="rId116" xr:uid="{9F02F2C5-0CE9-4BBE-A4ED-8C28E0D762E8}"/>
    <hyperlink ref="G149" r:id="rId117" xr:uid="{55328737-1FE6-43E6-96BF-14B1FCB67A53}"/>
    <hyperlink ref="H83" r:id="rId118" xr:uid="{48CDE96D-DCD8-4E47-8986-E815AADB4034}"/>
  </hyperlinks>
  <pageMargins left="0.7" right="0.7" top="0.75" bottom="0.75" header="0.3" footer="0.3"/>
  <pageSetup orientation="portrait" r:id="rId1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A421-B6B0-40C6-9F28-6250E80BEF94}">
  <sheetPr>
    <tabColor theme="4"/>
  </sheetPr>
  <dimension ref="A1:J17"/>
  <sheetViews>
    <sheetView showGridLines="0" zoomScale="60" zoomScaleNormal="60" workbookViewId="0">
      <selection activeCell="I5" sqref="I5"/>
    </sheetView>
  </sheetViews>
  <sheetFormatPr defaultColWidth="9" defaultRowHeight="14.25" x14ac:dyDescent="0.45"/>
  <cols>
    <col min="1" max="1" width="82.73046875" customWidth="1"/>
    <col min="2" max="2" width="22.59765625" bestFit="1" customWidth="1"/>
    <col min="3" max="3" width="31.73046875" bestFit="1" customWidth="1"/>
    <col min="4" max="4" width="26.59765625" bestFit="1" customWidth="1"/>
    <col min="5" max="5" width="32.3984375" bestFit="1" customWidth="1"/>
    <col min="6" max="6" width="40.265625" bestFit="1" customWidth="1"/>
    <col min="7" max="7" width="42" bestFit="1" customWidth="1"/>
    <col min="8" max="8" width="28.1328125" customWidth="1"/>
    <col min="9" max="9" width="42.59765625" customWidth="1"/>
    <col min="10" max="10" width="14.86328125" bestFit="1" customWidth="1"/>
  </cols>
  <sheetData>
    <row r="1" spans="1:10" x14ac:dyDescent="0.45">
      <c r="A1" s="5" t="s">
        <v>33</v>
      </c>
    </row>
    <row r="2" spans="1:10" ht="14.65" thickBot="1" x14ac:dyDescent="0.5"/>
    <row r="3" spans="1:10" x14ac:dyDescent="0.45">
      <c r="A3" s="7" t="s">
        <v>33</v>
      </c>
      <c r="B3" s="4" t="s">
        <v>1</v>
      </c>
      <c r="C3" s="4" t="s">
        <v>2</v>
      </c>
      <c r="D3" s="4" t="s">
        <v>422</v>
      </c>
      <c r="E3" s="4" t="s">
        <v>3</v>
      </c>
      <c r="F3" s="79" t="s">
        <v>271</v>
      </c>
      <c r="G3" s="79" t="s">
        <v>272</v>
      </c>
      <c r="H3" s="79" t="s">
        <v>349</v>
      </c>
      <c r="I3" s="79" t="s">
        <v>332</v>
      </c>
      <c r="J3" s="149" t="s">
        <v>285</v>
      </c>
    </row>
    <row r="4" spans="1:10" s="22" customFormat="1" x14ac:dyDescent="0.45">
      <c r="A4" s="66" t="s">
        <v>34</v>
      </c>
      <c r="B4" s="63"/>
      <c r="C4" s="64"/>
      <c r="D4" s="63"/>
      <c r="E4" s="65"/>
      <c r="F4" s="91"/>
      <c r="G4" s="91"/>
      <c r="H4" s="91"/>
      <c r="I4" s="91"/>
      <c r="J4" s="92"/>
    </row>
    <row r="5" spans="1:10" x14ac:dyDescent="0.45">
      <c r="A5" s="13" t="s">
        <v>35</v>
      </c>
      <c r="B5" s="174" t="s">
        <v>420</v>
      </c>
      <c r="C5" s="39" t="s">
        <v>119</v>
      </c>
      <c r="D5" s="174" t="s">
        <v>421</v>
      </c>
      <c r="E5" s="174" t="s">
        <v>421</v>
      </c>
      <c r="F5" s="128" t="s">
        <v>223</v>
      </c>
      <c r="G5" s="142" t="s">
        <v>228</v>
      </c>
      <c r="H5" s="128" t="s">
        <v>350</v>
      </c>
      <c r="I5" s="202" t="s">
        <v>356</v>
      </c>
      <c r="J5" s="93"/>
    </row>
    <row r="6" spans="1:10" ht="42.75" x14ac:dyDescent="0.45">
      <c r="A6" s="332" t="s">
        <v>36</v>
      </c>
      <c r="B6" s="281" t="s">
        <v>420</v>
      </c>
      <c r="C6" s="285" t="s">
        <v>224</v>
      </c>
      <c r="D6" s="281" t="s">
        <v>421</v>
      </c>
      <c r="E6" s="281" t="s">
        <v>421</v>
      </c>
      <c r="F6" s="281" t="s">
        <v>223</v>
      </c>
      <c r="G6" s="283" t="s">
        <v>214</v>
      </c>
      <c r="H6" s="281" t="s">
        <v>350</v>
      </c>
      <c r="I6" s="137" t="s">
        <v>283</v>
      </c>
      <c r="J6" s="150" t="s">
        <v>291</v>
      </c>
    </row>
    <row r="7" spans="1:10" ht="57" x14ac:dyDescent="0.45">
      <c r="A7" s="333"/>
      <c r="B7" s="282"/>
      <c r="C7" s="286"/>
      <c r="D7" s="282"/>
      <c r="E7" s="282"/>
      <c r="F7" s="282"/>
      <c r="G7" s="284"/>
      <c r="H7" s="282"/>
      <c r="I7" s="138" t="s">
        <v>284</v>
      </c>
      <c r="J7" s="151" t="s">
        <v>286</v>
      </c>
    </row>
    <row r="8" spans="1:10" ht="28.9" thickBot="1" x14ac:dyDescent="0.5">
      <c r="A8" s="67" t="s">
        <v>37</v>
      </c>
      <c r="B8" s="175" t="s">
        <v>420</v>
      </c>
      <c r="C8" s="143" t="s">
        <v>26</v>
      </c>
      <c r="D8" s="174" t="s">
        <v>421</v>
      </c>
      <c r="E8" s="175" t="s">
        <v>421</v>
      </c>
      <c r="F8" s="139" t="s">
        <v>223</v>
      </c>
      <c r="G8" s="140" t="s">
        <v>211</v>
      </c>
      <c r="H8" s="141" t="s">
        <v>353</v>
      </c>
      <c r="I8" s="139"/>
      <c r="J8" s="94"/>
    </row>
    <row r="9" spans="1:10" ht="14.65" thickBot="1" x14ac:dyDescent="0.5">
      <c r="A9" s="59" t="s">
        <v>38</v>
      </c>
      <c r="B9" s="20"/>
      <c r="C9" s="20"/>
      <c r="D9" s="20"/>
      <c r="E9" s="60">
        <f>SUM(E5:E8)</f>
        <v>0</v>
      </c>
      <c r="F9" s="20"/>
      <c r="G9" s="20"/>
      <c r="H9" s="20"/>
      <c r="I9" s="20"/>
      <c r="J9" s="95"/>
    </row>
    <row r="11" spans="1:10" x14ac:dyDescent="0.45">
      <c r="A11" s="1"/>
    </row>
    <row r="13" spans="1:10" x14ac:dyDescent="0.45">
      <c r="A13" s="1"/>
    </row>
    <row r="14" spans="1:10" x14ac:dyDescent="0.45">
      <c r="A14" s="1"/>
    </row>
    <row r="15" spans="1:10" x14ac:dyDescent="0.45">
      <c r="A15" s="1"/>
    </row>
    <row r="16" spans="1:10" x14ac:dyDescent="0.45">
      <c r="A16" s="1"/>
    </row>
    <row r="17" spans="1:1" x14ac:dyDescent="0.45">
      <c r="A17" s="1"/>
    </row>
  </sheetData>
  <mergeCells count="8">
    <mergeCell ref="A6:A7"/>
    <mergeCell ref="E6:E7"/>
    <mergeCell ref="F6:F7"/>
    <mergeCell ref="G6:G7"/>
    <mergeCell ref="H6:H7"/>
    <mergeCell ref="B6:B7"/>
    <mergeCell ref="C6:C7"/>
    <mergeCell ref="D6:D7"/>
  </mergeCells>
  <hyperlinks>
    <hyperlink ref="G5" r:id="rId1" xr:uid="{1929E92C-F42E-4139-B7B2-D88D4A9F0FB0}"/>
    <hyperlink ref="G6" r:id="rId2" xr:uid="{D8026852-BDEC-400A-AB51-B3B30F7760FC}"/>
    <hyperlink ref="G8" r:id="rId3" xr:uid="{00054977-FFDC-4795-8F41-0C74EEE3346C}"/>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332C3-7AEB-4DFC-9AB5-986FE9DAC705}">
  <sheetPr>
    <tabColor theme="4"/>
  </sheetPr>
  <dimension ref="A1:J25"/>
  <sheetViews>
    <sheetView showGridLines="0" zoomScale="70" zoomScaleNormal="70" workbookViewId="0">
      <selection activeCell="F25" sqref="F25"/>
    </sheetView>
  </sheetViews>
  <sheetFormatPr defaultColWidth="9" defaultRowHeight="14.25" x14ac:dyDescent="0.45"/>
  <cols>
    <col min="1" max="1" width="82.73046875" customWidth="1"/>
    <col min="2" max="2" width="25.265625" bestFit="1" customWidth="1"/>
    <col min="3" max="3" width="30" customWidth="1"/>
    <col min="4" max="4" width="25" bestFit="1" customWidth="1"/>
    <col min="5" max="5" width="36.59765625" bestFit="1" customWidth="1"/>
    <col min="6" max="6" width="40.265625" bestFit="1" customWidth="1"/>
    <col min="7" max="7" width="42" bestFit="1" customWidth="1"/>
    <col min="8" max="8" width="20.73046875" bestFit="1" customWidth="1"/>
    <col min="9" max="9" width="42.73046875" customWidth="1"/>
    <col min="10" max="10" width="19.59765625" bestFit="1" customWidth="1"/>
  </cols>
  <sheetData>
    <row r="1" spans="1:10" x14ac:dyDescent="0.45">
      <c r="A1" s="5" t="s">
        <v>39</v>
      </c>
    </row>
    <row r="2" spans="1:10" ht="14.65" thickBot="1" x14ac:dyDescent="0.5"/>
    <row r="3" spans="1:10" x14ac:dyDescent="0.45">
      <c r="A3" s="7" t="s">
        <v>39</v>
      </c>
      <c r="B3" s="4" t="s">
        <v>1</v>
      </c>
      <c r="C3" s="4" t="s">
        <v>2</v>
      </c>
      <c r="D3" s="4" t="s">
        <v>422</v>
      </c>
      <c r="E3" s="4" t="s">
        <v>3</v>
      </c>
      <c r="F3" s="79" t="s">
        <v>271</v>
      </c>
      <c r="G3" s="79" t="s">
        <v>272</v>
      </c>
      <c r="H3" s="79" t="s">
        <v>349</v>
      </c>
      <c r="I3" s="79" t="s">
        <v>332</v>
      </c>
      <c r="J3" s="79" t="s">
        <v>285</v>
      </c>
    </row>
    <row r="4" spans="1:10" x14ac:dyDescent="0.45">
      <c r="A4" s="11" t="s">
        <v>203</v>
      </c>
      <c r="B4" s="2"/>
      <c r="C4" s="26"/>
      <c r="D4" s="2"/>
      <c r="E4" s="2"/>
      <c r="F4" s="2"/>
      <c r="G4" s="2"/>
      <c r="H4" s="84"/>
      <c r="I4" s="2"/>
      <c r="J4" s="97"/>
    </row>
    <row r="5" spans="1:10" ht="51" customHeight="1" x14ac:dyDescent="0.45">
      <c r="A5" s="101" t="s">
        <v>202</v>
      </c>
      <c r="B5" s="174" t="s">
        <v>420</v>
      </c>
      <c r="C5" s="29" t="s">
        <v>408</v>
      </c>
      <c r="D5" s="174" t="s">
        <v>421</v>
      </c>
      <c r="E5" s="174" t="s">
        <v>421</v>
      </c>
      <c r="F5" s="84" t="s">
        <v>223</v>
      </c>
      <c r="G5" s="85" t="s">
        <v>263</v>
      </c>
      <c r="H5" s="84" t="s">
        <v>350</v>
      </c>
      <c r="I5" s="70" t="s">
        <v>356</v>
      </c>
      <c r="J5" s="97"/>
    </row>
    <row r="6" spans="1:10" ht="28.5" x14ac:dyDescent="0.45">
      <c r="A6" s="101" t="s">
        <v>47</v>
      </c>
      <c r="B6" s="174" t="s">
        <v>420</v>
      </c>
      <c r="C6" s="29" t="s">
        <v>409</v>
      </c>
      <c r="D6" s="174" t="s">
        <v>421</v>
      </c>
      <c r="E6" s="174" t="s">
        <v>421</v>
      </c>
      <c r="F6" s="84" t="s">
        <v>223</v>
      </c>
      <c r="G6" s="85" t="s">
        <v>245</v>
      </c>
      <c r="H6" s="178" t="s">
        <v>350</v>
      </c>
      <c r="I6" s="30" t="s">
        <v>429</v>
      </c>
      <c r="J6" s="182" t="s">
        <v>430</v>
      </c>
    </row>
    <row r="7" spans="1:10" ht="28.5" x14ac:dyDescent="0.45">
      <c r="A7" s="101" t="s">
        <v>45</v>
      </c>
      <c r="B7" s="174" t="s">
        <v>420</v>
      </c>
      <c r="C7" s="29" t="s">
        <v>409</v>
      </c>
      <c r="D7" s="174" t="s">
        <v>421</v>
      </c>
      <c r="E7" s="174" t="s">
        <v>421</v>
      </c>
      <c r="F7" s="84" t="s">
        <v>223</v>
      </c>
      <c r="G7" s="85" t="s">
        <v>245</v>
      </c>
      <c r="H7" s="86" t="s">
        <v>280</v>
      </c>
      <c r="I7" s="1" t="s">
        <v>438</v>
      </c>
      <c r="J7" s="89" t="s">
        <v>437</v>
      </c>
    </row>
    <row r="8" spans="1:10" ht="56.25" customHeight="1" x14ac:dyDescent="0.45">
      <c r="A8" s="266" t="s">
        <v>46</v>
      </c>
      <c r="B8" s="174" t="s">
        <v>420</v>
      </c>
      <c r="C8" s="29" t="s">
        <v>408</v>
      </c>
      <c r="D8" s="174" t="s">
        <v>421</v>
      </c>
      <c r="E8" s="174" t="s">
        <v>421</v>
      </c>
      <c r="F8" s="84" t="s">
        <v>223</v>
      </c>
      <c r="G8" s="85" t="s">
        <v>263</v>
      </c>
      <c r="H8" s="84" t="s">
        <v>350</v>
      </c>
      <c r="I8" s="70" t="s">
        <v>356</v>
      </c>
      <c r="J8" s="97"/>
    </row>
    <row r="9" spans="1:10" ht="56.25" customHeight="1" x14ac:dyDescent="0.45">
      <c r="A9" s="267"/>
      <c r="B9" s="178" t="s">
        <v>420</v>
      </c>
      <c r="C9" s="29" t="s">
        <v>409</v>
      </c>
      <c r="D9" s="178" t="s">
        <v>421</v>
      </c>
      <c r="E9" s="178" t="s">
        <v>421</v>
      </c>
      <c r="F9" s="178" t="s">
        <v>223</v>
      </c>
      <c r="G9" s="179" t="s">
        <v>245</v>
      </c>
      <c r="H9" s="177" t="s">
        <v>317</v>
      </c>
      <c r="I9" s="70"/>
      <c r="J9" s="176"/>
    </row>
    <row r="10" spans="1:10" x14ac:dyDescent="0.45">
      <c r="A10" s="11" t="s">
        <v>40</v>
      </c>
      <c r="B10" s="174"/>
      <c r="C10" s="26"/>
      <c r="D10" s="2"/>
      <c r="E10" s="174"/>
      <c r="F10" s="84"/>
      <c r="G10" s="85"/>
      <c r="H10" s="84"/>
      <c r="I10" s="25"/>
      <c r="J10" s="97"/>
    </row>
    <row r="11" spans="1:10" x14ac:dyDescent="0.45">
      <c r="A11" s="100" t="s">
        <v>260</v>
      </c>
      <c r="B11" s="174" t="s">
        <v>420</v>
      </c>
      <c r="C11" s="26" t="s">
        <v>410</v>
      </c>
      <c r="D11" s="174" t="s">
        <v>421</v>
      </c>
      <c r="E11" s="174" t="s">
        <v>421</v>
      </c>
      <c r="F11" s="84" t="s">
        <v>223</v>
      </c>
      <c r="G11" s="85" t="s">
        <v>264</v>
      </c>
      <c r="H11" s="84" t="s">
        <v>350</v>
      </c>
      <c r="I11" s="25" t="s">
        <v>356</v>
      </c>
      <c r="J11" s="97"/>
    </row>
    <row r="12" spans="1:10" ht="28.5" x14ac:dyDescent="0.45">
      <c r="A12" s="100" t="s">
        <v>261</v>
      </c>
      <c r="B12" s="174" t="s">
        <v>420</v>
      </c>
      <c r="C12" s="29" t="s">
        <v>120</v>
      </c>
      <c r="D12" s="174" t="s">
        <v>421</v>
      </c>
      <c r="E12" s="174" t="s">
        <v>421</v>
      </c>
      <c r="F12" s="84" t="s">
        <v>223</v>
      </c>
      <c r="G12" s="85" t="s">
        <v>234</v>
      </c>
      <c r="H12" s="21" t="s">
        <v>350</v>
      </c>
      <c r="I12" s="25" t="s">
        <v>412</v>
      </c>
      <c r="J12" s="89" t="s">
        <v>298</v>
      </c>
    </row>
    <row r="13" spans="1:10" ht="28.5" x14ac:dyDescent="0.45">
      <c r="A13" s="102" t="s">
        <v>41</v>
      </c>
      <c r="B13" s="174" t="s">
        <v>420</v>
      </c>
      <c r="C13" s="29" t="s">
        <v>411</v>
      </c>
      <c r="D13" s="174" t="s">
        <v>421</v>
      </c>
      <c r="E13" s="174" t="s">
        <v>421</v>
      </c>
      <c r="F13" s="84" t="s">
        <v>223</v>
      </c>
      <c r="G13" s="85" t="s">
        <v>265</v>
      </c>
      <c r="H13" s="191" t="s">
        <v>282</v>
      </c>
      <c r="I13" s="105" t="s">
        <v>413</v>
      </c>
      <c r="J13" s="89" t="s">
        <v>312</v>
      </c>
    </row>
    <row r="14" spans="1:10" ht="28.5" x14ac:dyDescent="0.45">
      <c r="A14" s="96" t="s">
        <v>42</v>
      </c>
      <c r="B14" s="174"/>
      <c r="C14" s="26"/>
      <c r="D14" s="2"/>
      <c r="E14" s="174"/>
      <c r="F14" s="84"/>
      <c r="G14" s="84"/>
      <c r="H14" s="84"/>
      <c r="I14" s="25"/>
      <c r="J14" s="97"/>
    </row>
    <row r="15" spans="1:10" ht="28.5" x14ac:dyDescent="0.45">
      <c r="A15" s="99" t="s">
        <v>262</v>
      </c>
      <c r="B15" s="174" t="s">
        <v>420</v>
      </c>
      <c r="C15" s="152" t="s">
        <v>122</v>
      </c>
      <c r="D15" s="174" t="s">
        <v>421</v>
      </c>
      <c r="E15" s="174" t="s">
        <v>421</v>
      </c>
      <c r="F15" s="38" t="s">
        <v>223</v>
      </c>
      <c r="G15" s="88" t="s">
        <v>248</v>
      </c>
      <c r="H15" s="38" t="s">
        <v>350</v>
      </c>
      <c r="I15" s="98" t="s">
        <v>414</v>
      </c>
      <c r="J15" s="89" t="s">
        <v>299</v>
      </c>
    </row>
    <row r="16" spans="1:10" ht="14.65" thickBot="1" x14ac:dyDescent="0.5">
      <c r="A16" s="68" t="s">
        <v>43</v>
      </c>
      <c r="B16" s="19"/>
      <c r="C16" s="58"/>
      <c r="D16" s="19"/>
      <c r="E16" s="19"/>
      <c r="F16" s="38"/>
      <c r="G16" s="38"/>
      <c r="H16" s="38"/>
      <c r="I16" s="19"/>
      <c r="J16" s="94"/>
    </row>
    <row r="17" spans="1:10" ht="14.65" thickBot="1" x14ac:dyDescent="0.5">
      <c r="A17" s="12" t="s">
        <v>44</v>
      </c>
      <c r="B17" s="20"/>
      <c r="C17" s="20"/>
      <c r="D17" s="20"/>
      <c r="E17" s="60">
        <f>SUM(E4:E16)</f>
        <v>0</v>
      </c>
      <c r="F17" s="20"/>
      <c r="G17" s="20"/>
      <c r="H17" s="20"/>
      <c r="I17" s="20"/>
      <c r="J17" s="95"/>
    </row>
    <row r="19" spans="1:10" x14ac:dyDescent="0.45">
      <c r="A19" s="1"/>
    </row>
    <row r="21" spans="1:10" x14ac:dyDescent="0.45">
      <c r="A21" s="1"/>
    </row>
    <row r="22" spans="1:10" x14ac:dyDescent="0.45">
      <c r="A22" s="1"/>
    </row>
    <row r="23" spans="1:10" x14ac:dyDescent="0.45">
      <c r="A23" s="1"/>
    </row>
    <row r="24" spans="1:10" x14ac:dyDescent="0.45">
      <c r="A24" s="1"/>
    </row>
    <row r="25" spans="1:10" x14ac:dyDescent="0.45">
      <c r="A25" s="1"/>
    </row>
  </sheetData>
  <mergeCells count="1">
    <mergeCell ref="A8:A9"/>
  </mergeCells>
  <phoneticPr fontId="6" type="noConversion"/>
  <hyperlinks>
    <hyperlink ref="H7" r:id="rId1" xr:uid="{4107B179-B9B1-4C30-B766-AED061B4E5B7}"/>
    <hyperlink ref="G6" r:id="rId2" xr:uid="{801EBA60-C7E7-4826-9AC4-D0E5E90DEF92}"/>
    <hyperlink ref="G15" r:id="rId3" xr:uid="{CE4298FB-D7B9-40A7-8BB4-5F7AC96BED0E}"/>
    <hyperlink ref="G5" r:id="rId4" xr:uid="{83F87380-637B-46B1-BF91-D72E2F4584EC}"/>
    <hyperlink ref="G11" r:id="rId5" xr:uid="{F649CF02-FDE1-4880-B422-4E0CDD4F17A9}"/>
    <hyperlink ref="G13" r:id="rId6" xr:uid="{DF56A177-4CA2-44AE-B46A-E5E5E85A3AE2}"/>
    <hyperlink ref="G12" r:id="rId7" xr:uid="{AA33DBBF-5AFB-4A75-85B8-8338E689635E}"/>
    <hyperlink ref="G7" r:id="rId8" xr:uid="{3ECE8600-AC16-479D-8645-F950696DE999}"/>
    <hyperlink ref="G8" r:id="rId9" xr:uid="{8CE6E4FF-9026-4716-B415-FDDB00D4414E}"/>
    <hyperlink ref="G9" r:id="rId10" xr:uid="{34AF1930-4315-49A3-B464-53D68D81C797}"/>
    <hyperlink ref="H13" r:id="rId11" xr:uid="{8DAC3B70-BDDD-4D2F-833D-851450375C0C}"/>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24E76-9977-4422-9896-FB982A1D6F28}">
  <sheetPr>
    <tabColor theme="9"/>
  </sheetPr>
  <dimension ref="A1:J71"/>
  <sheetViews>
    <sheetView showGridLines="0" topLeftCell="D40" zoomScale="70" zoomScaleNormal="70" workbookViewId="0">
      <selection activeCell="I64" sqref="I64"/>
    </sheetView>
  </sheetViews>
  <sheetFormatPr defaultColWidth="9" defaultRowHeight="14.25" x14ac:dyDescent="0.45"/>
  <cols>
    <col min="1" max="1" width="67.86328125" style="1" customWidth="1"/>
    <col min="2" max="2" width="25" bestFit="1" customWidth="1"/>
    <col min="3" max="3" width="52.3984375" bestFit="1" customWidth="1"/>
    <col min="4" max="4" width="25" bestFit="1" customWidth="1"/>
    <col min="5" max="5" width="32.3984375" bestFit="1" customWidth="1"/>
    <col min="6" max="6" width="39.3984375" bestFit="1" customWidth="1"/>
    <col min="7" max="7" width="39.73046875" bestFit="1" customWidth="1"/>
    <col min="8" max="8" width="21.3984375" customWidth="1"/>
    <col min="9" max="9" width="28.265625" customWidth="1"/>
    <col min="10" max="10" width="20.3984375" customWidth="1"/>
  </cols>
  <sheetData>
    <row r="1" spans="1:10" x14ac:dyDescent="0.45">
      <c r="A1" s="5" t="s">
        <v>184</v>
      </c>
    </row>
    <row r="2" spans="1:10" ht="14.65" thickBot="1" x14ac:dyDescent="0.5"/>
    <row r="3" spans="1:10" x14ac:dyDescent="0.45">
      <c r="A3" s="3" t="s">
        <v>184</v>
      </c>
      <c r="B3" s="4" t="s">
        <v>1</v>
      </c>
      <c r="C3" s="4" t="s">
        <v>2</v>
      </c>
      <c r="D3" s="4" t="s">
        <v>422</v>
      </c>
      <c r="E3" s="4" t="s">
        <v>3</v>
      </c>
      <c r="F3" s="79" t="s">
        <v>271</v>
      </c>
      <c r="G3" s="79" t="s">
        <v>272</v>
      </c>
      <c r="H3" s="79" t="s">
        <v>349</v>
      </c>
      <c r="I3" s="79" t="s">
        <v>332</v>
      </c>
      <c r="J3" s="149" t="s">
        <v>285</v>
      </c>
    </row>
    <row r="4" spans="1:10" ht="24.75" customHeight="1" x14ac:dyDescent="0.45">
      <c r="A4" s="274" t="s">
        <v>151</v>
      </c>
      <c r="B4" s="57" t="s">
        <v>6</v>
      </c>
      <c r="C4" s="201" t="s">
        <v>120</v>
      </c>
      <c r="D4" s="57" t="s">
        <v>31</v>
      </c>
      <c r="E4" s="34">
        <v>-20</v>
      </c>
      <c r="F4" s="336" t="s">
        <v>259</v>
      </c>
      <c r="G4" s="336"/>
      <c r="H4" s="336"/>
      <c r="I4" s="336"/>
      <c r="J4" s="338"/>
    </row>
    <row r="5" spans="1:10" ht="36" customHeight="1" x14ac:dyDescent="0.45">
      <c r="A5" s="259"/>
      <c r="B5" s="57" t="s">
        <v>6</v>
      </c>
      <c r="C5" s="201" t="s">
        <v>120</v>
      </c>
      <c r="D5" s="57" t="s">
        <v>31</v>
      </c>
      <c r="E5" s="34">
        <v>20</v>
      </c>
      <c r="F5" s="337"/>
      <c r="G5" s="337"/>
      <c r="H5" s="337"/>
      <c r="I5" s="337"/>
      <c r="J5" s="339"/>
    </row>
    <row r="6" spans="1:10" x14ac:dyDescent="0.45">
      <c r="A6" s="259" t="s">
        <v>152</v>
      </c>
      <c r="B6" s="199" t="s">
        <v>7</v>
      </c>
      <c r="C6" s="27" t="s">
        <v>153</v>
      </c>
      <c r="D6" s="27" t="s">
        <v>31</v>
      </c>
      <c r="E6" s="31">
        <v>253.75</v>
      </c>
      <c r="F6" s="281" t="s">
        <v>223</v>
      </c>
      <c r="G6" s="283" t="s">
        <v>235</v>
      </c>
      <c r="H6" s="281" t="s">
        <v>354</v>
      </c>
      <c r="I6" s="281"/>
      <c r="J6" s="294"/>
    </row>
    <row r="7" spans="1:10" x14ac:dyDescent="0.45">
      <c r="A7" s="260"/>
      <c r="B7" s="199" t="s">
        <v>7</v>
      </c>
      <c r="C7" s="27" t="s">
        <v>153</v>
      </c>
      <c r="D7" s="27" t="s">
        <v>32</v>
      </c>
      <c r="E7" s="31">
        <v>503.75</v>
      </c>
      <c r="F7" s="282"/>
      <c r="G7" s="284"/>
      <c r="H7" s="282"/>
      <c r="I7" s="282"/>
      <c r="J7" s="280"/>
    </row>
    <row r="8" spans="1:10" ht="14.25" customHeight="1" x14ac:dyDescent="0.45">
      <c r="A8" s="259" t="s">
        <v>156</v>
      </c>
      <c r="B8" s="199" t="s">
        <v>7</v>
      </c>
      <c r="C8" s="201" t="s">
        <v>26</v>
      </c>
      <c r="D8" s="27" t="s">
        <v>32</v>
      </c>
      <c r="E8" s="32">
        <v>1000</v>
      </c>
      <c r="F8" s="281" t="s">
        <v>223</v>
      </c>
      <c r="G8" s="283" t="s">
        <v>211</v>
      </c>
      <c r="H8" s="285" t="s">
        <v>353</v>
      </c>
      <c r="I8" s="281"/>
      <c r="J8" s="294"/>
    </row>
    <row r="9" spans="1:10" x14ac:dyDescent="0.45">
      <c r="A9" s="260"/>
      <c r="B9" s="199" t="s">
        <v>7</v>
      </c>
      <c r="C9" s="201" t="s">
        <v>26</v>
      </c>
      <c r="D9" s="199" t="s">
        <v>31</v>
      </c>
      <c r="E9" s="41">
        <v>1000</v>
      </c>
      <c r="F9" s="282"/>
      <c r="G9" s="284"/>
      <c r="H9" s="286"/>
      <c r="I9" s="282"/>
      <c r="J9" s="280"/>
    </row>
    <row r="10" spans="1:10" x14ac:dyDescent="0.45">
      <c r="A10" s="18" t="s">
        <v>161</v>
      </c>
      <c r="B10" s="199" t="s">
        <v>420</v>
      </c>
      <c r="C10" s="27" t="s">
        <v>24</v>
      </c>
      <c r="D10" s="27" t="s">
        <v>421</v>
      </c>
      <c r="E10" s="181" t="s">
        <v>421</v>
      </c>
      <c r="F10" s="199" t="s">
        <v>223</v>
      </c>
      <c r="G10" s="192" t="s">
        <v>209</v>
      </c>
      <c r="H10" s="201" t="s">
        <v>351</v>
      </c>
      <c r="I10" s="2"/>
      <c r="J10" s="93"/>
    </row>
    <row r="11" spans="1:10" ht="28.5" x14ac:dyDescent="0.45">
      <c r="A11" s="171" t="s">
        <v>160</v>
      </c>
      <c r="B11" s="199" t="s">
        <v>7</v>
      </c>
      <c r="C11" s="199" t="s">
        <v>138</v>
      </c>
      <c r="D11" s="27" t="s">
        <v>31</v>
      </c>
      <c r="E11" s="31">
        <f>115.782133</f>
        <v>115.782133</v>
      </c>
      <c r="F11" s="199" t="s">
        <v>223</v>
      </c>
      <c r="G11" s="200" t="s">
        <v>250</v>
      </c>
      <c r="H11" s="199" t="s">
        <v>351</v>
      </c>
      <c r="I11" s="2"/>
      <c r="J11" s="93"/>
    </row>
    <row r="12" spans="1:10" ht="42.75" x14ac:dyDescent="0.45">
      <c r="A12" s="172" t="s">
        <v>157</v>
      </c>
      <c r="B12" s="199" t="s">
        <v>420</v>
      </c>
      <c r="C12" s="201" t="s">
        <v>118</v>
      </c>
      <c r="D12" s="27" t="s">
        <v>421</v>
      </c>
      <c r="E12" s="181" t="s">
        <v>421</v>
      </c>
      <c r="F12" s="199" t="s">
        <v>259</v>
      </c>
      <c r="G12" s="199"/>
      <c r="H12" s="207" t="s">
        <v>436</v>
      </c>
      <c r="I12" s="25" t="s">
        <v>433</v>
      </c>
      <c r="J12" s="173" t="s">
        <v>323</v>
      </c>
    </row>
    <row r="13" spans="1:10" ht="42.75" x14ac:dyDescent="0.45">
      <c r="A13" s="172" t="s">
        <v>159</v>
      </c>
      <c r="B13" s="199" t="s">
        <v>420</v>
      </c>
      <c r="C13" s="201" t="s">
        <v>118</v>
      </c>
      <c r="D13" s="27" t="s">
        <v>421</v>
      </c>
      <c r="E13" s="181" t="s">
        <v>421</v>
      </c>
      <c r="F13" s="199" t="s">
        <v>259</v>
      </c>
      <c r="G13" s="199"/>
      <c r="H13" s="190" t="s">
        <v>435</v>
      </c>
      <c r="I13" s="25" t="s">
        <v>431</v>
      </c>
      <c r="J13" s="173" t="s">
        <v>323</v>
      </c>
    </row>
    <row r="14" spans="1:10" ht="42.75" x14ac:dyDescent="0.45">
      <c r="A14" s="172" t="s">
        <v>158</v>
      </c>
      <c r="B14" s="199" t="s">
        <v>420</v>
      </c>
      <c r="C14" s="201" t="s">
        <v>118</v>
      </c>
      <c r="D14" s="27" t="s">
        <v>421</v>
      </c>
      <c r="E14" s="181" t="s">
        <v>421</v>
      </c>
      <c r="F14" s="199" t="s">
        <v>259</v>
      </c>
      <c r="G14" s="199"/>
      <c r="H14" s="207" t="s">
        <v>434</v>
      </c>
      <c r="I14" s="25" t="s">
        <v>432</v>
      </c>
      <c r="J14" s="173" t="s">
        <v>323</v>
      </c>
    </row>
    <row r="15" spans="1:10" x14ac:dyDescent="0.45">
      <c r="A15" s="253" t="s">
        <v>154</v>
      </c>
      <c r="B15" s="199" t="s">
        <v>7</v>
      </c>
      <c r="C15" s="201" t="s">
        <v>19</v>
      </c>
      <c r="D15" s="27" t="s">
        <v>31</v>
      </c>
      <c r="E15" s="32">
        <f>0.403571+10</f>
        <v>10.403570999999999</v>
      </c>
      <c r="F15" s="281" t="s">
        <v>223</v>
      </c>
      <c r="G15" s="283" t="s">
        <v>204</v>
      </c>
      <c r="H15" s="281" t="s">
        <v>351</v>
      </c>
      <c r="I15" s="340"/>
      <c r="J15" s="342"/>
    </row>
    <row r="16" spans="1:10" x14ac:dyDescent="0.45">
      <c r="A16" s="253"/>
      <c r="B16" s="199" t="s">
        <v>7</v>
      </c>
      <c r="C16" s="201" t="s">
        <v>19</v>
      </c>
      <c r="D16" s="27" t="s">
        <v>32</v>
      </c>
      <c r="E16" s="32">
        <v>133.69999999999999</v>
      </c>
      <c r="F16" s="282"/>
      <c r="G16" s="284"/>
      <c r="H16" s="282"/>
      <c r="I16" s="341"/>
      <c r="J16" s="343"/>
    </row>
    <row r="17" spans="1:10" x14ac:dyDescent="0.45">
      <c r="A17" s="253"/>
      <c r="B17" s="199" t="s">
        <v>7</v>
      </c>
      <c r="C17" s="27" t="s">
        <v>20</v>
      </c>
      <c r="D17" s="27" t="s">
        <v>31</v>
      </c>
      <c r="E17" s="32">
        <f>1+14</f>
        <v>15</v>
      </c>
      <c r="F17" s="199" t="s">
        <v>223</v>
      </c>
      <c r="G17" s="200" t="s">
        <v>206</v>
      </c>
      <c r="H17" s="199" t="s">
        <v>351</v>
      </c>
      <c r="I17" s="2"/>
      <c r="J17" s="93"/>
    </row>
    <row r="18" spans="1:10" x14ac:dyDescent="0.45">
      <c r="A18" s="253"/>
      <c r="B18" s="199" t="s">
        <v>7</v>
      </c>
      <c r="C18" s="27" t="s">
        <v>22</v>
      </c>
      <c r="D18" s="27" t="s">
        <v>31</v>
      </c>
      <c r="E18" s="32">
        <f>2+31.5</f>
        <v>33.5</v>
      </c>
      <c r="F18" s="281" t="s">
        <v>223</v>
      </c>
      <c r="G18" s="283" t="s">
        <v>239</v>
      </c>
      <c r="H18" s="281" t="s">
        <v>351</v>
      </c>
      <c r="I18" s="340"/>
      <c r="J18" s="342"/>
    </row>
    <row r="19" spans="1:10" x14ac:dyDescent="0.45">
      <c r="A19" s="253"/>
      <c r="B19" s="199" t="s">
        <v>7</v>
      </c>
      <c r="C19" s="27" t="s">
        <v>22</v>
      </c>
      <c r="D19" s="27" t="s">
        <v>32</v>
      </c>
      <c r="E19" s="32">
        <v>33.5</v>
      </c>
      <c r="F19" s="282"/>
      <c r="G19" s="284"/>
      <c r="H19" s="282"/>
      <c r="I19" s="341"/>
      <c r="J19" s="343"/>
    </row>
    <row r="20" spans="1:10" x14ac:dyDescent="0.45">
      <c r="A20" s="253"/>
      <c r="B20" s="199" t="s">
        <v>7</v>
      </c>
      <c r="C20" s="201" t="s">
        <v>25</v>
      </c>
      <c r="D20" s="27" t="s">
        <v>31</v>
      </c>
      <c r="E20" s="32">
        <f>776.076667+6.75+25+21.4+68.6+196.016667+34.744768+5378.297032+7.533544+46.199588+5.3016</f>
        <v>6565.9198660000002</v>
      </c>
      <c r="F20" s="281" t="s">
        <v>223</v>
      </c>
      <c r="G20" s="283" t="s">
        <v>212</v>
      </c>
      <c r="H20" s="281" t="s">
        <v>356</v>
      </c>
      <c r="I20" s="340"/>
      <c r="J20" s="342"/>
    </row>
    <row r="21" spans="1:10" x14ac:dyDescent="0.45">
      <c r="A21" s="253"/>
      <c r="B21" s="199" t="s">
        <v>7</v>
      </c>
      <c r="C21" s="201" t="s">
        <v>25</v>
      </c>
      <c r="D21" s="27" t="s">
        <v>32</v>
      </c>
      <c r="E21" s="32">
        <f>536.473333+7.7+278.038565+3821.702968+5.275384+298.400412+13.4984</f>
        <v>4961.089062</v>
      </c>
      <c r="F21" s="282"/>
      <c r="G21" s="284"/>
      <c r="H21" s="282"/>
      <c r="I21" s="341"/>
      <c r="J21" s="343"/>
    </row>
    <row r="22" spans="1:10" ht="14.25" customHeight="1" x14ac:dyDescent="0.45">
      <c r="A22" s="253"/>
      <c r="B22" s="199" t="s">
        <v>7</v>
      </c>
      <c r="C22" s="29" t="s">
        <v>23</v>
      </c>
      <c r="D22" s="27" t="s">
        <v>31</v>
      </c>
      <c r="E22" s="32">
        <f>318.492543+0.45</f>
        <v>318.942543</v>
      </c>
      <c r="F22" s="281" t="s">
        <v>223</v>
      </c>
      <c r="G22" s="283" t="s">
        <v>208</v>
      </c>
      <c r="H22" s="285" t="s">
        <v>353</v>
      </c>
      <c r="I22" s="340"/>
      <c r="J22" s="342"/>
    </row>
    <row r="23" spans="1:10" x14ac:dyDescent="0.45">
      <c r="A23" s="253"/>
      <c r="B23" s="199" t="s">
        <v>7</v>
      </c>
      <c r="C23" s="29" t="s">
        <v>23</v>
      </c>
      <c r="D23" s="27" t="s">
        <v>32</v>
      </c>
      <c r="E23" s="32">
        <v>308.37196399999999</v>
      </c>
      <c r="F23" s="282"/>
      <c r="G23" s="284"/>
      <c r="H23" s="286"/>
      <c r="I23" s="341"/>
      <c r="J23" s="343"/>
    </row>
    <row r="24" spans="1:10" x14ac:dyDescent="0.45">
      <c r="A24" s="194" t="s">
        <v>162</v>
      </c>
      <c r="B24" s="199" t="s">
        <v>7</v>
      </c>
      <c r="C24" s="201" t="s">
        <v>25</v>
      </c>
      <c r="D24" s="27" t="s">
        <v>31</v>
      </c>
      <c r="E24" s="32">
        <v>6.4198120000000003</v>
      </c>
      <c r="F24" s="199" t="s">
        <v>223</v>
      </c>
      <c r="G24" s="200" t="s">
        <v>212</v>
      </c>
      <c r="H24" s="199"/>
      <c r="I24" s="2"/>
      <c r="J24" s="93"/>
    </row>
    <row r="25" spans="1:10" ht="42.75" x14ac:dyDescent="0.45">
      <c r="A25" s="18" t="s">
        <v>169</v>
      </c>
      <c r="B25" s="199" t="s">
        <v>7</v>
      </c>
      <c r="C25" s="201" t="s">
        <v>129</v>
      </c>
      <c r="D25" s="199" t="s">
        <v>31</v>
      </c>
      <c r="E25" s="32">
        <v>5</v>
      </c>
      <c r="F25" s="199" t="s">
        <v>223</v>
      </c>
      <c r="G25" s="200" t="s">
        <v>240</v>
      </c>
      <c r="H25" s="199" t="s">
        <v>351</v>
      </c>
      <c r="I25" s="2"/>
      <c r="J25" s="93"/>
    </row>
    <row r="26" spans="1:10" ht="14.25" customHeight="1" x14ac:dyDescent="0.45">
      <c r="A26" s="334" t="s">
        <v>170</v>
      </c>
      <c r="B26" s="199" t="s">
        <v>7</v>
      </c>
      <c r="C26" s="201" t="s">
        <v>118</v>
      </c>
      <c r="D26" s="27" t="s">
        <v>32</v>
      </c>
      <c r="E26" s="31">
        <v>12.65</v>
      </c>
      <c r="F26" s="281" t="s">
        <v>223</v>
      </c>
      <c r="G26" s="283" t="s">
        <v>231</v>
      </c>
      <c r="H26" s="285" t="s">
        <v>353</v>
      </c>
      <c r="I26" s="340"/>
      <c r="J26" s="342"/>
    </row>
    <row r="27" spans="1:10" ht="31.15" customHeight="1" x14ac:dyDescent="0.45">
      <c r="A27" s="335"/>
      <c r="B27" s="199" t="s">
        <v>7</v>
      </c>
      <c r="C27" s="201" t="s">
        <v>118</v>
      </c>
      <c r="D27" s="199" t="s">
        <v>31</v>
      </c>
      <c r="E27" s="31">
        <f>11.5+0.97319</f>
        <v>12.473190000000001</v>
      </c>
      <c r="F27" s="282"/>
      <c r="G27" s="284"/>
      <c r="H27" s="286"/>
      <c r="I27" s="341"/>
      <c r="J27" s="343"/>
    </row>
    <row r="28" spans="1:10" ht="37.9" customHeight="1" x14ac:dyDescent="0.45">
      <c r="A28" s="172" t="s">
        <v>171</v>
      </c>
      <c r="B28" s="199" t="s">
        <v>7</v>
      </c>
      <c r="C28" s="201" t="s">
        <v>118</v>
      </c>
      <c r="D28" s="27" t="s">
        <v>32</v>
      </c>
      <c r="E28" s="32">
        <v>1500</v>
      </c>
      <c r="F28" s="199" t="s">
        <v>223</v>
      </c>
      <c r="G28" s="200" t="s">
        <v>231</v>
      </c>
      <c r="H28" s="201" t="s">
        <v>353</v>
      </c>
      <c r="I28" s="2"/>
      <c r="J28" s="93"/>
    </row>
    <row r="29" spans="1:10" ht="14.25" customHeight="1" x14ac:dyDescent="0.45">
      <c r="A29" s="259" t="s">
        <v>173</v>
      </c>
      <c r="B29" s="199" t="s">
        <v>7</v>
      </c>
      <c r="C29" s="27" t="s">
        <v>119</v>
      </c>
      <c r="D29" s="199" t="s">
        <v>31</v>
      </c>
      <c r="E29" s="31">
        <v>9.7100000000000009</v>
      </c>
      <c r="F29" s="281" t="s">
        <v>223</v>
      </c>
      <c r="G29" s="283" t="s">
        <v>230</v>
      </c>
      <c r="H29" s="285" t="s">
        <v>353</v>
      </c>
      <c r="I29" s="281"/>
      <c r="J29" s="294"/>
    </row>
    <row r="30" spans="1:10" x14ac:dyDescent="0.45">
      <c r="A30" s="268"/>
      <c r="B30" s="199" t="s">
        <v>7</v>
      </c>
      <c r="C30" s="27" t="s">
        <v>119</v>
      </c>
      <c r="D30" s="27" t="s">
        <v>32</v>
      </c>
      <c r="E30" s="31">
        <v>87.39</v>
      </c>
      <c r="F30" s="282"/>
      <c r="G30" s="284"/>
      <c r="H30" s="286"/>
      <c r="I30" s="282"/>
      <c r="J30" s="280"/>
    </row>
    <row r="31" spans="1:10" ht="28.5" x14ac:dyDescent="0.45">
      <c r="A31" s="260"/>
      <c r="B31" s="199" t="s">
        <v>7</v>
      </c>
      <c r="C31" s="198" t="s">
        <v>30</v>
      </c>
      <c r="D31" s="27" t="s">
        <v>32</v>
      </c>
      <c r="E31" s="31">
        <v>2.4</v>
      </c>
      <c r="F31" s="199" t="s">
        <v>223</v>
      </c>
      <c r="G31" s="200" t="s">
        <v>222</v>
      </c>
      <c r="H31" s="201" t="s">
        <v>353</v>
      </c>
      <c r="I31" s="2"/>
      <c r="J31" s="93"/>
    </row>
    <row r="32" spans="1:10" ht="28.5" x14ac:dyDescent="0.45">
      <c r="A32" s="172" t="s">
        <v>174</v>
      </c>
      <c r="B32" s="199" t="s">
        <v>7</v>
      </c>
      <c r="C32" s="27" t="s">
        <v>119</v>
      </c>
      <c r="D32" s="27" t="s">
        <v>32</v>
      </c>
      <c r="E32" s="31">
        <v>60.2</v>
      </c>
      <c r="F32" s="199" t="s">
        <v>223</v>
      </c>
      <c r="G32" s="200" t="s">
        <v>230</v>
      </c>
      <c r="H32" s="201" t="s">
        <v>353</v>
      </c>
      <c r="I32" s="2"/>
      <c r="J32" s="93"/>
    </row>
    <row r="33" spans="1:10" x14ac:dyDescent="0.45">
      <c r="A33" s="172" t="s">
        <v>175</v>
      </c>
      <c r="B33" s="199" t="s">
        <v>7</v>
      </c>
      <c r="C33" s="69" t="s">
        <v>128</v>
      </c>
      <c r="D33" s="27" t="s">
        <v>32</v>
      </c>
      <c r="E33" s="26">
        <v>50</v>
      </c>
      <c r="F33" s="199" t="s">
        <v>223</v>
      </c>
      <c r="G33" s="200" t="s">
        <v>243</v>
      </c>
      <c r="H33" s="199" t="s">
        <v>351</v>
      </c>
      <c r="I33" s="2"/>
      <c r="J33" s="93"/>
    </row>
    <row r="34" spans="1:10" ht="28.5" x14ac:dyDescent="0.45">
      <c r="A34" s="172" t="s">
        <v>176</v>
      </c>
      <c r="B34" s="199" t="s">
        <v>7</v>
      </c>
      <c r="C34" s="199" t="s">
        <v>164</v>
      </c>
      <c r="D34" s="27" t="s">
        <v>32</v>
      </c>
      <c r="E34" s="26">
        <v>20</v>
      </c>
      <c r="F34" s="199" t="s">
        <v>223</v>
      </c>
      <c r="G34" s="200" t="s">
        <v>266</v>
      </c>
      <c r="H34" s="201" t="s">
        <v>353</v>
      </c>
      <c r="I34" s="2"/>
      <c r="J34" s="93"/>
    </row>
    <row r="35" spans="1:10" ht="28.5" x14ac:dyDescent="0.45">
      <c r="A35" s="171" t="s">
        <v>177</v>
      </c>
      <c r="B35" s="199" t="s">
        <v>7</v>
      </c>
      <c r="C35" s="27" t="s">
        <v>130</v>
      </c>
      <c r="D35" s="27" t="s">
        <v>32</v>
      </c>
      <c r="E35" s="26">
        <v>50</v>
      </c>
      <c r="F35" s="199" t="s">
        <v>223</v>
      </c>
      <c r="G35" s="200" t="s">
        <v>236</v>
      </c>
      <c r="H35" s="201" t="s">
        <v>353</v>
      </c>
      <c r="I35" s="2"/>
      <c r="J35" s="93"/>
    </row>
    <row r="36" spans="1:10" x14ac:dyDescent="0.45">
      <c r="A36" s="171" t="s">
        <v>199</v>
      </c>
      <c r="B36" s="199" t="s">
        <v>420</v>
      </c>
      <c r="C36" s="27" t="s">
        <v>20</v>
      </c>
      <c r="D36" s="27" t="s">
        <v>421</v>
      </c>
      <c r="E36" s="181" t="s">
        <v>421</v>
      </c>
      <c r="F36" s="199" t="s">
        <v>223</v>
      </c>
      <c r="G36" s="200" t="s">
        <v>206</v>
      </c>
      <c r="H36" s="199" t="s">
        <v>351</v>
      </c>
      <c r="I36" s="9"/>
      <c r="J36" s="164"/>
    </row>
    <row r="37" spans="1:10" ht="30" customHeight="1" x14ac:dyDescent="0.45">
      <c r="A37" s="274" t="s">
        <v>178</v>
      </c>
      <c r="B37" s="199" t="s">
        <v>7</v>
      </c>
      <c r="C37" s="199" t="s">
        <v>165</v>
      </c>
      <c r="D37" s="27" t="s">
        <v>31</v>
      </c>
      <c r="E37" s="31">
        <v>-3.3290000000000002</v>
      </c>
      <c r="F37" s="281" t="s">
        <v>259</v>
      </c>
      <c r="G37" s="281"/>
      <c r="H37" s="281"/>
      <c r="I37" s="340"/>
      <c r="J37" s="342"/>
    </row>
    <row r="38" spans="1:10" ht="30" customHeight="1" x14ac:dyDescent="0.45">
      <c r="A38" s="274"/>
      <c r="B38" s="199" t="s">
        <v>7</v>
      </c>
      <c r="C38" s="199" t="s">
        <v>165</v>
      </c>
      <c r="D38" s="27" t="s">
        <v>31</v>
      </c>
      <c r="E38" s="31">
        <v>3.3290000000000002</v>
      </c>
      <c r="F38" s="282"/>
      <c r="G38" s="282"/>
      <c r="H38" s="282"/>
      <c r="I38" s="341"/>
      <c r="J38" s="343"/>
    </row>
    <row r="39" spans="1:10" ht="26.65" customHeight="1" x14ac:dyDescent="0.45">
      <c r="A39" s="274" t="s">
        <v>179</v>
      </c>
      <c r="B39" s="199" t="s">
        <v>7</v>
      </c>
      <c r="C39" s="199" t="s">
        <v>166</v>
      </c>
      <c r="D39" s="27" t="s">
        <v>31</v>
      </c>
      <c r="E39" s="31">
        <v>-33.732999999999997</v>
      </c>
      <c r="F39" s="291" t="s">
        <v>259</v>
      </c>
      <c r="G39" s="291"/>
      <c r="H39" s="291"/>
      <c r="I39" s="344"/>
      <c r="J39" s="345"/>
    </row>
    <row r="40" spans="1:10" ht="24.4" customHeight="1" x14ac:dyDescent="0.45">
      <c r="A40" s="274"/>
      <c r="B40" s="199" t="s">
        <v>7</v>
      </c>
      <c r="C40" s="199" t="s">
        <v>166</v>
      </c>
      <c r="D40" s="27" t="s">
        <v>31</v>
      </c>
      <c r="E40" s="31">
        <v>33.732999999999997</v>
      </c>
      <c r="F40" s="291"/>
      <c r="G40" s="291"/>
      <c r="H40" s="291"/>
      <c r="I40" s="344"/>
      <c r="J40" s="345"/>
    </row>
    <row r="41" spans="1:10" x14ac:dyDescent="0.45">
      <c r="A41" s="259" t="s">
        <v>200</v>
      </c>
      <c r="B41" s="199" t="s">
        <v>7</v>
      </c>
      <c r="C41" s="27" t="s">
        <v>22</v>
      </c>
      <c r="D41" s="27" t="s">
        <v>32</v>
      </c>
      <c r="E41" s="31">
        <v>40.020000000000003</v>
      </c>
      <c r="F41" s="291" t="s">
        <v>223</v>
      </c>
      <c r="G41" s="292" t="s">
        <v>239</v>
      </c>
      <c r="H41" s="291" t="s">
        <v>351</v>
      </c>
      <c r="I41" s="344"/>
      <c r="J41" s="345"/>
    </row>
    <row r="42" spans="1:10" ht="15.75" customHeight="1" x14ac:dyDescent="0.45">
      <c r="A42" s="260"/>
      <c r="B42" s="199" t="s">
        <v>7</v>
      </c>
      <c r="C42" s="27" t="s">
        <v>22</v>
      </c>
      <c r="D42" s="27" t="s">
        <v>31</v>
      </c>
      <c r="E42" s="31">
        <v>50</v>
      </c>
      <c r="F42" s="291"/>
      <c r="G42" s="292"/>
      <c r="H42" s="291"/>
      <c r="I42" s="344"/>
      <c r="J42" s="345"/>
    </row>
    <row r="43" spans="1:10" ht="30" customHeight="1" x14ac:dyDescent="0.45">
      <c r="A43" s="274" t="s">
        <v>201</v>
      </c>
      <c r="B43" s="199" t="s">
        <v>7</v>
      </c>
      <c r="C43" s="199" t="s">
        <v>167</v>
      </c>
      <c r="D43" s="27" t="s">
        <v>31</v>
      </c>
      <c r="E43" s="31">
        <v>5.5269320000000004</v>
      </c>
      <c r="F43" s="27" t="s">
        <v>259</v>
      </c>
      <c r="G43" s="2"/>
      <c r="H43" s="2"/>
      <c r="I43" s="2"/>
      <c r="J43" s="93"/>
    </row>
    <row r="44" spans="1:10" ht="28.5" x14ac:dyDescent="0.45">
      <c r="A44" s="274"/>
      <c r="B44" s="199" t="s">
        <v>7</v>
      </c>
      <c r="C44" s="198" t="s">
        <v>30</v>
      </c>
      <c r="D44" s="27" t="s">
        <v>31</v>
      </c>
      <c r="E44" s="31">
        <f>27.30409+63.65</f>
        <v>90.954089999999994</v>
      </c>
      <c r="F44" s="199" t="s">
        <v>223</v>
      </c>
      <c r="G44" s="200" t="s">
        <v>222</v>
      </c>
      <c r="H44" s="201" t="s">
        <v>353</v>
      </c>
      <c r="I44" s="2"/>
      <c r="J44" s="93"/>
    </row>
    <row r="45" spans="1:10" ht="30" customHeight="1" x14ac:dyDescent="0.45">
      <c r="A45" s="274" t="s">
        <v>172</v>
      </c>
      <c r="B45" s="199" t="s">
        <v>7</v>
      </c>
      <c r="C45" s="199" t="s">
        <v>168</v>
      </c>
      <c r="D45" s="27" t="s">
        <v>31</v>
      </c>
      <c r="E45" s="31">
        <v>1.3129919999999999</v>
      </c>
      <c r="F45" s="199" t="s">
        <v>223</v>
      </c>
      <c r="G45" s="200" t="s">
        <v>267</v>
      </c>
      <c r="H45" s="201" t="s">
        <v>353</v>
      </c>
      <c r="I45" s="2"/>
      <c r="J45" s="93"/>
    </row>
    <row r="46" spans="1:10" ht="28.5" x14ac:dyDescent="0.45">
      <c r="A46" s="274"/>
      <c r="B46" s="199" t="s">
        <v>7</v>
      </c>
      <c r="C46" s="201" t="s">
        <v>118</v>
      </c>
      <c r="D46" s="27" t="s">
        <v>31</v>
      </c>
      <c r="E46" s="40">
        <v>0.44668799999999997</v>
      </c>
      <c r="F46" s="199" t="s">
        <v>223</v>
      </c>
      <c r="G46" s="200" t="s">
        <v>268</v>
      </c>
      <c r="H46" s="201" t="s">
        <v>353</v>
      </c>
      <c r="I46" s="2"/>
      <c r="J46" s="93"/>
    </row>
    <row r="47" spans="1:10" x14ac:dyDescent="0.45">
      <c r="A47" s="274"/>
      <c r="B47" s="199" t="s">
        <v>7</v>
      </c>
      <c r="C47" s="199" t="s">
        <v>138</v>
      </c>
      <c r="D47" s="27" t="s">
        <v>31</v>
      </c>
      <c r="E47" s="40">
        <v>0.19544</v>
      </c>
      <c r="F47" s="199" t="s">
        <v>223</v>
      </c>
      <c r="G47" s="200" t="s">
        <v>250</v>
      </c>
      <c r="H47" s="199" t="s">
        <v>351</v>
      </c>
      <c r="I47" s="2"/>
      <c r="J47" s="93"/>
    </row>
    <row r="48" spans="1:10" ht="28.5" x14ac:dyDescent="0.45">
      <c r="A48" s="259" t="s">
        <v>180</v>
      </c>
      <c r="B48" s="199" t="s">
        <v>7</v>
      </c>
      <c r="C48" s="201" t="s">
        <v>118</v>
      </c>
      <c r="D48" s="27" t="s">
        <v>32</v>
      </c>
      <c r="E48" s="31">
        <v>63.9</v>
      </c>
      <c r="F48" s="199" t="s">
        <v>223</v>
      </c>
      <c r="G48" s="200" t="s">
        <v>231</v>
      </c>
      <c r="H48" s="201" t="s">
        <v>353</v>
      </c>
      <c r="I48" s="2"/>
      <c r="J48" s="93"/>
    </row>
    <row r="49" spans="1:10" x14ac:dyDescent="0.45">
      <c r="A49" s="268"/>
      <c r="B49" s="199" t="s">
        <v>7</v>
      </c>
      <c r="C49" s="27" t="s">
        <v>24</v>
      </c>
      <c r="D49" s="27" t="s">
        <v>32</v>
      </c>
      <c r="E49" s="31">
        <v>237.3</v>
      </c>
      <c r="F49" s="281" t="s">
        <v>223</v>
      </c>
      <c r="G49" s="283" t="s">
        <v>209</v>
      </c>
      <c r="H49" s="281" t="s">
        <v>351</v>
      </c>
      <c r="I49" s="340"/>
      <c r="J49" s="342"/>
    </row>
    <row r="50" spans="1:10" x14ac:dyDescent="0.45">
      <c r="A50" s="268"/>
      <c r="B50" s="199" t="s">
        <v>7</v>
      </c>
      <c r="C50" s="29" t="s">
        <v>24</v>
      </c>
      <c r="D50" s="199" t="s">
        <v>31</v>
      </c>
      <c r="E50" s="31">
        <v>8.1</v>
      </c>
      <c r="F50" s="282"/>
      <c r="G50" s="284"/>
      <c r="H50" s="282"/>
      <c r="I50" s="341"/>
      <c r="J50" s="343"/>
    </row>
    <row r="51" spans="1:10" x14ac:dyDescent="0.45">
      <c r="A51" s="268"/>
      <c r="B51" s="199" t="s">
        <v>7</v>
      </c>
      <c r="C51" s="201" t="s">
        <v>25</v>
      </c>
      <c r="D51" s="27" t="s">
        <v>32</v>
      </c>
      <c r="E51" s="31">
        <v>0.6</v>
      </c>
      <c r="F51" s="281" t="s">
        <v>223</v>
      </c>
      <c r="G51" s="283" t="s">
        <v>212</v>
      </c>
      <c r="H51" s="281" t="s">
        <v>350</v>
      </c>
      <c r="I51" s="287" t="s">
        <v>382</v>
      </c>
      <c r="J51" s="231" t="s">
        <v>290</v>
      </c>
    </row>
    <row r="52" spans="1:10" x14ac:dyDescent="0.45">
      <c r="A52" s="260"/>
      <c r="B52" s="199" t="s">
        <v>7</v>
      </c>
      <c r="C52" s="201" t="s">
        <v>25</v>
      </c>
      <c r="D52" s="199" t="s">
        <v>31</v>
      </c>
      <c r="E52" s="31">
        <v>8.1999999999999993</v>
      </c>
      <c r="F52" s="282"/>
      <c r="G52" s="284"/>
      <c r="H52" s="282"/>
      <c r="I52" s="288"/>
      <c r="J52" s="280"/>
    </row>
    <row r="53" spans="1:10" ht="28.5" x14ac:dyDescent="0.45">
      <c r="A53" s="274" t="s">
        <v>181</v>
      </c>
      <c r="B53" s="199" t="s">
        <v>7</v>
      </c>
      <c r="C53" s="23" t="s">
        <v>29</v>
      </c>
      <c r="D53" s="199" t="s">
        <v>31</v>
      </c>
      <c r="E53" s="26">
        <v>-2</v>
      </c>
      <c r="F53" s="281" t="s">
        <v>223</v>
      </c>
      <c r="G53" s="283" t="s">
        <v>239</v>
      </c>
      <c r="H53" s="281" t="s">
        <v>351</v>
      </c>
      <c r="I53" s="340"/>
      <c r="J53" s="342"/>
    </row>
    <row r="54" spans="1:10" x14ac:dyDescent="0.45">
      <c r="A54" s="274"/>
      <c r="B54" s="199" t="s">
        <v>7</v>
      </c>
      <c r="C54" s="27" t="s">
        <v>22</v>
      </c>
      <c r="D54" s="27" t="s">
        <v>31</v>
      </c>
      <c r="E54" s="26">
        <v>2</v>
      </c>
      <c r="F54" s="282"/>
      <c r="G54" s="284"/>
      <c r="H54" s="282"/>
      <c r="I54" s="341"/>
      <c r="J54" s="343"/>
    </row>
    <row r="55" spans="1:10" x14ac:dyDescent="0.45">
      <c r="A55" s="274" t="s">
        <v>182</v>
      </c>
      <c r="B55" s="199" t="s">
        <v>7</v>
      </c>
      <c r="C55" s="29" t="s">
        <v>23</v>
      </c>
      <c r="D55" s="27" t="s">
        <v>31</v>
      </c>
      <c r="E55" s="40">
        <v>-0.45871099999999998</v>
      </c>
      <c r="F55" s="281" t="s">
        <v>223</v>
      </c>
      <c r="G55" s="283" t="s">
        <v>206</v>
      </c>
      <c r="H55" s="281" t="s">
        <v>351</v>
      </c>
      <c r="I55" s="340"/>
      <c r="J55" s="342"/>
    </row>
    <row r="56" spans="1:10" x14ac:dyDescent="0.45">
      <c r="A56" s="274"/>
      <c r="B56" s="199" t="s">
        <v>7</v>
      </c>
      <c r="C56" s="27" t="s">
        <v>20</v>
      </c>
      <c r="D56" s="27" t="s">
        <v>31</v>
      </c>
      <c r="E56" s="40">
        <v>0.45871099999999998</v>
      </c>
      <c r="F56" s="282"/>
      <c r="G56" s="284"/>
      <c r="H56" s="282"/>
      <c r="I56" s="341"/>
      <c r="J56" s="343"/>
    </row>
    <row r="57" spans="1:10" x14ac:dyDescent="0.45">
      <c r="A57" s="274" t="s">
        <v>183</v>
      </c>
      <c r="B57" s="199" t="s">
        <v>7</v>
      </c>
      <c r="C57" s="27" t="s">
        <v>20</v>
      </c>
      <c r="D57" s="27" t="s">
        <v>31</v>
      </c>
      <c r="E57" s="31">
        <v>44.52328</v>
      </c>
      <c r="F57" s="199" t="s">
        <v>223</v>
      </c>
      <c r="G57" s="200" t="s">
        <v>206</v>
      </c>
      <c r="H57" s="199" t="s">
        <v>351</v>
      </c>
      <c r="I57" s="2"/>
      <c r="J57" s="93"/>
    </row>
    <row r="58" spans="1:10" x14ac:dyDescent="0.45">
      <c r="A58" s="274"/>
      <c r="B58" s="199" t="s">
        <v>7</v>
      </c>
      <c r="C58" s="27" t="s">
        <v>22</v>
      </c>
      <c r="D58" s="27" t="s">
        <v>31</v>
      </c>
      <c r="E58" s="31">
        <v>3.9385840000000001</v>
      </c>
      <c r="F58" s="199" t="s">
        <v>223</v>
      </c>
      <c r="G58" s="200" t="s">
        <v>239</v>
      </c>
      <c r="H58" s="199" t="s">
        <v>351</v>
      </c>
      <c r="I58" s="2"/>
      <c r="J58" s="93"/>
    </row>
    <row r="59" spans="1:10" ht="57" x14ac:dyDescent="0.45">
      <c r="A59" s="18" t="s">
        <v>188</v>
      </c>
      <c r="B59" s="199" t="s">
        <v>7</v>
      </c>
      <c r="C59" s="199" t="s">
        <v>163</v>
      </c>
      <c r="D59" s="199" t="s">
        <v>31</v>
      </c>
      <c r="E59" s="31">
        <f>234.707427+21.265071</f>
        <v>255.972498</v>
      </c>
      <c r="F59" s="199" t="s">
        <v>259</v>
      </c>
      <c r="G59" s="200"/>
      <c r="H59" s="201" t="s">
        <v>313</v>
      </c>
      <c r="I59" s="104" t="s">
        <v>315</v>
      </c>
      <c r="J59" s="193" t="s">
        <v>314</v>
      </c>
    </row>
    <row r="60" spans="1:10" ht="28.5" x14ac:dyDescent="0.45">
      <c r="A60" s="195" t="s">
        <v>189</v>
      </c>
      <c r="B60" s="199" t="s">
        <v>7</v>
      </c>
      <c r="C60" s="201" t="s">
        <v>141</v>
      </c>
      <c r="D60" s="199" t="s">
        <v>31</v>
      </c>
      <c r="E60" s="31">
        <v>4.2189170000000003</v>
      </c>
      <c r="F60" s="199" t="s">
        <v>259</v>
      </c>
      <c r="G60" s="199"/>
      <c r="H60" s="199"/>
      <c r="I60" s="2"/>
      <c r="J60" s="93"/>
    </row>
    <row r="61" spans="1:10" x14ac:dyDescent="0.45">
      <c r="A61" s="172" t="s">
        <v>190</v>
      </c>
      <c r="B61" s="199" t="s">
        <v>7</v>
      </c>
      <c r="C61" s="27" t="s">
        <v>24</v>
      </c>
      <c r="D61" s="27" t="s">
        <v>32</v>
      </c>
      <c r="E61" s="31">
        <v>82.5</v>
      </c>
      <c r="F61" s="199" t="s">
        <v>223</v>
      </c>
      <c r="G61" s="200" t="s">
        <v>209</v>
      </c>
      <c r="H61" s="199" t="s">
        <v>351</v>
      </c>
      <c r="I61" s="2"/>
      <c r="J61" s="93"/>
    </row>
    <row r="62" spans="1:10" ht="28.5" x14ac:dyDescent="0.45">
      <c r="A62" s="172" t="s">
        <v>191</v>
      </c>
      <c r="B62" s="199" t="s">
        <v>7</v>
      </c>
      <c r="C62" s="198" t="s">
        <v>30</v>
      </c>
      <c r="D62" s="27" t="s">
        <v>32</v>
      </c>
      <c r="E62" s="28">
        <v>9.9640000000000004</v>
      </c>
      <c r="F62" s="199" t="s">
        <v>223</v>
      </c>
      <c r="G62" s="200" t="s">
        <v>222</v>
      </c>
      <c r="H62" s="201" t="s">
        <v>353</v>
      </c>
      <c r="I62" s="2"/>
      <c r="J62" s="93"/>
    </row>
    <row r="63" spans="1:10" ht="28.5" x14ac:dyDescent="0.45">
      <c r="A63" s="172" t="s">
        <v>192</v>
      </c>
      <c r="B63" s="199" t="s">
        <v>420</v>
      </c>
      <c r="C63" s="199" t="s">
        <v>168</v>
      </c>
      <c r="D63" s="27" t="s">
        <v>421</v>
      </c>
      <c r="E63" s="181" t="s">
        <v>421</v>
      </c>
      <c r="F63" s="199" t="s">
        <v>223</v>
      </c>
      <c r="G63" s="200" t="s">
        <v>267</v>
      </c>
      <c r="H63" s="201" t="s">
        <v>353</v>
      </c>
      <c r="I63" s="2"/>
      <c r="J63" s="93"/>
    </row>
    <row r="64" spans="1:10" x14ac:dyDescent="0.45">
      <c r="A64" s="67" t="s">
        <v>193</v>
      </c>
      <c r="B64" s="199" t="s">
        <v>420</v>
      </c>
      <c r="C64" s="203" t="s">
        <v>423</v>
      </c>
      <c r="D64" s="203" t="s">
        <v>421</v>
      </c>
      <c r="E64" s="185" t="s">
        <v>421</v>
      </c>
      <c r="F64" s="196" t="s">
        <v>223</v>
      </c>
      <c r="G64" s="197" t="s">
        <v>269</v>
      </c>
      <c r="H64" s="198" t="s">
        <v>350</v>
      </c>
      <c r="I64" s="19" t="s">
        <v>356</v>
      </c>
      <c r="J64" s="94"/>
    </row>
    <row r="65" spans="1:10" ht="14.65" thickBot="1" x14ac:dyDescent="0.5">
      <c r="A65" s="183" t="s">
        <v>428</v>
      </c>
      <c r="B65" s="199" t="s">
        <v>420</v>
      </c>
      <c r="C65" s="184" t="s">
        <v>119</v>
      </c>
      <c r="D65" s="203" t="s">
        <v>421</v>
      </c>
      <c r="E65" s="185" t="s">
        <v>421</v>
      </c>
      <c r="F65" s="204" t="s">
        <v>259</v>
      </c>
      <c r="G65" s="205"/>
      <c r="H65" s="206"/>
      <c r="I65" s="186"/>
      <c r="J65" s="187"/>
    </row>
    <row r="66" spans="1:10" ht="14.65" thickBot="1" x14ac:dyDescent="0.5">
      <c r="A66" s="113" t="s">
        <v>185</v>
      </c>
      <c r="B66" s="114"/>
      <c r="C66" s="114"/>
      <c r="D66" s="114"/>
      <c r="E66" s="114">
        <f>SUM(E4:E64)</f>
        <v>17977.625561999994</v>
      </c>
      <c r="F66" s="114"/>
      <c r="G66" s="114"/>
      <c r="H66" s="114"/>
      <c r="I66" s="114"/>
      <c r="J66" s="115"/>
    </row>
    <row r="67" spans="1:10" ht="14.65" thickBot="1" x14ac:dyDescent="0.5">
      <c r="A67" s="119" t="s">
        <v>186</v>
      </c>
      <c r="B67" s="108"/>
      <c r="C67" s="108"/>
      <c r="D67" s="108"/>
      <c r="E67" s="108">
        <f>SUM(E4:E5)</f>
        <v>0</v>
      </c>
      <c r="F67" s="108"/>
      <c r="G67" s="108"/>
      <c r="H67" s="108"/>
      <c r="I67" s="108"/>
      <c r="J67" s="109"/>
    </row>
    <row r="68" spans="1:10" ht="14.65" thickBot="1" x14ac:dyDescent="0.5">
      <c r="A68" s="116" t="s">
        <v>187</v>
      </c>
      <c r="B68" s="117"/>
      <c r="C68" s="117"/>
      <c r="D68" s="117"/>
      <c r="E68" s="117">
        <f>E66-E67</f>
        <v>17977.625561999994</v>
      </c>
      <c r="F68" s="117"/>
      <c r="G68" s="117"/>
      <c r="H68" s="117"/>
      <c r="I68" s="117"/>
      <c r="J68" s="118"/>
    </row>
    <row r="69" spans="1:10" x14ac:dyDescent="0.45">
      <c r="B69" s="24"/>
      <c r="E69" s="6"/>
    </row>
    <row r="70" spans="1:10" x14ac:dyDescent="0.45">
      <c r="B70" s="24"/>
    </row>
    <row r="71" spans="1:10" x14ac:dyDescent="0.45">
      <c r="E71" s="33"/>
    </row>
  </sheetData>
  <mergeCells count="95">
    <mergeCell ref="F55:F56"/>
    <mergeCell ref="G55:G56"/>
    <mergeCell ref="H55:H56"/>
    <mergeCell ref="I55:I56"/>
    <mergeCell ref="J55:J56"/>
    <mergeCell ref="F53:F54"/>
    <mergeCell ref="G53:G54"/>
    <mergeCell ref="H53:H54"/>
    <mergeCell ref="I53:I54"/>
    <mergeCell ref="J53:J54"/>
    <mergeCell ref="F51:F52"/>
    <mergeCell ref="G51:G52"/>
    <mergeCell ref="H51:H52"/>
    <mergeCell ref="I51:I52"/>
    <mergeCell ref="J51:J52"/>
    <mergeCell ref="F49:F50"/>
    <mergeCell ref="G49:G50"/>
    <mergeCell ref="H49:H50"/>
    <mergeCell ref="I49:I50"/>
    <mergeCell ref="J49:J50"/>
    <mergeCell ref="F41:F42"/>
    <mergeCell ref="G41:G42"/>
    <mergeCell ref="H41:H42"/>
    <mergeCell ref="I41:I42"/>
    <mergeCell ref="J41:J42"/>
    <mergeCell ref="F39:F40"/>
    <mergeCell ref="G39:G40"/>
    <mergeCell ref="H39:H40"/>
    <mergeCell ref="I39:I40"/>
    <mergeCell ref="J39:J40"/>
    <mergeCell ref="F37:F38"/>
    <mergeCell ref="G37:G38"/>
    <mergeCell ref="H37:H38"/>
    <mergeCell ref="I37:I38"/>
    <mergeCell ref="J37:J38"/>
    <mergeCell ref="F29:F30"/>
    <mergeCell ref="G29:G30"/>
    <mergeCell ref="H29:H30"/>
    <mergeCell ref="I29:I30"/>
    <mergeCell ref="J29:J30"/>
    <mergeCell ref="F26:F27"/>
    <mergeCell ref="G26:G27"/>
    <mergeCell ref="H26:H27"/>
    <mergeCell ref="I26:I27"/>
    <mergeCell ref="J26:J27"/>
    <mergeCell ref="F22:F23"/>
    <mergeCell ref="G22:G23"/>
    <mergeCell ref="H22:H23"/>
    <mergeCell ref="I22:I23"/>
    <mergeCell ref="J22:J23"/>
    <mergeCell ref="F20:F21"/>
    <mergeCell ref="G20:G21"/>
    <mergeCell ref="H20:H21"/>
    <mergeCell ref="I20:I21"/>
    <mergeCell ref="J20:J21"/>
    <mergeCell ref="F18:F19"/>
    <mergeCell ref="G18:G19"/>
    <mergeCell ref="H18:H19"/>
    <mergeCell ref="I18:I19"/>
    <mergeCell ref="J18:J19"/>
    <mergeCell ref="F15:F16"/>
    <mergeCell ref="G15:G16"/>
    <mergeCell ref="H15:H16"/>
    <mergeCell ref="I15:I16"/>
    <mergeCell ref="J15:J16"/>
    <mergeCell ref="F8:F9"/>
    <mergeCell ref="G8:G9"/>
    <mergeCell ref="H8:H9"/>
    <mergeCell ref="I8:I9"/>
    <mergeCell ref="J8:J9"/>
    <mergeCell ref="F6:F7"/>
    <mergeCell ref="G6:G7"/>
    <mergeCell ref="H6:H7"/>
    <mergeCell ref="I6:I7"/>
    <mergeCell ref="J6:J7"/>
    <mergeCell ref="F4:F5"/>
    <mergeCell ref="G4:G5"/>
    <mergeCell ref="H4:H5"/>
    <mergeCell ref="I4:I5"/>
    <mergeCell ref="J4:J5"/>
    <mergeCell ref="A57:A58"/>
    <mergeCell ref="A43:A44"/>
    <mergeCell ref="A45:A47"/>
    <mergeCell ref="A48:A52"/>
    <mergeCell ref="A55:A56"/>
    <mergeCell ref="A53:A54"/>
    <mergeCell ref="A4:A5"/>
    <mergeCell ref="A41:A42"/>
    <mergeCell ref="A29:A31"/>
    <mergeCell ref="A26:A27"/>
    <mergeCell ref="A8:A9"/>
    <mergeCell ref="A6:A7"/>
    <mergeCell ref="A39:A40"/>
    <mergeCell ref="A15:A23"/>
    <mergeCell ref="A37:A38"/>
  </mergeCells>
  <phoneticPr fontId="6" type="noConversion"/>
  <hyperlinks>
    <hyperlink ref="G11" r:id="rId1" xr:uid="{682C945D-E762-427F-8D67-5CDBD58C2E02}"/>
    <hyperlink ref="G10" r:id="rId2" xr:uid="{0030F4C7-AA3B-463E-AA60-E525B73B5178}"/>
    <hyperlink ref="G6" r:id="rId3" xr:uid="{244C84F7-39E7-4D66-BD17-5CECA43C4A6A}"/>
    <hyperlink ref="G15" r:id="rId4" xr:uid="{7C411558-4A57-43FD-A9C1-CF4C62D53A06}"/>
    <hyperlink ref="G17" r:id="rId5" xr:uid="{4241F888-909C-4DF0-B4DC-3567AF013F6E}"/>
    <hyperlink ref="G18" r:id="rId6" display="https://www.pbo-dpb.gc.ca/web/default/files/Documents/Info%20Requests/2020/IR0526_NRCCan_COVID19_update_2_request_e.pdf" xr:uid="{0F3E294D-85B6-4A17-9AF3-7B0D3313E49F}"/>
    <hyperlink ref="G18:G19" r:id="rId7" display="IR0526" xr:uid="{5C5A5998-8691-4210-A887-F829CF24157A}"/>
    <hyperlink ref="G20" r:id="rId8" display="https://www.pbo-dpb.gc.ca/web/default/files/Documents/Info%20Requests/2020/IR0528_PHAC_COVID19_update_request_e.pdf" xr:uid="{65DEFF36-44A5-4AFB-9FE5-3860045EC959}"/>
    <hyperlink ref="G20:G21" r:id="rId9" display="IR0528" xr:uid="{7A864A76-534A-47FF-BA6A-6BF57211441E}"/>
    <hyperlink ref="G24" r:id="rId10" xr:uid="{5AF29732-D2D7-4F6A-B769-777607C22872}"/>
    <hyperlink ref="G25" r:id="rId11" xr:uid="{F022CD8D-DB94-46D8-8706-00FFA8E948E1}"/>
    <hyperlink ref="G33" r:id="rId12" xr:uid="{C092EB6A-9566-4FD6-8933-FDB9C54F7DD0}"/>
    <hyperlink ref="G41" r:id="rId13" xr:uid="{C7F9FAF3-AE8F-4AA1-9191-286CB7988D02}"/>
    <hyperlink ref="G61" r:id="rId14" xr:uid="{C554A00E-E109-4A22-AAC3-1D5C0ED39637}"/>
    <hyperlink ref="G57" r:id="rId15" xr:uid="{990A1B81-7C27-4B7F-8A63-5B54F2194744}"/>
    <hyperlink ref="G49" r:id="rId16" xr:uid="{C6CFC7D8-4624-49BC-9134-7A6D9AED39FE}"/>
    <hyperlink ref="G47" r:id="rId17" xr:uid="{3B90F757-C658-409F-8939-8DD1E2CAFCBA}"/>
    <hyperlink ref="G51" r:id="rId18" xr:uid="{7990A694-1276-4768-9442-CB5631B7ED62}"/>
    <hyperlink ref="G55" r:id="rId19" xr:uid="{C931F39F-0669-41C7-93ED-2479EB2A103F}"/>
    <hyperlink ref="G6:G7" r:id="rId20" display="IR0516" xr:uid="{1DAAC12F-ACF1-439E-A984-58AED91D27AA}"/>
    <hyperlink ref="G15:G16" r:id="rId21" display="IR0530" xr:uid="{255F303D-7852-44C9-BA5F-BEE058C36E74}"/>
    <hyperlink ref="G41:G42" r:id="rId22" display="IR0526" xr:uid="{C33F1417-8AE6-45F9-8A33-2BAF89BB1215}"/>
    <hyperlink ref="G49:G50" r:id="rId23" display="IR0523" xr:uid="{12271C56-9C7F-45EA-AA52-4B19ACBFDB9B}"/>
    <hyperlink ref="G51:G52" r:id="rId24" display="IR0528" xr:uid="{6A928C5B-FE3E-4E1C-BEAD-D24D3B3338F8}"/>
    <hyperlink ref="G53" r:id="rId25" xr:uid="{F3D28888-D5B2-4AAF-97A6-E3A52CDE2C94}"/>
    <hyperlink ref="G53:G54" r:id="rId26" display="IR0526" xr:uid="{DEE67DD6-0060-448A-88EC-25891A0D67CE}"/>
    <hyperlink ref="G58" r:id="rId27" xr:uid="{71A6BA25-A336-4953-80B2-BBFCD42FC6B7}"/>
    <hyperlink ref="G55:G56" r:id="rId28" display="IR0524" xr:uid="{E6FA83BE-2912-4ECC-A6E0-C8A1CD560EFC}"/>
    <hyperlink ref="G29:G30" r:id="rId29" display="IR0547" xr:uid="{BCB551BB-78A2-4A88-94A9-1A4E29BA5D68}"/>
    <hyperlink ref="G32" r:id="rId30" xr:uid="{5EC85B63-9A73-4795-9373-7186FBB85C5B}"/>
    <hyperlink ref="G64" r:id="rId31" xr:uid="{DB78092C-BA10-478D-B18A-E61C2199768D}"/>
    <hyperlink ref="G8:G9" r:id="rId32" display="IR0550" xr:uid="{CB414BD3-E50E-4D5C-A5AE-E367A37A053D}"/>
    <hyperlink ref="G22:G23" r:id="rId33" display="IR0551" xr:uid="{E61595BB-4E02-48F7-BF94-583D8C8B8633}"/>
    <hyperlink ref="G26:G27" r:id="rId34" display="IR0549" xr:uid="{DBEDF61E-3971-4861-9DA4-097CEE779640}"/>
    <hyperlink ref="G28" r:id="rId35" xr:uid="{9A632694-DC23-4C17-BE14-A6C7196523BC}"/>
    <hyperlink ref="G48" r:id="rId36" xr:uid="{5E2FA2CF-88B6-4258-8DD3-2CD131DDB090}"/>
    <hyperlink ref="G35" r:id="rId37" xr:uid="{4696C1D7-995A-4EC0-940D-86508A490E81}"/>
    <hyperlink ref="G34" r:id="rId38" xr:uid="{6A23AFF1-3955-4319-926A-BC49A26FD3BE}"/>
    <hyperlink ref="G44" r:id="rId39" xr:uid="{97DAF3A2-F072-44DA-9329-1B1FCCCB4CDD}"/>
    <hyperlink ref="G62" r:id="rId40" xr:uid="{F5F8C41F-C7FA-4903-B53C-D9942828255D}"/>
    <hyperlink ref="G63" r:id="rId41" xr:uid="{8B0A480A-D753-4425-ABA3-B526F1347D57}"/>
    <hyperlink ref="G45" r:id="rId42" xr:uid="{63500EBE-A6CA-4564-99E8-22C011CC0657}"/>
    <hyperlink ref="G46" r:id="rId43" xr:uid="{3145471F-0685-4C8E-AF69-95C903E73FB2}"/>
    <hyperlink ref="I59" r:id="rId44" xr:uid="{881108B3-5D44-4508-8FEA-24EFE318C1E7}"/>
    <hyperlink ref="G31" r:id="rId45" xr:uid="{605369B8-7C05-4547-9C39-0CD26FE6AB1A}"/>
    <hyperlink ref="G36" r:id="rId46" xr:uid="{F0CD7425-04E1-4D34-B12F-5E5D8C0ED4B4}"/>
    <hyperlink ref="H14" r:id="rId47" xr:uid="{2E4A01F2-E61D-4CB1-9210-FE76A7D05528}"/>
    <hyperlink ref="H13" r:id="rId48" xr:uid="{C190D3FC-8DA2-4D70-84BF-CCF608B851A2}"/>
    <hyperlink ref="H12" r:id="rId49" xr:uid="{70529B09-C379-409F-A597-501BA4A954A0}"/>
  </hyperlinks>
  <pageMargins left="0.7" right="0.7" top="0.75" bottom="0.75" header="0.3" footer="0.3"/>
  <pageSetup orientation="portrait" r:id="rId50"/>
  <ignoredErrors>
    <ignoredError sqref="E6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Légende</vt:lpstr>
      <vt:lpstr>Protéger la santé et la sécurit</vt:lpstr>
      <vt:lpstr>Mesures de soutien direct</vt:lpstr>
      <vt:lpstr>Soutien fiscal à la liquidité</vt:lpstr>
      <vt:lpstr>Autres soutien à la liquidité</vt:lpstr>
      <vt:lpstr>Mesures absentes du rapport FIN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Stanton, Jason</dc:creator>
  <cp:lastModifiedBy>Giswold, Jill</cp:lastModifiedBy>
  <dcterms:created xsi:type="dcterms:W3CDTF">2020-06-05T19:11:01Z</dcterms:created>
  <dcterms:modified xsi:type="dcterms:W3CDTF">2020-11-24T12:18:26Z</dcterms:modified>
</cp:coreProperties>
</file>