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bolao_oficial\"/>
    </mc:Choice>
  </mc:AlternateContent>
  <xr:revisionPtr revIDLastSave="0" documentId="13_ncr:1_{6C987F6E-045A-4DB4-9BBC-27C359BAE7D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23" i="4" l="1"/>
  <c r="H29" i="4"/>
  <c r="H35" i="4"/>
  <c r="G50" i="4"/>
  <c r="G11" i="4"/>
  <c r="I11" i="4" s="1"/>
  <c r="H34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5" i="4" l="1"/>
  <c r="I43" i="4"/>
  <c r="I30" i="4"/>
  <c r="I50" i="4"/>
  <c r="I23" i="4"/>
  <c r="I28" i="4"/>
  <c r="I47" i="4"/>
  <c r="I15" i="4"/>
  <c r="I12" i="4"/>
  <c r="J13" i="4" s="1"/>
  <c r="I33" i="4"/>
  <c r="I42" i="4"/>
  <c r="J42" i="4" s="1"/>
  <c r="J26" i="4"/>
  <c r="I44" i="4"/>
  <c r="I27" i="4"/>
  <c r="J30" i="4" s="1"/>
  <c r="J25" i="4"/>
  <c r="J24" i="4"/>
  <c r="I6" i="4"/>
  <c r="J23" i="4"/>
  <c r="AV17" i="2" s="1"/>
  <c r="I49" i="4"/>
  <c r="J47" i="4" s="1"/>
  <c r="AO31" i="2" s="1"/>
  <c r="J12" i="4"/>
  <c r="I16" i="4"/>
  <c r="I36" i="4"/>
  <c r="J48" i="4"/>
  <c r="J10" i="4"/>
  <c r="I4" i="4"/>
  <c r="I38" i="4"/>
  <c r="J9" i="4"/>
  <c r="I37" i="4"/>
  <c r="J8" i="4"/>
  <c r="J7" i="4"/>
  <c r="AF12" i="2" s="1"/>
  <c r="I17" i="4"/>
  <c r="I32" i="4"/>
  <c r="I22" i="4"/>
  <c r="J22" i="4" s="1"/>
  <c r="I18" i="4"/>
  <c r="J11" i="4"/>
  <c r="I45" i="4"/>
  <c r="J14" i="4"/>
  <c r="AU17" i="2" l="1"/>
  <c r="AH20" i="2"/>
  <c r="J31" i="4"/>
  <c r="X24" i="2" s="1"/>
  <c r="J40" i="4"/>
  <c r="AT17" i="2"/>
  <c r="J3" i="4"/>
  <c r="L10" i="2" s="1"/>
  <c r="AR20" i="2"/>
  <c r="C71" i="4"/>
  <c r="AT20" i="2"/>
  <c r="AQ20" i="2"/>
  <c r="J43" i="4"/>
  <c r="AB31" i="2" s="1"/>
  <c r="AT19" i="2"/>
  <c r="AP19" i="2"/>
  <c r="AO18" i="2"/>
  <c r="AH18" i="2"/>
  <c r="AP20" i="2"/>
  <c r="AO11" i="2"/>
  <c r="J18" i="4"/>
  <c r="AO19" i="2"/>
  <c r="AR19" i="2"/>
  <c r="J41" i="4"/>
  <c r="P32" i="2" s="1"/>
  <c r="AV19" i="2"/>
  <c r="J39" i="4"/>
  <c r="B31" i="2" s="1"/>
  <c r="J27" i="4"/>
  <c r="N24" i="2" s="1"/>
  <c r="C75" i="4"/>
  <c r="AR18" i="2"/>
  <c r="AH19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AV18" i="2"/>
  <c r="M31" i="2"/>
  <c r="O31" i="2"/>
  <c r="B58" i="4"/>
  <c r="F5" i="6" s="1"/>
  <c r="AK5" i="6" s="1"/>
  <c r="AY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U33" i="2" s="1"/>
  <c r="I31" i="2"/>
  <c r="E58" i="4"/>
  <c r="AN20" i="2"/>
  <c r="J36" i="4"/>
  <c r="J4" i="4"/>
  <c r="E53" i="4" s="1"/>
  <c r="J50" i="4"/>
  <c r="J35" i="4"/>
  <c r="AQ24" i="2" s="1"/>
  <c r="J6" i="4"/>
  <c r="AT18" i="2"/>
  <c r="AH17" i="2"/>
  <c r="N33" i="2"/>
  <c r="H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J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P5" i="6" s="1"/>
  <c r="AO5" i="6" s="1"/>
  <c r="BC5" i="6" s="1"/>
  <c r="AS11" i="2"/>
  <c r="AC10" i="2"/>
  <c r="Z13" i="2"/>
  <c r="O33" i="2"/>
  <c r="AR13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S32" i="2"/>
  <c r="AV11" i="2"/>
  <c r="AP11" i="2"/>
  <c r="AV32" i="2"/>
  <c r="AU13" i="2"/>
  <c r="H33" i="2"/>
  <c r="J44" i="4"/>
  <c r="AR11" i="2"/>
  <c r="AR10" i="2"/>
  <c r="B24" i="2"/>
  <c r="AS10" i="2"/>
  <c r="J33" i="2"/>
  <c r="AH32" i="2"/>
  <c r="AO32" i="2"/>
  <c r="M33" i="2"/>
  <c r="AT32" i="2"/>
  <c r="B55" i="4"/>
  <c r="H5" i="6" s="1"/>
  <c r="AL5" i="6" s="1"/>
  <c r="BB5" i="6" s="1"/>
  <c r="BH5" i="6" s="1"/>
  <c r="BM5" i="6" s="1"/>
  <c r="AU32" i="2"/>
  <c r="AT12" i="2"/>
  <c r="AQ11" i="2"/>
  <c r="J46" i="4"/>
  <c r="AQ32" i="2"/>
  <c r="C64" i="4"/>
  <c r="W5" i="6" s="1"/>
  <c r="AU10" i="2"/>
  <c r="J17" i="4"/>
  <c r="O10" i="2"/>
  <c r="P10" i="2"/>
  <c r="B53" i="4"/>
  <c r="N5" i="6" s="1"/>
  <c r="AN5" i="6" s="1"/>
  <c r="B10" i="2"/>
  <c r="K10" i="2"/>
  <c r="N10" i="2"/>
  <c r="M10" i="2"/>
  <c r="I10" i="2"/>
  <c r="H10" i="2"/>
  <c r="J10" i="2"/>
  <c r="I32" i="2"/>
  <c r="B60" i="4"/>
  <c r="X5" i="6" s="1"/>
  <c r="AQ5" i="6" s="1"/>
  <c r="AZ5" i="6" s="1"/>
  <c r="BG5" i="6" s="1"/>
  <c r="BL5" i="6" s="1"/>
  <c r="R24" i="2"/>
  <c r="AE24" i="2"/>
  <c r="AF24" i="2"/>
  <c r="AC24" i="2"/>
  <c r="Z24" i="2"/>
  <c r="AD24" i="2"/>
  <c r="AB24" i="2"/>
  <c r="AA24" i="2"/>
  <c r="Y24" i="2"/>
  <c r="AH12" i="2"/>
  <c r="O34" i="2"/>
  <c r="H34" i="2"/>
  <c r="I34" i="2"/>
  <c r="E62" i="4"/>
  <c r="B32" i="2"/>
  <c r="J34" i="2"/>
  <c r="M32" i="2"/>
  <c r="AP12" i="2"/>
  <c r="AC31" i="2" l="1"/>
  <c r="B59" i="4"/>
  <c r="T5" i="6" s="1"/>
  <c r="AS5" i="6" s="1"/>
  <c r="BA5" i="6" s="1"/>
  <c r="Y31" i="2"/>
  <c r="Z31" i="2"/>
  <c r="AE31" i="2"/>
  <c r="B63" i="4"/>
  <c r="AD5" i="6" s="1"/>
  <c r="AW5" i="6" s="1"/>
  <c r="BE5" i="6" s="1"/>
  <c r="M24" i="2"/>
  <c r="B13" i="2"/>
  <c r="L27" i="2"/>
  <c r="AN33" i="2"/>
  <c r="L25" i="2"/>
  <c r="E59" i="4"/>
  <c r="P25" i="2"/>
  <c r="J24" i="2"/>
  <c r="AD31" i="2"/>
  <c r="C59" i="4"/>
  <c r="AG5" i="6" s="1"/>
  <c r="AU5" i="6" s="1"/>
  <c r="AA31" i="2"/>
  <c r="AC33" i="2"/>
  <c r="N27" i="2"/>
  <c r="P26" i="2"/>
  <c r="K27" i="2"/>
  <c r="I24" i="2"/>
  <c r="L31" i="2"/>
  <c r="B72" i="4"/>
  <c r="P13" i="2"/>
  <c r="O32" i="2"/>
  <c r="M34" i="2"/>
  <c r="P34" i="2"/>
  <c r="K32" i="2"/>
  <c r="K33" i="2"/>
  <c r="J31" i="2"/>
  <c r="H27" i="2"/>
  <c r="K34" i="2"/>
  <c r="B75" i="4"/>
  <c r="B27" i="2"/>
  <c r="AQ34" i="2"/>
  <c r="J26" i="2"/>
  <c r="AQ33" i="2"/>
  <c r="C62" i="4"/>
  <c r="Y5" i="6" s="1"/>
  <c r="N34" i="2"/>
  <c r="L32" i="2"/>
  <c r="H32" i="2"/>
  <c r="I33" i="2"/>
  <c r="B62" i="4"/>
  <c r="AB5" i="6" s="1"/>
  <c r="AT5" i="6" s="1"/>
  <c r="BD5" i="6" s="1"/>
  <c r="BI5" i="6" s="1"/>
  <c r="BK5" i="6" s="1"/>
  <c r="AF31" i="2"/>
  <c r="L24" i="2"/>
  <c r="M26" i="2"/>
  <c r="B26" i="2"/>
  <c r="K26" i="2"/>
  <c r="N26" i="2"/>
  <c r="N25" i="2"/>
  <c r="AR33" i="2"/>
  <c r="J32" i="2"/>
  <c r="N32" i="2"/>
  <c r="R31" i="2"/>
  <c r="X31" i="2"/>
  <c r="K24" i="2"/>
  <c r="L33" i="2"/>
  <c r="I26" i="2"/>
  <c r="R27" i="2"/>
  <c r="AT33" i="2"/>
  <c r="AP33" i="2"/>
  <c r="C77" i="4"/>
  <c r="H26" i="2"/>
  <c r="D64" i="4"/>
  <c r="J25" i="2"/>
  <c r="AO33" i="2"/>
  <c r="AP34" i="2"/>
  <c r="AH34" i="2"/>
  <c r="K25" i="2"/>
  <c r="D59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D67" i="4" l="1"/>
  <c r="B88" i="4" s="1"/>
  <c r="D75" i="4"/>
  <c r="D76" i="4"/>
  <c r="D68" i="4"/>
  <c r="D73" i="4"/>
  <c r="D72" i="4"/>
  <c r="D69" i="4"/>
  <c r="D71" i="4"/>
  <c r="D66" i="4"/>
  <c r="D77" i="4"/>
  <c r="D70" i="4"/>
  <c r="D74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<sst xmlns="http://schemas.openxmlformats.org/spreadsheetml/2006/main" count="6771" uniqueCount="1618">
  <si>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</si>
  <si>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</si>
  <si>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</si>
  <si>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</si>
  <si>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</si>
  <si>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</si>
  <si>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</si>
  <si>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</si>
  <si>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</si>
  <si>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</si>
  <si>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</si>
  <si>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</si>
  <si>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</si>
  <si>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</si>
  <si>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</si>
  <si>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</si>
  <si>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</si>
  <si>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</si>
  <si>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</si>
  <si>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</si>
  <si>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</si>
  <si>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</si>
  <si>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</si>
  <si>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</si>
  <si>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</si>
  <si>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</si>
  <si>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</si>
  <si>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</si>
  <si>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</si>
  <si>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</si>
  <si>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</si>
  <si>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</si>
  <si>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</si>
  <si>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</si>
  <si>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</si>
  <si>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</si>
  <si>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</si>
  <si>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</si>
  <si>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</si>
  <si>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</si>
  <si>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</si>
  <si>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</si>
  <si>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</si>
  <si>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</si>
  <si>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</si>
  <si>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</si>
  <si>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</si>
  <si>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</si>
  <si>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</si>
  <si>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</si>
  <si>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</si>
  <si>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</si>
  <si>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</si>
  <si>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</si>
  <si>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</si>
  <si>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</si>
  <si>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</si>
  <si>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</si>
  <si>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</si>
  <si>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</si>
  <si>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</si>
  <si>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</si>
  <si>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</si>
  <si>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</si>
  <si>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</si>
  <si>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</si>
  <si>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</si>
  <si>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</si>
  <si>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</si>
  <si>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</si>
  <si>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</si>
  <si>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</si>
  <si>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</si>
  <si>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</si>
  <si>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</si>
  <si>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</si>
  <si>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</si>
  <si>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</si>
  <si>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</si>
  <si>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</si>
  <si>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</si>
  <si>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</si>
  <si>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</si>
  <si>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</si>
  <si>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</si>
  <si>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</si>
  <si>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</si>
  <si>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</si>
  <si>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</si>
  <si>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</si>
  <si>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</si>
  <si>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</si>
  <si>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</si>
  <si>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</si>
  <si>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</si>
  <si>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</si>
  <si>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</si>
  <si>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</si>
  <si>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</si>
  <si>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</si>
  <si>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</si>
  <si>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</si>
  <si>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</si>
  <si>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</si>
  <si>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</si>
  <si>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</si>
  <si>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</si>
  <si>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</si>
  <si>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</si>
  <si>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</si>
  <si>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</si>
  <si>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</si>
  <si>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</si>
  <si>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</si>
  <si>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</si>
  <si>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</si>
  <si>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</si>
  <si>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</si>
  <si>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</si>
  <si>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</si>
  <si>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</si>
  <si>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</si>
  <si>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</si>
  <si>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</si>
  <si>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</si>
  <si>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</si>
  <si>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</si>
  <si>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</si>
  <si>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</si>
  <si>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</si>
  <si>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</si>
  <si>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</si>
  <si>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</si>
  <si>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</si>
  <si>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</si>
  <si>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</si>
  <si>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</si>
  <si>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</si>
  <si>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</si>
  <si>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</si>
  <si>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</si>
  <si>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</si>
  <si>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</si>
  <si>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</si>
  <si>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</si>
  <si>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</si>
  <si>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</si>
  <si>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</si>
  <si>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</si>
  <si>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</si>
  <si>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</si>
  <si>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</si>
  <si>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</si>
  <si>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</si>
  <si>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</si>
  <si>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</si>
  <si>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</si>
  <si>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</si>
  <si>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</si>
  <si>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</si>
  <si>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</si>
  <si>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</si>
  <si>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</si>
  <si>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</si>
  <si>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</si>
  <si>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</si>
  <si>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</si>
  <si>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</si>
  <si>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</si>
  <si>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</si>
  <si>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</si>
  <si>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</si>
  <si>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</si>
  <si>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</si>
  <si>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</si>
  <si>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</si>
  <si>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</si>
  <si>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</si>
  <si>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</si>
  <si>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</si>
  <si>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</si>
  <si>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</si>
  <si>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</si>
  <si>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</si>
  <si>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</si>
  <si>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</si>
  <si>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</si>
  <si>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</si>
  <si>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</si>
  <si>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</si>
  <si>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</si>
  <si>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</si>
  <si>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</si>
  <si>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</si>
  <si>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</si>
  <si>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</si>
  <si>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</si>
  <si>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</si>
  <si>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</si>
  <si>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</si>
  <si>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</si>
  <si>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</si>
  <si>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</si>
  <si>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</si>
  <si>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</si>
  <si>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</si>
  <si>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</si>
  <si>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</si>
  <si>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</si>
  <si>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</si>
  <si>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</si>
  <si>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</si>
  <si>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</si>
  <si>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</si>
  <si>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</si>
  <si>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</si>
  <si>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</si>
  <si>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</si>
  <si>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</si>
  <si>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</si>
  <si>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</si>
  <si>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</si>
  <si>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</si>
  <si>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</si>
  <si>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</si>
  <si>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</si>
  <si>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</si>
  <si>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</si>
  <si>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</si>
  <si>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</si>
  <si>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</si>
  <si>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</si>
  <si>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</si>
  <si>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</si>
  <si>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</si>
  <si>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</si>
  <si>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</si>
  <si>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</si>
  <si>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</si>
  <si>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</si>
  <si>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</si>
  <si>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</si>
  <si>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</si>
  <si>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</si>
  <si>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</si>
  <si>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</si>
  <si>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</si>
  <si>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</si>
  <si>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</si>
  <si>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</si>
  <si>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</si>
  <si>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</si>
  <si>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</si>
  <si>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</si>
  <si>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</si>
  <si>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</si>
  <si>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</si>
  <si>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</si>
  <si>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</si>
  <si>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</si>
  <si>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</si>
  <si>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</si>
  <si>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</si>
  <si>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</si>
  <si>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</si>
  <si>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</si>
  <si>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</si>
  <si>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</si>
  <si>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</si>
  <si>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</si>
  <si>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</si>
  <si>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</si>
  <si>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</si>
  <si>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</si>
  <si>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</si>
  <si>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</si>
  <si>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</si>
  <si>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</si>
  <si>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</si>
  <si>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</si>
  <si>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</si>
  <si>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</si>
  <si>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</si>
  <si>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</si>
  <si>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</si>
  <si>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</si>
  <si>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</si>
  <si>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</si>
  <si>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</si>
  <si>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</si>
  <si>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</si>
  <si>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</si>
  <si>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</si>
  <si>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</si>
  <si>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</si>
  <si>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</si>
  <si>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</si>
  <si>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</si>
  <si>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</si>
  <si>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</si>
  <si>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</si>
  <si>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</si>
  <si>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</si>
  <si>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</si>
  <si>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</si>
  <si>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</si>
  <si>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</si>
  <si>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</si>
  <si>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</si>
  <si>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</si>
  <si>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</si>
  <si>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</si>
  <si>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</si>
  <si>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</si>
  <si>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</si>
  <si>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</si>
  <si>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</si>
  <si>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</si>
  <si>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</si>
  <si>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</si>
  <si>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</si>
  <si>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</si>
  <si>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</si>
  <si>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</si>
  <si>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</si>
  <si>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</si>
  <si>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</si>
  <si>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</si>
  <si>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</si>
  <si>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</si>
  <si>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</si>
  <si>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</si>
  <si>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</si>
  <si>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</si>
  <si>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</si>
  <si>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</si>
  <si>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</si>
  <si>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</si>
  <si>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</si>
  <si>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</si>
  <si>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</si>
  <si>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</si>
  <si>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</si>
  <si>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</si>
  <si>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</si>
  <si>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</si>
  <si>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</si>
  <si>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</si>
  <si>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</si>
  <si>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</si>
  <si>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</si>
  <si>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</si>
  <si>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</si>
  <si>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</si>
  <si>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</si>
  <si>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</si>
  <si>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</si>
  <si>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</si>
  <si>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</si>
  <si>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</si>
  <si>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</si>
  <si>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</si>
  <si>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</si>
  <si>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</si>
  <si>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</si>
  <si>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</si>
  <si>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</si>
  <si>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</si>
  <si>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</si>
  <si>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</si>
  <si>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</si>
  <si>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</si>
  <si>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</si>
  <si>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</si>
  <si>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</si>
  <si>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</si>
  <si>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</si>
  <si>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</si>
  <si>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</si>
  <si>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</si>
  <si>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</si>
  <si>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</si>
  <si>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</si>
  <si>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</si>
  <si>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</si>
  <si>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</si>
  <si>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</si>
  <si>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</si>
  <si>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</si>
  <si>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</si>
  <si>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</si>
  <si>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</si>
  <si>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</si>
  <si>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</si>
  <si>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</si>
  <si>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</si>
  <si>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</si>
  <si>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</si>
  <si>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</si>
  <si>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</si>
  <si>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</si>
  <si>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</si>
  <si>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</si>
  <si>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</si>
  <si>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</si>
  <si>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</si>
  <si>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</si>
  <si>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</si>
  <si>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</si>
  <si>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</si>
  <si>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</si>
  <si>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</si>
  <si>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</si>
  <si>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</si>
  <si>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</si>
  <si>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</si>
  <si>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</si>
  <si>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</si>
  <si>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</si>
  <si>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</si>
  <si>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</si>
  <si>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</si>
  <si>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</si>
  <si>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</si>
  <si>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</si>
  <si>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</si>
  <si>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</si>
  <si>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</si>
  <si>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</si>
  <si>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</si>
  <si>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</si>
  <si>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</si>
  <si>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</si>
  <si>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</si>
  <si>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</si>
  <si>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</si>
  <si>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</si>
  <si>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</si>
  <si>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</si>
  <si>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</si>
  <si>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</si>
  <si>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</si>
  <si>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</si>
  <si>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</si>
  <si>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</si>
  <si>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</si>
  <si>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</si>
  <si>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</si>
  <si>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</si>
  <si>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</si>
  <si>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</si>
  <si>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</si>
  <si>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</si>
  <si>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</si>
  <si>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</si>
  <si>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</si>
  <si>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</si>
  <si>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</si>
  <si>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</si>
  <si>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</si>
  <si>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</si>
  <si>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</si>
  <si>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</si>
  <si>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</si>
  <si>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</si>
  <si>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</si>
  <si>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</si>
  <si>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</si>
  <si>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</si>
  <si>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</si>
  <si>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</si>
  <si>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</si>
  <si>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</si>
  <si>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</si>
  <si>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</si>
  <si>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</si>
  <si>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</si>
  <si>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</si>
  <si>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</si>
  <si>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</si>
  <si>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</si>
  <si>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</si>
  <si>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</si>
  <si>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</si>
  <si>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</si>
  <si>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</si>
  <si>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</si>
  <si>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</si>
  <si>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</si>
  <si>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</si>
  <si>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</si>
  <si>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</si>
  <si>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</si>
  <si>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</si>
  <si>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</si>
  <si>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</si>
  <si>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</si>
  <si>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</si>
  <si>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</si>
  <si>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</si>
  <si>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</si>
  <si>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</si>
  <si>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</si>
  <si>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</si>
  <si>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</si>
  <si>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</si>
  <si>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</si>
  <si>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</si>
  <si>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</si>
  <si>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</si>
  <si>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</si>
  <si>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</si>
  <si>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</si>
  <si>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</si>
  <si>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</si>
  <si>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</si>
  <si>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</si>
  <si>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</si>
  <si>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</si>
  <si>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</si>
  <si>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</si>
  <si>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</si>
  <si>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</si>
  <si>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</si>
  <si>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</si>
  <si>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</si>
  <si>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</si>
  <si>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</si>
  <si>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</si>
  <si>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</si>
  <si>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</si>
  <si>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</si>
  <si>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</si>
  <si>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</si>
  <si>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</si>
  <si>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</si>
  <si>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</si>
  <si>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</si>
  <si>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</si>
  <si>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</si>
  <si>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</si>
  <si>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</si>
  <si>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</si>
  <si>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</si>
  <si>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</si>
  <si>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</si>
  <si>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</si>
  <si>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</si>
  <si>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</si>
  <si>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</si>
  <si>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</si>
  <si>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</si>
  <si>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</si>
  <si>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</si>
  <si>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</si>
  <si>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</si>
  <si>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</si>
  <si>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</si>
  <si>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</si>
  <si>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</si>
  <si>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</si>
  <si>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</si>
  <si>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</si>
  <si>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</si>
  <si>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</si>
  <si>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</si>
  <si>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</si>
  <si>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</si>
  <si>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</si>
  <si>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</si>
  <si>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</si>
  <si>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</si>
  <si>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</si>
  <si>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</si>
  <si>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</si>
  <si>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</si>
  <si>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</si>
  <si>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</si>
  <si>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</si>
  <si>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</si>
  <si>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</si>
  <si>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</si>
  <si>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</si>
  <si>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</si>
  <si>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</si>
  <si>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</si>
  <si>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</si>
  <si>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</si>
  <si>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</si>
  <si>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</si>
  <si>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</si>
  <si>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</si>
  <si>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</si>
  <si>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</si>
  <si>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</si>
  <si>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</si>
  <si>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</si>
  <si>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</si>
  <si>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</si>
  <si>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</si>
  <si>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</si>
  <si>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</si>
  <si>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</si>
  <si>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</si>
  <si>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</si>
  <si>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</si>
  <si>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</si>
  <si>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</si>
  <si>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</si>
  <si>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</si>
  <si>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</si>
  <si>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</si>
  <si>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</si>
  <si>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</si>
  <si>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</si>
  <si>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</si>
  <si>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</si>
  <si>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</si>
  <si>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</si>
  <si>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</si>
  <si>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</si>
  <si>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</si>
  <si>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</si>
  <si>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</si>
  <si>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</si>
  <si>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</si>
  <si>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</si>
  <si>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</si>
  <si>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</si>
  <si>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</si>
  <si>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</si>
  <si>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</si>
  <si>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</si>
  <si>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</si>
  <si>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</si>
  <si>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</si>
  <si>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</si>
  <si>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</si>
  <si>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</si>
  <si>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</si>
  <si>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</si>
  <si>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</si>
  <si>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</si>
  <si>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</si>
  <si>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</si>
  <si>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</si>
  <si>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</si>
  <si>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</si>
  <si>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</si>
  <si>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</si>
  <si>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</si>
  <si>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</si>
  <si>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</si>
  <si>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</si>
  <si>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</si>
  <si>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</si>
  <si>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</si>
  <si>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</si>
  <si>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</si>
  <si>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</si>
  <si>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</si>
  <si>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</si>
  <si>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</si>
  <si>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</si>
  <si>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</si>
  <si>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</si>
  <si>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</si>
  <si>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</si>
  <si>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</si>
  <si>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</si>
  <si>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</si>
  <si>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</si>
  <si>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</si>
  <si>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</si>
  <si>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</si>
  <si>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</si>
  <si>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</si>
  <si>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</si>
  <si>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</si>
  <si>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</si>
  <si>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</si>
  <si>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</si>
  <si>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</si>
  <si>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</si>
  <si>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</si>
  <si>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</si>
  <si>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</si>
  <si>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</si>
  <si>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</si>
  <si>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</si>
  <si>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</si>
  <si>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</si>
  <si>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</si>
  <si>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</si>
  <si>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</si>
  <si>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</si>
  <si>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</si>
  <si>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</si>
  <si>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</si>
  <si>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</si>
  <si>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</si>
  <si>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</si>
  <si>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</si>
  <si>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</si>
  <si>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</si>
  <si>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</si>
  <si>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</si>
  <si>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</si>
  <si>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</si>
  <si>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</si>
  <si>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</si>
  <si>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</si>
  <si>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</si>
  <si>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</si>
  <si>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</si>
  <si>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</si>
  <si>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</si>
  <si>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</si>
  <si>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</si>
  <si>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</si>
  <si>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</si>
  <si>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</si>
  <si>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</si>
  <si>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</si>
  <si>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</si>
  <si>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</si>
  <si>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</si>
  <si>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</si>
  <si>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</si>
  <si>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</si>
  <si>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</si>
  <si>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</si>
  <si>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</si>
  <si>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</si>
  <si>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</si>
  <si>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</si>
  <si>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</si>
  <si>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</si>
  <si>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</si>
  <si>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</si>
  <si>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</si>
  <si>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</si>
  <si>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</si>
  <si>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</si>
  <si>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</si>
  <si>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</si>
  <si>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</si>
  <si>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</si>
  <si>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</si>
  <si>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</si>
  <si>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</si>
  <si>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</si>
  <si>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</si>
  <si>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</si>
  <si>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</si>
  <si>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</si>
  <si>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</si>
  <si>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</si>
  <si>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</si>
  <si>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</si>
  <si>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</si>
  <si>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</si>
  <si>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</si>
  <si>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</si>
  <si>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</si>
  <si>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</si>
  <si>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</si>
  <si>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</si>
  <si>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</si>
  <si>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</si>
  <si>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</si>
  <si>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</si>
  <si>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</si>
  <si>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</si>
  <si>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</si>
  <si>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</si>
  <si>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</si>
  <si>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</si>
  <si>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</si>
  <si>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</si>
  <si>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</si>
  <si>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</si>
  <si>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</si>
  <si>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</si>
  <si>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</si>
  <si>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</si>
  <si>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</si>
  <si>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</si>
  <si>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</si>
  <si>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</si>
  <si>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</si>
  <si>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</si>
  <si>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</si>
  <si>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</si>
  <si>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</si>
  <si>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</si>
  <si>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</si>
  <si>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</si>
  <si>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</si>
  <si>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</si>
  <si>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</si>
  <si>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</si>
  <si>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</si>
  <si>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</si>
  <si>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</si>
  <si>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</si>
  <si>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</si>
  <si>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</si>
  <si>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</si>
  <si>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</si>
  <si>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</si>
  <si>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</si>
  <si>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</si>
  <si>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</si>
  <si>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</si>
  <si>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</si>
  <si>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</si>
  <si>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</si>
  <si>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</si>
  <si>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</si>
  <si>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</si>
  <si>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</si>
  <si>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</si>
  <si>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</si>
  <si>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</si>
  <si>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</si>
  <si>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</si>
  <si>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</si>
  <si>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</si>
  <si>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</si>
  <si>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</si>
  <si>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</si>
  <si>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</si>
  <si>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</si>
  <si>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</si>
  <si>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</si>
  <si>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</si>
  <si>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</si>
  <si>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</si>
  <si>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</si>
  <si>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</si>
  <si>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</si>
  <si>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</si>
  <si>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</si>
  <si>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</si>
  <si>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</si>
  <si>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</si>
  <si>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</si>
  <si>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</si>
  <si>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</si>
  <si>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</si>
  <si>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</si>
  <si>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</si>
  <si>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</si>
  <si>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</si>
  <si>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</si>
  <si>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</si>
  <si>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</si>
  <si>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</si>
  <si>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</si>
  <si>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</si>
  <si>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</si>
  <si>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</si>
  <si>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</si>
  <si>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</si>
  <si>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</si>
  <si>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</si>
  <si>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</si>
  <si>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</si>
  <si>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</si>
  <si>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</si>
  <si>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</si>
  <si>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</si>
  <si>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</si>
  <si>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</si>
  <si>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</si>
  <si>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</si>
  <si>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</si>
  <si>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</si>
  <si>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</si>
  <si>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</si>
  <si>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</si>
  <si>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</si>
  <si>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</si>
  <si>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</si>
  <si>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</si>
  <si>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</si>
  <si>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</si>
  <si>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</si>
  <si>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</si>
  <si>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</si>
  <si>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</si>
  <si>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</si>
  <si>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</si>
  <si>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</si>
  <si>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</si>
  <si>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</si>
  <si>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</si>
  <si>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</si>
  <si>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</si>
  <si>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</si>
  <si>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</si>
  <si>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</si>
  <si>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</si>
  <si>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</si>
  <si>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</si>
  <si>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</si>
  <si>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</si>
  <si>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</si>
  <si>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</si>
  <si>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</si>
  <si>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</si>
  <si>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</si>
  <si>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</si>
  <si>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</si>
  <si>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</si>
  <si>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</si>
  <si>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</si>
  <si>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</si>
  <si>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</si>
  <si>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</si>
  <si>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</si>
  <si>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</si>
  <si>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</si>
  <si>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</si>
  <si>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</si>
  <si>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</si>
  <si>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</si>
  <si>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</si>
  <si>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</si>
  <si>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</si>
  <si>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</si>
  <si>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</si>
  <si>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</si>
  <si>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</si>
  <si>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</si>
  <si>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</si>
  <si>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</si>
  <si>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</si>
  <si>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</si>
  <si>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</si>
  <si>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</si>
  <si>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</si>
  <si>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</si>
  <si>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</si>
  <si>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</si>
  <si>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</si>
  <si>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</si>
  <si>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</si>
  <si>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</si>
  <si>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</si>
  <si>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</si>
  <si>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</si>
  <si>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</si>
  <si>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</si>
  <si>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</si>
  <si>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</si>
  <si>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</si>
  <si>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</si>
  <si>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</si>
  <si>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</si>
  <si>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</si>
  <si>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</si>
  <si>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</si>
  <si>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</si>
  <si>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</si>
  <si>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</si>
  <si>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</si>
  <si>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</si>
  <si>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</si>
  <si>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</si>
  <si>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</si>
  <si>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</si>
  <si>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</si>
  <si>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</si>
  <si>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</si>
  <si>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</si>
  <si>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</si>
  <si>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</si>
  <si>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</si>
  <si>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</si>
  <si>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</si>
  <si>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</si>
  <si>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</si>
  <si>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</si>
  <si>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</si>
  <si>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</si>
  <si>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</si>
  <si>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</si>
  <si>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</si>
  <si>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</si>
  <si>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</si>
  <si>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</si>
  <si>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</si>
  <si>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</si>
  <si>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</si>
  <si>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</si>
  <si>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</si>
  <si>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</si>
  <si>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</si>
  <si>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</si>
  <si>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</si>
  <si>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</si>
  <si>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</si>
  <si>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</si>
  <si>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</si>
  <si>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</si>
  <si>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</si>
  <si>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</si>
  <si>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</si>
  <si>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</si>
  <si>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</si>
  <si>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</si>
  <si>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</si>
  <si>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</si>
  <si>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</si>
  <si>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</si>
  <si>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</si>
  <si>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</si>
  <si>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</si>
  <si>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</si>
  <si>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</si>
  <si>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</si>
  <si>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</si>
  <si>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</si>
  <si>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</si>
  <si>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</si>
  <si>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</si>
  <si>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</si>
  <si>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</si>
  <si>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</si>
  <si>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</si>
  <si>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</si>
  <si>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</si>
  <si>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</si>
  <si>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</si>
  <si>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</si>
  <si>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</si>
  <si>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</si>
  <si>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</si>
  <si>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</si>
  <si>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</si>
  <si>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</si>
  <si>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</si>
  <si>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</si>
  <si>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</si>
  <si>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</si>
  <si>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</si>
  <si>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</si>
  <si>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</si>
  <si>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</si>
  <si>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</si>
  <si>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</si>
  <si>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</si>
  <si>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</si>
  <si>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</si>
  <si>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</si>
  <si>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</si>
  <si>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</si>
  <si>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</si>
  <si>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</si>
  <si>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</si>
  <si>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</si>
  <si>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</si>
  <si>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</si>
  <si>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</si>
  <si>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</si>
  <si>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</si>
  <si>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</si>
  <si>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</si>
  <si>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</si>
  <si>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</si>
  <si>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</si>
  <si>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</si>
  <si>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</si>
  <si>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</si>
  <si>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</si>
  <si>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</si>
  <si>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</si>
  <si>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</si>
  <si>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</si>
  <si>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</si>
  <si>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</si>
  <si>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</si>
  <si>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</si>
  <si>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</si>
  <si>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</si>
  <si>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</si>
  <si>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</si>
  <si>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</si>
  <si>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</si>
  <si>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</si>
  <si>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</si>
  <si>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</si>
  <si>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</si>
  <si>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</si>
  <si>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</si>
  <si>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</si>
  <si>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</si>
  <si>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</si>
  <si>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</si>
  <si>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</si>
  <si>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</si>
  <si>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</si>
  <si>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</si>
  <si>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</si>
  <si>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</si>
  <si>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</si>
  <si>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</si>
  <si>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</si>
  <si>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</si>
  <si>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</si>
  <si>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</si>
  <si>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</si>
  <si>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</si>
  <si>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</si>
  <si>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</si>
  <si>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</si>
  <si>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</si>
  <si>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</si>
  <si>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</si>
  <si>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</si>
  <si>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</si>
  <si>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</si>
  <si>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</si>
  <si>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</si>
  <si>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</si>
  <si>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</si>
  <si>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</si>
  <si>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</si>
  <si>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</si>
  <si>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</si>
  <si>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</si>
  <si>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</si>
  <si>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</si>
  <si>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</si>
  <si>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</si>
  <si>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</si>
  <si>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</si>
  <si>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</si>
  <si>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</si>
  <si>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</si>
  <si>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</si>
  <si>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</si>
  <si>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</si>
  <si>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</si>
  <si>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</si>
  <si>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</si>
  <si>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</si>
  <si>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</si>
  <si>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</si>
  <si>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</si>
  <si>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</si>
  <si>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</si>
  <si>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</si>
  <si>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</si>
  <si>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</si>
  <si>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</si>
  <si>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</si>
  <si>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</si>
  <si>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</si>
  <si>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</si>
  <si>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</si>
  <si>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</si>
  <si>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</si>
  <si>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</si>
  <si>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</si>
  <si>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</si>
  <si>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</si>
  <si>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</si>
  <si>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</si>
  <si>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</si>
  <si>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</si>
  <si>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</si>
  <si>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</si>
  <si>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</si>
  <si>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</si>
  <si>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</si>
  <si>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</si>
  <si>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</si>
  <si>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</si>
  <si>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</si>
  <si>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</si>
  <si>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</si>
  <si>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</si>
  <si>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</si>
  <si>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</si>
  <si>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</si>
  <si>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</si>
  <si>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</si>
  <si>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</si>
  <si>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</si>
  <si>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</si>
  <si>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</si>
  <si>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</si>
  <si>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</si>
  <si>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</si>
  <si>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</si>
  <si>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</si>
  <si>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</si>
  <si>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</si>
  <si>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</si>
  <si>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</si>
  <si>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</si>
  <si>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</si>
  <si>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</si>
  <si>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</si>
  <si>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</si>
  <si>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</si>
  <si>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</si>
  <si>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</si>
  <si>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</si>
  <si>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</si>
  <si>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</si>
  <si>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</si>
  <si>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</si>
  <si>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</si>
  <si>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</si>
  <si>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</si>
  <si>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</si>
  <si>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</si>
  <si>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</si>
  <si>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</si>
  <si>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</si>
  <si>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</si>
  <si>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</si>
  <si>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</si>
  <si>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</si>
  <si>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</si>
  <si>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</si>
  <si>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</si>
  <si>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</si>
  <si>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</si>
  <si>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</si>
  <si>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</si>
  <si>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</si>
  <si>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</si>
  <si>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</si>
  <si>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</si>
  <si>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</si>
  <si>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</si>
  <si>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</si>
  <si>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</si>
  <si>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</si>
  <si>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</si>
  <si>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</si>
  <si>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</si>
  <si>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</si>
  <si>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</si>
  <si>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</si>
  <si>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</si>
  <si>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</si>
  <si>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</si>
  <si>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</si>
  <si>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</si>
  <si>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</si>
  <si>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</si>
  <si>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</si>
  <si>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</si>
  <si>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</si>
  <si>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</si>
  <si>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</si>
  <si>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</si>
  <si>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</si>
  <si>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</si>
  <si>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</si>
  <si>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</si>
  <si>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</si>
  <si>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</si>
  <si>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</si>
  <si>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</si>
  <si>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</si>
  <si>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</si>
  <si>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</si>
  <si>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</si>
  <si>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</si>
  <si>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</si>
  <si>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</si>
  <si>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</si>
  <si>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</si>
  <si>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</si>
  <si>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</si>
  <si>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</si>
  <si>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</si>
  <si>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</si>
  <si>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</si>
  <si>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</si>
  <si>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</si>
  <si>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</si>
  <si>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</si>
  <si>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</si>
  <si>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</si>
  <si>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</si>
  <si>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</si>
  <si>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</si>
  <si>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</si>
  <si>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</si>
  <si>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</si>
  <si>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</si>
  <si>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</si>
  <si>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</si>
  <si>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</si>
  <si>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</si>
  <si>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</si>
  <si>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</si>
  <si>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</si>
  <si>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</si>
  <si>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</si>
  <si>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</si>
  <si>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</si>
  <si>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</si>
  <si>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</si>
  <si>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</si>
  <si>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</si>
  <si>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</si>
  <si>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</si>
  <si>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</si>
  <si>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</si>
  <si>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</si>
  <si>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</si>
  <si>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</si>
  <si>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</si>
  <si>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</si>
  <si>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</si>
  <si>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</si>
  <si>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</si>
  <si>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</si>
  <si>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</si>
  <si>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</si>
  <si>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</si>
  <si>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</si>
  <si>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</si>
  <si>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</si>
  <si>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</si>
  <si>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</si>
  <si>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</si>
  <si>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</si>
  <si>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</si>
  <si>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</si>
  <si>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</si>
  <si>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</si>
  <si>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</si>
  <si>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</si>
  <si>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</si>
  <si>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</si>
  <si>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</si>
  <si>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</si>
  <si>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</si>
  <si>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</si>
  <si>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</si>
  <si>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</si>
  <si>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</si>
  <si>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</si>
  <si>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</si>
  <si>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</si>
  <si>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</si>
  <si>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</si>
  <si>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</si>
  <si>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</si>
  <si>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</si>
  <si>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</si>
  <si>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</si>
  <si>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</si>
  <si>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</si>
  <si>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</si>
  <si>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</si>
  <si>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</si>
  <si>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</si>
  <si>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</si>
  <si>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</si>
  <si>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</si>
  <si>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</si>
  <si>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</si>
  <si>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</si>
  <si>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</si>
  <si>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</si>
  <si>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</si>
  <si>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</si>
  <si>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</si>
  <si>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</si>
  <si>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</si>
  <si>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</si>
  <si>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</si>
  <si>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</si>
  <si>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</si>
  <si>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</si>
  <si>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</si>
  <si>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</si>
  <si>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</si>
  <si>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</si>
  <si>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</si>
  <si>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</si>
  <si>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</si>
  <si>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</si>
  <si>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</si>
  <si>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</si>
  <si>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</si>
  <si>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</si>
  <si>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</si>
  <si>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</si>
  <si>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</si>
  <si>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</si>
  <si>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</si>
  <si>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</si>
  <si>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</si>
  <si>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</si>
  <si>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</si>
  <si>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</si>
  <si>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</si>
  <si>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</si>
  <si>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</si>
  <si>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</si>
  <si>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</si>
  <si>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</si>
  <si>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</si>
  <si>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</si>
  <si>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</si>
  <si>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</si>
  <si>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</si>
  <si>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</si>
  <si>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</si>
  <si>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</si>
  <si>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</si>
  <si>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</si>
  <si>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</si>
  <si>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</si>
  <si>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</si>
  <si>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</si>
  <si>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</si>
  <si>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</si>
  <si>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</si>
  <si>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</si>
  <si>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</si>
  <si>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</si>
  <si>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</si>
  <si>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</si>
  <si>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</si>
  <si>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</si>
  <si>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</si>
  <si>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</si>
  <si>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</si>
  <si>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</si>
  <si>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</si>
  <si>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</si>
  <si>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</si>
  <si>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</si>
  <si>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</si>
  <si>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</si>
  <si>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</si>
  <si>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</si>
  <si>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</si>
  <si>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</si>
  <si>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</si>
  <si>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</si>
  <si>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</si>
  <si>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</si>
  <si>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</si>
  <si>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</si>
  <si>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</si>
  <si>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</si>
  <si>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</si>
  <si>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</si>
  <si>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</si>
  <si>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</si>
  <si>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</si>
  <si>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</si>
  <si>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</si>
  <si>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</si>
  <si>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</si>
  <si>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</si>
  <si>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</si>
  <si>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</si>
  <si>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</si>
  <si>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</si>
  <si>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</si>
  <si>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</si>
  <si>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</si>
  <si>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</si>
  <si>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</si>
  <si>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</si>
  <si>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</si>
  <si>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</si>
  <si>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</si>
  <si>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</si>
  <si>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</si>
  <si>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</si>
  <si>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</si>
  <si>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</si>
  <si>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</si>
  <si>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</si>
  <si>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</si>
  <si>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</si>
  <si>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</si>
  <si>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</si>
  <si>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</si>
  <si>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</si>
  <si>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</si>
  <si>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</si>
  <si>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</si>
  <si>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</si>
  <si>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</si>
  <si>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</si>
  <si>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</si>
  <si>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</si>
  <si>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</si>
  <si>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</si>
  <si>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</si>
  <si>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</si>
  <si>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</si>
  <si>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</si>
  <si>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</si>
  <si>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</si>
  <si>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</si>
  <si>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</si>
  <si>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</si>
  <si>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</si>
  <si>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</si>
  <si>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</si>
  <si>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</si>
  <si>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</si>
  <si>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</si>
  <si>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</si>
  <si>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</si>
  <si>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</si>
  <si>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</si>
  <si>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</si>
  <si>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</si>
  <si>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</si>
  <si>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</si>
  <si>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</si>
  <si>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</si>
  <si>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</si>
  <si>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</si>
  <si>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</si>
  <si>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</si>
  <si>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</si>
  <si>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</si>
  <si>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</si>
  <si>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</si>
  <si>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</si>
  <si>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</si>
  <si>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</si>
  <si>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</si>
  <si>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</si>
  <si>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</si>
  <si>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</si>
  <si>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</si>
  <si>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</si>
  <si>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</si>
  <si>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</si>
  <si>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</si>
  <si>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</si>
  <si>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</si>
  <si>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</si>
  <si>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</si>
  <si>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</si>
  <si>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</si>
  <si>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</si>
  <si>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</si>
  <si>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</si>
  <si>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</si>
  <si>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</si>
  <si>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</si>
  <si>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</si>
  <si>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</si>
  <si>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</si>
  <si>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</si>
  <si>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</si>
  <si>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</si>
  <si>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</si>
  <si>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</si>
  <si>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</si>
  <si>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</si>
  <si>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</si>
  <si>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</si>
  <si>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</si>
  <si>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</si>
  <si>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</si>
  <si>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</si>
  <si>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</si>
  <si>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</si>
  <si>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</si>
  <si>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</si>
  <si>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</si>
  <si>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</si>
  <si>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</si>
  <si>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</si>
  <si>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</si>
  <si>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</si>
  <si>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</si>
  <si>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</si>
  <si>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</si>
  <si>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</si>
  <si>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</si>
  <si>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</si>
  <si>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</si>
  <si>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</si>
  <si>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</si>
  <si>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</si>
  <si>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</si>
  <si>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</si>
  <si>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</si>
  <si>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</si>
  <si>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</si>
  <si>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</si>
  <si>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</si>
  <si>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</si>
  <si>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</si>
  <si>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</si>
  <si>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</si>
  <si>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</si>
  <si>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</si>
  <si>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</si>
  <si>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</si>
  <si>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</si>
  <si>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</si>
  <si>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</si>
  <si>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GSachs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</si>
</sst>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1" fontId="12" fillId="17" borderId="1" xfId="1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7" activePane="bottomRight" state="frozen"/>
      <selection pane="topRight"/>
      <selection pane="bottomLeft"/>
      <selection pane="bottomRight" activeCell="H35" sqref="H3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43">
        <v>2</v>
      </c>
      <c r="C5" s="143">
        <v>0</v>
      </c>
      <c r="D5" s="143">
        <v>1</v>
      </c>
      <c r="E5" s="143">
        <v>1</v>
      </c>
      <c r="F5" s="143">
        <v>1</v>
      </c>
      <c r="G5" s="143">
        <v>1</v>
      </c>
      <c r="H5" s="143">
        <v>2</v>
      </c>
      <c r="I5" s="143">
        <v>1</v>
      </c>
      <c r="J5" s="143">
        <v>1</v>
      </c>
      <c r="K5" s="143">
        <v>2</v>
      </c>
      <c r="L5" s="143">
        <v>1</v>
      </c>
      <c r="M5" s="143">
        <v>1</v>
      </c>
      <c r="N5" s="143">
        <v>2</v>
      </c>
      <c r="O5" s="143">
        <v>1</v>
      </c>
      <c r="P5" s="143">
        <v>0</v>
      </c>
      <c r="Q5" s="143">
        <v>2</v>
      </c>
      <c r="R5" s="143">
        <v>1</v>
      </c>
      <c r="S5" s="143">
        <v>1</v>
      </c>
      <c r="T5" s="143">
        <v>2</v>
      </c>
      <c r="U5" s="143">
        <v>1</v>
      </c>
      <c r="V5" s="143">
        <v>1</v>
      </c>
      <c r="W5" s="143">
        <v>1</v>
      </c>
      <c r="X5" s="143">
        <v>1</v>
      </c>
      <c r="Y5" s="143">
        <v>1</v>
      </c>
      <c r="Z5" s="143">
        <v>2</v>
      </c>
      <c r="AA5" s="143">
        <v>1</v>
      </c>
      <c r="AB5" s="143">
        <v>1</v>
      </c>
      <c r="AC5" s="143">
        <v>1</v>
      </c>
      <c r="AD5" s="143">
        <v>1</v>
      </c>
      <c r="AE5" s="143">
        <v>1</v>
      </c>
      <c r="AF5" s="143">
        <v>2</v>
      </c>
      <c r="AG5" s="143">
        <v>1</v>
      </c>
      <c r="AH5" s="143">
        <v>1</v>
      </c>
      <c r="AI5" s="143">
        <v>2</v>
      </c>
      <c r="AJ5" s="143">
        <v>1</v>
      </c>
      <c r="AK5" s="143">
        <v>1</v>
      </c>
      <c r="AL5" s="143">
        <v>1</v>
      </c>
      <c r="AM5" s="143">
        <v>1</v>
      </c>
      <c r="AN5" s="143">
        <v>1</v>
      </c>
      <c r="AO5" s="143">
        <v>1</v>
      </c>
      <c r="AP5" s="143">
        <v>1</v>
      </c>
      <c r="AQ5" s="143">
        <v>1</v>
      </c>
      <c r="AR5" s="143">
        <v>1</v>
      </c>
      <c r="AS5" s="143">
        <v>1</v>
      </c>
      <c r="AT5" s="143">
        <v>1</v>
      </c>
      <c r="AU5" s="143">
        <v>1</v>
      </c>
      <c r="AV5" s="143">
        <v>1</v>
      </c>
      <c r="AW5" s="143">
        <v>1</v>
      </c>
      <c r="AX5" s="143">
        <v>2</v>
      </c>
      <c r="AY5" s="143">
        <v>1</v>
      </c>
      <c r="AZ5" s="143">
        <v>1</v>
      </c>
      <c r="BA5" s="143">
        <v>1</v>
      </c>
      <c r="BB5" s="143">
        <v>2</v>
      </c>
      <c r="BC5" s="143">
        <v>1</v>
      </c>
      <c r="BD5" s="143">
        <v>2</v>
      </c>
      <c r="BE5" s="143">
        <v>1</v>
      </c>
      <c r="BF5" s="143">
        <v>1</v>
      </c>
      <c r="BG5" s="143">
        <v>2</v>
      </c>
      <c r="BH5" s="143">
        <v>1</v>
      </c>
      <c r="BI5" s="143">
        <v>1</v>
      </c>
      <c r="BJ5" s="143">
        <v>1</v>
      </c>
      <c r="BK5" s="143">
        <v>1</v>
      </c>
      <c r="BL5" s="143">
        <v>1</v>
      </c>
      <c r="BM5" s="143">
        <v>1</v>
      </c>
      <c r="BN5" s="143">
        <v>2</v>
      </c>
      <c r="BO5" s="143">
        <v>1</v>
      </c>
      <c r="BP5" s="143">
        <v>1</v>
      </c>
      <c r="BQ5" s="143">
        <v>1</v>
      </c>
      <c r="BR5" s="143">
        <v>1</v>
      </c>
      <c r="BS5" s="143">
        <v>1</v>
      </c>
      <c r="BT5" s="143">
        <v>1</v>
      </c>
      <c r="BU5" s="143">
        <v>2</v>
      </c>
      <c r="BV5" s="143">
        <v>1</v>
      </c>
      <c r="BW5" s="143">
        <v>1</v>
      </c>
      <c r="BX5" s="143">
        <v>1</v>
      </c>
      <c r="BY5" s="143">
        <v>1</v>
      </c>
      <c r="BZ5" s="143">
        <v>1</v>
      </c>
      <c r="CA5" s="143">
        <v>1</v>
      </c>
      <c r="CB5" s="143">
        <v>1</v>
      </c>
      <c r="CC5" s="143">
        <v>1</v>
      </c>
      <c r="CD5" s="143">
        <v>1</v>
      </c>
      <c r="CE5" s="143">
        <v>1</v>
      </c>
      <c r="CF5" s="143">
        <v>1</v>
      </c>
      <c r="CG5" s="143">
        <v>1</v>
      </c>
      <c r="CH5" s="143">
        <v>3</v>
      </c>
      <c r="CI5" s="143">
        <v>0</v>
      </c>
      <c r="CJ5" s="143">
        <v>1</v>
      </c>
      <c r="CK5" s="143">
        <v>1</v>
      </c>
      <c r="CL5" s="143">
        <v>3</v>
      </c>
      <c r="CM5" s="143">
        <v>0</v>
      </c>
      <c r="CN5" s="143">
        <v>1</v>
      </c>
      <c r="CO5" s="143">
        <v>1</v>
      </c>
      <c r="CP5" s="143">
        <v>1</v>
      </c>
      <c r="CQ5" s="143">
        <v>1</v>
      </c>
      <c r="CR5" s="143">
        <v>0</v>
      </c>
      <c r="CS5" s="143">
        <v>2</v>
      </c>
      <c r="CT5" s="143">
        <v>2</v>
      </c>
      <c r="CU5" s="143">
        <v>1</v>
      </c>
      <c r="CV5" s="143">
        <v>1</v>
      </c>
      <c r="CW5" s="143">
        <v>2</v>
      </c>
      <c r="CX5" s="143">
        <v>3</v>
      </c>
      <c r="CY5" s="143">
        <v>0</v>
      </c>
      <c r="CZ5" s="143">
        <v>1</v>
      </c>
      <c r="DA5" s="143">
        <v>1</v>
      </c>
      <c r="DB5" s="143">
        <v>1</v>
      </c>
      <c r="DC5" s="143">
        <v>2</v>
      </c>
      <c r="DD5" s="143">
        <v>2</v>
      </c>
      <c r="DE5" s="143">
        <v>1</v>
      </c>
      <c r="DF5" s="143">
        <v>2</v>
      </c>
      <c r="DG5" s="143">
        <v>1</v>
      </c>
      <c r="DH5" s="143">
        <v>1</v>
      </c>
      <c r="DI5" s="143">
        <v>1</v>
      </c>
      <c r="DJ5" s="143">
        <v>2</v>
      </c>
      <c r="DK5" s="143">
        <v>1</v>
      </c>
      <c r="DL5" s="143">
        <v>1</v>
      </c>
      <c r="DM5" s="143">
        <v>1</v>
      </c>
      <c r="DN5" s="143">
        <v>1</v>
      </c>
      <c r="DO5" s="143">
        <v>1</v>
      </c>
      <c r="DP5" s="143">
        <v>1</v>
      </c>
      <c r="DQ5" s="143">
        <v>2</v>
      </c>
      <c r="DR5" s="143">
        <v>2</v>
      </c>
      <c r="DS5" s="143">
        <v>1</v>
      </c>
      <c r="DT5" s="143">
        <v>1</v>
      </c>
      <c r="DU5" s="143">
        <v>1</v>
      </c>
      <c r="DV5" s="143">
        <v>2</v>
      </c>
      <c r="DW5" s="143">
        <v>1</v>
      </c>
      <c r="DX5" s="143">
        <v>2</v>
      </c>
      <c r="DY5" s="143">
        <v>1</v>
      </c>
      <c r="DZ5" s="143">
        <v>1</v>
      </c>
      <c r="EA5" s="143">
        <v>1</v>
      </c>
      <c r="EB5" s="143">
        <v>1</v>
      </c>
      <c r="EC5" s="143">
        <v>1</v>
      </c>
      <c r="ED5" s="143">
        <v>1</v>
      </c>
      <c r="EE5" s="143">
        <v>1</v>
      </c>
      <c r="EF5" s="143">
        <v>1</v>
      </c>
      <c r="EG5" s="143">
        <v>1</v>
      </c>
      <c r="EH5" s="143">
        <v>2</v>
      </c>
      <c r="EI5" s="143">
        <v>1</v>
      </c>
      <c r="EJ5" s="143">
        <v>1</v>
      </c>
      <c r="EK5" s="143">
        <v>2</v>
      </c>
      <c r="EL5" s="143">
        <v>1</v>
      </c>
      <c r="EM5" s="143">
        <v>2</v>
      </c>
      <c r="EN5" s="143">
        <v>2</v>
      </c>
      <c r="EO5" s="143">
        <v>1</v>
      </c>
    </row>
    <row r="7" spans="1:145" ht="21.95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4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4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4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9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3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3</v>
      </c>
      <c r="AU10" s="23">
        <f>IFERROR(INDEX(Calc!$G$11:$G$14,MATCH(1,Calc!$J$11:$J$14,0)),0)</f>
        <v>3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7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2</v>
      </c>
      <c r="I11" s="25">
        <f>IFERROR(INDEX(Calc!$K$3:$K$6,MATCH(2,Calc!$J$3:$J$6,0)),0)</f>
        <v>3</v>
      </c>
      <c r="J11" s="25">
        <f>IFERROR(INDEX(Calc!$C$3:$C$6,MATCH(2,Calc!$J$3:$J$6,0)),0)</f>
        <v>0</v>
      </c>
      <c r="K11" s="25">
        <f>IFERROR(INDEX(Calc!$D$3:$D$6,MATCH(2,Calc!$J$3:$J$6,0)),0)</f>
        <v>2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4</v>
      </c>
      <c r="O11" s="25">
        <f>IFERROR(INDEX(Calc!$G$3:$G$6,MATCH(2,Calc!$J$3:$J$6,0)),0)</f>
        <v>-1</v>
      </c>
      <c r="P11" s="25">
        <f>IFERROR(ROUND(INDEX(Calc!$H$3:$H$6,MATCH(2,Calc!$J$3:$J$6,0))/(INDEX(Calc!$K$3:$K$6,MATCH(2,Calc!$J$3:$J$6,0))*3)*100,0),0)</f>
        <v>22</v>
      </c>
      <c r="Q11" s="24">
        <v>2</v>
      </c>
      <c r="R11" s="147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2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2</v>
      </c>
      <c r="AO11" s="25">
        <f>IFERROR(INDEX(Calc!$K$11:$K$14,MATCH(2,Calc!$J$11:$J$14,0)),0)</f>
        <v>3</v>
      </c>
      <c r="AP11" s="25">
        <f>IFERROR(INDEX(Calc!$C$11:$C$14,MATCH(2,Calc!$J$11:$J$14,0)),0)</f>
        <v>0</v>
      </c>
      <c r="AQ11" s="25">
        <f>IFERROR(INDEX(Calc!$D$11:$D$14,MATCH(2,Calc!$J$11:$J$14,0)),0)</f>
        <v>2</v>
      </c>
      <c r="AR11" s="25">
        <f>IFERROR(INDEX(Calc!$L$11:$L$14,MATCH(2,Calc!$J$11:$J$14,0)),0)</f>
        <v>1</v>
      </c>
      <c r="AS11" s="25">
        <f>IFERROR(INDEX(Calc!$E$11:$E$14,MATCH(2,Calc!$J$11:$J$14,0)),0)</f>
        <v>3</v>
      </c>
      <c r="AT11" s="25">
        <f>IFERROR(INDEX(Calc!$F$11:$F$14,MATCH(2,Calc!$J$11:$J$14,0)),0)</f>
        <v>4</v>
      </c>
      <c r="AU11" s="25">
        <f>IFERROR(INDEX(Calc!$G$11:$G$14,MATCH(2,Calc!$J$11:$J$14,0)),0)</f>
        <v>-1</v>
      </c>
      <c r="AV11" s="25">
        <f>IFERROR(ROUND(INDEX(Calc!$H$11:$H$14,MATCH(2,Calc!$J$11:$J$14,0))/(INDEX(Calc!$K$11:$K$14,MATCH(2,Calc!$J$11:$J$14,0))*3)*100,0),0)</f>
        <v>22</v>
      </c>
    </row>
    <row r="12" spans="1:145" ht="18" customHeight="1">
      <c r="A12" s="26">
        <v>3</v>
      </c>
      <c r="B12" s="161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1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2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2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22</v>
      </c>
    </row>
    <row r="13" spans="1:145" ht="18" customHeight="1">
      <c r="A13" s="28">
        <v>4</v>
      </c>
      <c r="B13" s="160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2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2</v>
      </c>
      <c r="L13" s="29">
        <f>IFERROR(INDEX(Calc!$L$3:$L$6,MATCH(4,Calc!$J$3:$J$6,0)),0)</f>
        <v>1</v>
      </c>
      <c r="M13" s="29">
        <f>IFERROR(INDEX(Calc!$E$3:$E$6,MATCH(4,Calc!$J$3:$J$6,0)),0)</f>
        <v>2</v>
      </c>
      <c r="N13" s="29">
        <f>IFERROR(INDEX(Calc!$F$3:$F$6,MATCH(4,Calc!$J$3:$J$6,0)),0)</f>
        <v>4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22</v>
      </c>
      <c r="Q13" s="28">
        <v>4</v>
      </c>
      <c r="R13" s="160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5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2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2</v>
      </c>
      <c r="AR13" s="29">
        <f>IFERROR(INDEX(Calc!$L$11:$L$14,MATCH(4,Calc!$J$11:$J$14,0)),0)</f>
        <v>1</v>
      </c>
      <c r="AS13" s="29">
        <f>IFERROR(INDEX(Calc!$E$11:$E$14,MATCH(4,Calc!$J$11:$J$14,0)),0)</f>
        <v>3</v>
      </c>
      <c r="AT13" s="29">
        <f>IFERROR(INDEX(Calc!$F$11:$F$14,MATCH(4,Calc!$J$11:$J$14,0)),0)</f>
        <v>4</v>
      </c>
      <c r="AU13" s="29">
        <f>IFERROR(INDEX(Calc!$G$11:$G$14,MATCH(4,Calc!$J$11:$J$14,0)),0)</f>
        <v>-1</v>
      </c>
      <c r="AV13" s="29">
        <f>IFERROR(ROUND(INDEX(Calc!$H$11:$H$14,MATCH(4,Calc!$J$11:$J$14,0))/(INDEX(Calc!$K$11:$K$14,MATCH(4,Calc!$J$11:$J$14,0))*3)*100,0),0)</f>
        <v>22</v>
      </c>
    </row>
    <row r="15" spans="1:145" ht="21.95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4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4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4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3</v>
      </c>
      <c r="I17" s="23">
        <f>IFERROR(INDEX(Calc!$K$15:$K$18,MATCH(1,Calc!$J$15:$J$18,0)),0)</f>
        <v>3</v>
      </c>
      <c r="J17" s="23">
        <f>IFERROR(INDEX(Calc!$C$15:$C$18,MATCH(1,Calc!$J$15:$J$18,0)),0)</f>
        <v>0</v>
      </c>
      <c r="K17" s="23">
        <f>IFERROR(INDEX(Calc!$D$15:$D$18,MATCH(1,Calc!$J$15:$J$18,0)),0)</f>
        <v>3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3</v>
      </c>
      <c r="O17" s="23">
        <f>IFERROR(INDEX(Calc!$G$15:$G$18,MATCH(1,Calc!$J$15:$J$18,0)),0)</f>
        <v>0</v>
      </c>
      <c r="P17" s="23">
        <f>IFERROR(ROUND(INDEX(Calc!$H$15:$H$18,MATCH(1,Calc!$J$15:$J$18,0))/(INDEX(Calc!$K$15:$K$18,MATCH(1,Calc!$J$15:$J$18,0))*3)*100,0),0)</f>
        <v>33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3</v>
      </c>
      <c r="AE17" s="23">
        <f>IFERROR(INDEX(Calc!$G$19:$G$22,MATCH(1,Calc!$J$19:$J$22,0)),0)</f>
        <v>3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3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47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3</v>
      </c>
      <c r="I18" s="25">
        <f>IFERROR(INDEX(Calc!$K$15:$K$18,MATCH(2,Calc!$J$15:$J$18,0)),0)</f>
        <v>3</v>
      </c>
      <c r="J18" s="25">
        <f>IFERROR(INDEX(Calc!$C$15:$C$18,MATCH(2,Calc!$J$15:$J$18,0)),0)</f>
        <v>0</v>
      </c>
      <c r="K18" s="25">
        <f>IFERROR(INDEX(Calc!$D$15:$D$18,MATCH(2,Calc!$J$15:$J$18,0)),0)</f>
        <v>3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33</v>
      </c>
      <c r="Q18" s="24">
        <v>2</v>
      </c>
      <c r="R18" s="147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4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47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3</v>
      </c>
      <c r="AO18" s="25">
        <f>IFERROR(INDEX(Calc!$K$23:$K$26,MATCH(2,Calc!$J$23:$J$26,0)),0)</f>
        <v>3</v>
      </c>
      <c r="AP18" s="25">
        <f>IFERROR(INDEX(Calc!$C$23:$C$26,MATCH(2,Calc!$J$23:$J$26,0)),0)</f>
        <v>0</v>
      </c>
      <c r="AQ18" s="25">
        <f>IFERROR(INDEX(Calc!$D$23:$D$26,MATCH(2,Calc!$J$23:$J$26,0)),0)</f>
        <v>3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33</v>
      </c>
    </row>
    <row r="19" spans="1:48" ht="18" customHeight="1">
      <c r="A19" s="26">
        <v>3</v>
      </c>
      <c r="B19" s="161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3</v>
      </c>
      <c r="L19" s="27">
        <f>IFERROR(INDEX(Calc!$L$15:$L$18,MATCH(3,Calc!$J$15:$J$18,0)),0)</f>
        <v>0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1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2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2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22</v>
      </c>
      <c r="AG19" s="26">
        <v>3</v>
      </c>
      <c r="AH19" s="161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60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3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3</v>
      </c>
      <c r="L20" s="29">
        <f>IFERROR(INDEX(Calc!$L$15:$L$18,MATCH(4,Calc!$J$15:$J$18,0)),0)</f>
        <v>0</v>
      </c>
      <c r="M20" s="29">
        <f>IFERROR(INDEX(Calc!$E$15:$E$18,MATCH(4,Calc!$J$15:$J$18,0)),0)</f>
        <v>3</v>
      </c>
      <c r="N20" s="29">
        <f>IFERROR(INDEX(Calc!$F$15:$F$18,MATCH(4,Calc!$J$15:$J$18,0)),0)</f>
        <v>3</v>
      </c>
      <c r="O20" s="29">
        <f>IFERROR(INDEX(Calc!$G$15:$G$18,MATCH(4,Calc!$J$15:$J$18,0)),0)</f>
        <v>0</v>
      </c>
      <c r="P20" s="29">
        <f>IFERROR(ROUND(INDEX(Calc!$H$15:$H$18,MATCH(4,Calc!$J$15:$J$18,0))/(INDEX(Calc!$K$15:$K$18,MATCH(4,Calc!$J$15:$J$18,0))*3)*100,0),0)</f>
        <v>33</v>
      </c>
      <c r="Q20" s="28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3</v>
      </c>
      <c r="AD20" s="29">
        <f>IFERROR(INDEX(Calc!$F$19:$F$22,MATCH(4,Calc!$J$19:$J$22,0)),0)</f>
        <v>5</v>
      </c>
      <c r="AE20" s="29">
        <f>IFERROR(INDEX(Calc!$G$19:$G$22,MATCH(4,Calc!$J$19:$J$22,0)),0)</f>
        <v>-2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2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2</v>
      </c>
      <c r="AR20" s="29">
        <f>IFERROR(INDEX(Calc!$L$23:$L$26,MATCH(4,Calc!$J$23:$J$26,0)),0)</f>
        <v>1</v>
      </c>
      <c r="AS20" s="29">
        <f>IFERROR(INDEX(Calc!$E$23:$E$26,MATCH(4,Calc!$J$23:$J$26,0)),0)</f>
        <v>3</v>
      </c>
      <c r="AT20" s="29">
        <f>IFERROR(INDEX(Calc!$F$23:$F$26,MATCH(4,Calc!$J$23:$J$26,0)),0)</f>
        <v>4</v>
      </c>
      <c r="AU20" s="29">
        <f>IFERROR(INDEX(Calc!$G$23:$G$26,MATCH(4,Calc!$J$23:$J$26,0)),0)</f>
        <v>-1</v>
      </c>
      <c r="AV20" s="29">
        <f>IFERROR(ROUND(INDEX(Calc!$H$23:$H$26,MATCH(4,Calc!$J$23:$J$26,0))/(INDEX(Calc!$K$23:$K$26,MATCH(4,Calc!$J$23:$J$26,0))*3)*100,0),0)</f>
        <v>22</v>
      </c>
    </row>
    <row r="22" spans="1:48" ht="21.95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4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4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4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3</v>
      </c>
      <c r="I24" s="23">
        <f>IFERROR(INDEX(Calc!$K$27:$K$30,MATCH(1,Calc!$J$27:$J$30,0)),0)</f>
        <v>3</v>
      </c>
      <c r="J24" s="23">
        <f>IFERROR(INDEX(Calc!$C$27:$C$30,MATCH(1,Calc!$J$27:$J$30,0)),0)</f>
        <v>0</v>
      </c>
      <c r="K24" s="23">
        <f>IFERROR(INDEX(Calc!$D$27:$D$30,MATCH(1,Calc!$J$27:$J$30,0)),0)</f>
        <v>3</v>
      </c>
      <c r="L24" s="23">
        <f>IFERROR(INDEX(Calc!$L$27:$L$30,MATCH(1,Calc!$J$27:$J$30,0)),0)</f>
        <v>0</v>
      </c>
      <c r="M24" s="23">
        <f>IFERROR(INDEX(Calc!$E$27:$E$30,MATCH(1,Calc!$J$27:$J$30,0)),0)</f>
        <v>3</v>
      </c>
      <c r="N24" s="23">
        <f>IFERROR(INDEX(Calc!$F$27:$F$30,MATCH(1,Calc!$J$27:$J$30,0)),0)</f>
        <v>3</v>
      </c>
      <c r="O24" s="23">
        <f>IFERROR(INDEX(Calc!$G$27:$G$30,MATCH(1,Calc!$J$27:$J$30,0)),0)</f>
        <v>0</v>
      </c>
      <c r="P24" s="23">
        <f>IFERROR(ROUND(INDEX(Calc!$H$27:$H$30,MATCH(1,Calc!$J$27:$J$30,0))/(INDEX(Calc!$K$27:$K$30,MATCH(1,Calc!$J$27:$J$30,0))*3)*100,0),0)</f>
        <v>33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0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7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3</v>
      </c>
      <c r="I25" s="25">
        <f>IFERROR(INDEX(Calc!$K$27:$K$30,MATCH(2,Calc!$J$27:$J$30,0)),0)</f>
        <v>3</v>
      </c>
      <c r="J25" s="25">
        <f>IFERROR(INDEX(Calc!$C$27:$C$30,MATCH(2,Calc!$J$27:$J$30,0)),0)</f>
        <v>0</v>
      </c>
      <c r="K25" s="25">
        <f>IFERROR(INDEX(Calc!$D$27:$D$30,MATCH(2,Calc!$J$27:$J$30,0)),0)</f>
        <v>3</v>
      </c>
      <c r="L25" s="25">
        <f>IFERROR(INDEX(Calc!$L$27:$L$30,MATCH(2,Calc!$J$27:$J$30,0)),0)</f>
        <v>0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33</v>
      </c>
      <c r="Q25" s="24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2</v>
      </c>
      <c r="Y25" s="25">
        <f>IFERROR(INDEX(Calc!$K$31:$K$34,MATCH(2,Calc!$J$31:$J$34,0)),0)</f>
        <v>3</v>
      </c>
      <c r="Z25" s="25">
        <f>IFERROR(INDEX(Calc!$C$31:$C$34,MATCH(2,Calc!$J$31:$J$34,0)),0)</f>
        <v>0</v>
      </c>
      <c r="AA25" s="25">
        <f>IFERROR(INDEX(Calc!$D$31:$D$34,MATCH(2,Calc!$J$31:$J$34,0)),0)</f>
        <v>2</v>
      </c>
      <c r="AB25" s="25">
        <f>IFERROR(INDEX(Calc!$L$31:$L$34,MATCH(2,Calc!$J$31:$J$34,0)),0)</f>
        <v>1</v>
      </c>
      <c r="AC25" s="25">
        <f>IFERROR(INDEX(Calc!$E$31:$E$34,MATCH(2,Calc!$J$31:$J$34,0)),0)</f>
        <v>2</v>
      </c>
      <c r="AD25" s="25">
        <f>IFERROR(INDEX(Calc!$F$31:$F$34,MATCH(2,Calc!$J$31:$J$34,0)),0)</f>
        <v>4</v>
      </c>
      <c r="AE25" s="25">
        <f>IFERROR(INDEX(Calc!$G$31:$G$34,MATCH(2,Calc!$J$31:$J$34,0)),0)</f>
        <v>-2</v>
      </c>
      <c r="AF25" s="25">
        <f>IFERROR(ROUND(INDEX(Calc!$H$31:$H$34,MATCH(2,Calc!$J$31:$J$34,0))/(INDEX(Calc!$K$31:$K$34,MATCH(2,Calc!$J$31:$J$34,0))*3)*100,0),0)</f>
        <v>22</v>
      </c>
      <c r="AG25" s="24">
        <v>2</v>
      </c>
      <c r="AH25" s="147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4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1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3</v>
      </c>
      <c r="L26" s="27">
        <f>IFERROR(INDEX(Calc!$L$27:$L$30,MATCH(3,Calc!$J$27:$J$30,0)),0)</f>
        <v>0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2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2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22</v>
      </c>
      <c r="AG26" s="26">
        <v>3</v>
      </c>
      <c r="AH26" s="161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0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3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3</v>
      </c>
      <c r="L27" s="29">
        <f>IFERROR(INDEX(Calc!$L$27:$L$30,MATCH(4,Calc!$J$27:$J$30,0)),0)</f>
        <v>0</v>
      </c>
      <c r="M27" s="29">
        <f>IFERROR(INDEX(Calc!$E$27:$E$30,MATCH(4,Calc!$J$27:$J$30,0)),0)</f>
        <v>3</v>
      </c>
      <c r="N27" s="29">
        <f>IFERROR(INDEX(Calc!$F$27:$F$30,MATCH(4,Calc!$J$27:$J$30,0)),0)</f>
        <v>3</v>
      </c>
      <c r="O27" s="29">
        <f>IFERROR(INDEX(Calc!$G$27:$G$30,MATCH(4,Calc!$J$27:$J$30,0)),0)</f>
        <v>0</v>
      </c>
      <c r="P27" s="29">
        <f>IFERROR(ROUND(INDEX(Calc!$H$27:$H$30,MATCH(4,Calc!$J$27:$J$30,0))/(INDEX(Calc!$K$27:$K$30,MATCH(4,Calc!$J$27:$J$30,0))*3)*100,0),0)</f>
        <v>33</v>
      </c>
      <c r="Q27" s="28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2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2</v>
      </c>
      <c r="AB27" s="29">
        <f>IFERROR(INDEX(Calc!$L$31:$L$34,MATCH(4,Calc!$J$31:$J$34,0)),0)</f>
        <v>1</v>
      </c>
      <c r="AC27" s="29">
        <f>IFERROR(INDEX(Calc!$E$31:$E$34,MATCH(4,Calc!$J$31:$J$34,0)),0)</f>
        <v>2</v>
      </c>
      <c r="AD27" s="29">
        <f>IFERROR(INDEX(Calc!$F$31:$F$34,MATCH(4,Calc!$J$31:$J$34,0)),0)</f>
        <v>5</v>
      </c>
      <c r="AE27" s="29">
        <f>IFERROR(INDEX(Calc!$G$31:$G$34,MATCH(4,Calc!$J$31:$J$34,0)),0)</f>
        <v>-3</v>
      </c>
      <c r="AF27" s="29">
        <f>IFERROR(ROUND(INDEX(Calc!$H$31:$H$34,MATCH(4,Calc!$J$31:$J$34,0))/(INDEX(Calc!$K$31:$K$34,MATCH(4,Calc!$J$31:$J$34,0))*3)*100,0),0)</f>
        <v>22</v>
      </c>
      <c r="AG27" s="28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7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4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4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4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3</v>
      </c>
      <c r="O31" s="23">
        <f>IFERROR(INDEX(Calc!$G$39:$G$42,MATCH(1,Calc!$J$39:$J$42,0)),0)</f>
        <v>3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3</v>
      </c>
      <c r="AE31" s="23">
        <f>IFERROR(INDEX(Calc!$G$43:$G$46,MATCH(1,Calc!$J$43:$J$46,0)),0)</f>
        <v>2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3</v>
      </c>
      <c r="AU31" s="23">
        <f>IFERROR(INDEX(Calc!$G$47:$G$50,MATCH(1,Calc!$J$47:$J$50,0)),0)</f>
        <v>2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47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2</v>
      </c>
      <c r="I32" s="25">
        <f>IFERROR(INDEX(Calc!$K$39:$K$42,MATCH(2,Calc!$J$39:$J$42,0)),0)</f>
        <v>3</v>
      </c>
      <c r="J32" s="25">
        <f>IFERROR(INDEX(Calc!$C$39:$C$42,MATCH(2,Calc!$J$39:$J$42,0)),0)</f>
        <v>0</v>
      </c>
      <c r="K32" s="25">
        <f>IFERROR(INDEX(Calc!$D$39:$D$42,MATCH(2,Calc!$J$39:$J$42,0)),0)</f>
        <v>2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4</v>
      </c>
      <c r="O32" s="25">
        <f>IFERROR(INDEX(Calc!$G$39:$G$42,MATCH(2,Calc!$J$39:$J$42,0)),0)</f>
        <v>-1</v>
      </c>
      <c r="P32" s="25">
        <f>IFERROR(ROUND(INDEX(Calc!$H$39:$H$42,MATCH(2,Calc!$J$39:$J$42,0))/(INDEX(Calc!$K$39:$K$42,MATCH(2,Calc!$J$39:$J$42,0))*3)*100,0),0)</f>
        <v>22</v>
      </c>
      <c r="Q32" s="24">
        <v>2</v>
      </c>
      <c r="R32" s="147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4</v>
      </c>
      <c r="AD32" s="25">
        <f>IFERROR(INDEX(Calc!$F$43:$F$46,MATCH(2,Calc!$J$43:$J$46,0)),0)</f>
        <v>3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47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1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61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2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2</v>
      </c>
      <c r="AB33" s="27">
        <f>IFERROR(INDEX(Calc!$L$43:$L$46,MATCH(3,Calc!$J$43:$J$46,0)),0)</f>
        <v>1</v>
      </c>
      <c r="AC33" s="27">
        <f>IFERROR(INDEX(Calc!$E$43:$E$46,MATCH(3,Calc!$J$43:$J$46,0)),0)</f>
        <v>3</v>
      </c>
      <c r="AD33" s="27">
        <f>IFERROR(INDEX(Calc!$F$43:$F$46,MATCH(3,Calc!$J$43:$J$46,0)),0)</f>
        <v>4</v>
      </c>
      <c r="AE33" s="27">
        <f>IFERROR(INDEX(Calc!$G$43:$G$46,MATCH(3,Calc!$J$43:$J$46,0)),0)</f>
        <v>-1</v>
      </c>
      <c r="AF33" s="27">
        <f>IFERROR(ROUND(INDEX(Calc!$H$43:$H$46,MATCH(3,Calc!$J$43:$J$46,0))/(INDEX(Calc!$K$43:$K$46,MATCH(3,Calc!$J$43:$J$46,0))*3)*100,0),0)</f>
        <v>22</v>
      </c>
      <c r="AG33" s="26">
        <v>3</v>
      </c>
      <c r="AH33" s="161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5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60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2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2</v>
      </c>
      <c r="L34" s="29">
        <f>IFERROR(INDEX(Calc!$L$39:$L$42,MATCH(4,Calc!$J$39:$J$42,0)),0)</f>
        <v>1</v>
      </c>
      <c r="M34" s="29">
        <f>IFERROR(INDEX(Calc!$E$39:$E$42,MATCH(4,Calc!$J$39:$J$42,0)),0)</f>
        <v>3</v>
      </c>
      <c r="N34" s="29">
        <f>IFERROR(INDEX(Calc!$F$39:$F$42,MATCH(4,Calc!$J$39:$J$42,0)),0)</f>
        <v>4</v>
      </c>
      <c r="O34" s="29">
        <f>IFERROR(INDEX(Calc!$G$39:$G$42,MATCH(4,Calc!$J$39:$J$42,0)),0)</f>
        <v>-1</v>
      </c>
      <c r="P34" s="29">
        <f>IFERROR(ROUND(INDEX(Calc!$H$39:$H$42,MATCH(4,Calc!$J$39:$J$42,0))/(INDEX(Calc!$K$39:$K$42,MATCH(4,Calc!$J$39:$J$42,0))*3)*100,0),0)</f>
        <v>22</v>
      </c>
      <c r="Q34" s="28">
        <v>4</v>
      </c>
      <c r="R34" s="160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3</v>
      </c>
      <c r="AD34" s="29">
        <f>IFERROR(INDEX(Calc!$F$43:$F$46,MATCH(4,Calc!$J$43:$J$46,0)),0)</f>
        <v>5</v>
      </c>
      <c r="AE34" s="29">
        <f>IFERROR(INDEX(Calc!$G$43:$G$46,MATCH(4,Calc!$J$43:$J$46,0)),0)</f>
        <v>-2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3</v>
      </c>
      <c r="AT34" s="29">
        <f>IFERROR(INDEX(Calc!$F$47:$F$50,MATCH(4,Calc!$J$47:$J$50,0)),0)</f>
        <v>5</v>
      </c>
      <c r="AU34" s="29">
        <f>IFERROR(INDEX(Calc!$G$47:$G$50,MATCH(4,Calc!$J$47:$J$50,0)),0)</f>
        <v>-2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-2</v>
      </c>
      <c r="H4" s="38">
        <f t="shared" si="1"/>
        <v>2</v>
      </c>
      <c r="I4" s="37">
        <f t="shared" si="2"/>
        <v>2198002437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-1</v>
      </c>
      <c r="H5" s="38">
        <f t="shared" si="1"/>
        <v>2</v>
      </c>
      <c r="I5" s="37">
        <f t="shared" si="2"/>
        <v>2199003477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-1</v>
      </c>
      <c r="H6" s="38">
        <f t="shared" si="1"/>
        <v>2</v>
      </c>
      <c r="I6" s="37">
        <f t="shared" si="2"/>
        <v>2199003462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2</v>
      </c>
      <c r="H7" s="42">
        <f t="shared" si="1"/>
        <v>7</v>
      </c>
      <c r="I7" s="41">
        <f t="shared" si="2"/>
        <v>7202005456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2</v>
      </c>
      <c r="I8" s="41">
        <f t="shared" si="2"/>
        <v>2199003445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-3</v>
      </c>
      <c r="H9" s="42">
        <f t="shared" si="1"/>
        <v>1</v>
      </c>
      <c r="I9" s="41">
        <f t="shared" si="2"/>
        <v>1197002462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2</v>
      </c>
      <c r="H10" s="42">
        <f t="shared" si="1"/>
        <v>5</v>
      </c>
      <c r="I10" s="41">
        <f t="shared" si="2"/>
        <v>5202004480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3</v>
      </c>
      <c r="H11" s="46">
        <f t="shared" si="1"/>
        <v>9</v>
      </c>
      <c r="I11" s="45">
        <f t="shared" si="2"/>
        <v>9203006495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0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2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-1</v>
      </c>
      <c r="H12" s="46">
        <f t="shared" si="1"/>
        <v>2</v>
      </c>
      <c r="I12" s="45">
        <f t="shared" si="2"/>
        <v>2199003486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2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4</v>
      </c>
      <c r="G13" s="45">
        <f t="shared" si="0"/>
        <v>-1</v>
      </c>
      <c r="H13" s="46">
        <f t="shared" si="1"/>
        <v>2</v>
      </c>
      <c r="I13" s="45">
        <f t="shared" si="2"/>
        <v>2199003414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1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2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2</v>
      </c>
      <c r="I14" s="45">
        <f t="shared" si="2"/>
        <v>2199003473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3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0</v>
      </c>
      <c r="H15" s="50">
        <f t="shared" si="1"/>
        <v>3</v>
      </c>
      <c r="I15" s="49">
        <f t="shared" si="2"/>
        <v>3200003489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3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3</v>
      </c>
      <c r="I16" s="49">
        <f t="shared" si="2"/>
        <v>3200003449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3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0</v>
      </c>
      <c r="H17" s="50">
        <f t="shared" si="1"/>
        <v>3</v>
      </c>
      <c r="I17" s="49">
        <f t="shared" si="2"/>
        <v>3200003477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0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3</v>
      </c>
      <c r="I18" s="49">
        <f t="shared" si="2"/>
        <v>3200003464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3</v>
      </c>
      <c r="H19" s="54">
        <f t="shared" si="1"/>
        <v>9</v>
      </c>
      <c r="I19" s="53">
        <f t="shared" si="2"/>
        <v>9203006488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3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-2</v>
      </c>
      <c r="H20" s="54">
        <f t="shared" si="1"/>
        <v>1</v>
      </c>
      <c r="I20" s="53">
        <f t="shared" si="2"/>
        <v>1198003417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2</v>
      </c>
      <c r="I21" s="53">
        <f t="shared" si="2"/>
        <v>2199003459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0</v>
      </c>
      <c r="H22" s="54">
        <f t="shared" si="1"/>
        <v>4</v>
      </c>
      <c r="I22" s="53">
        <f t="shared" si="2"/>
        <v>4200004461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2</v>
      </c>
      <c r="H23" s="58">
        <f t="shared" si="1"/>
        <v>7</v>
      </c>
      <c r="I23" s="57">
        <f t="shared" si="2"/>
        <v>7202005492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3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3</v>
      </c>
      <c r="I24" s="57">
        <f t="shared" si="2"/>
        <v>3200003485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-1</v>
      </c>
      <c r="H25" s="58">
        <f t="shared" si="1"/>
        <v>2</v>
      </c>
      <c r="I25" s="57">
        <f t="shared" si="2"/>
        <v>2199003474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2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-1</v>
      </c>
      <c r="H26" s="58">
        <f t="shared" si="1"/>
        <v>2</v>
      </c>
      <c r="I26" s="57">
        <f t="shared" si="2"/>
        <v>2199003470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1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0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3</v>
      </c>
      <c r="E27" s="61">
        <f>IF(ISNUMBER('Apostas - Grupos'!BV5),'Apostas - Grupos'!BV5,0)+IF(ISNUMBER('Apostas - Grupos'!BZ5),'Apostas - Grupos'!BZ5,0)+IF(ISNUMBER('Apostas - Grupos'!CF5),'Apostas - Grupos'!CG5,0)</f>
        <v>3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0</v>
      </c>
      <c r="H27" s="62">
        <f t="shared" si="1"/>
        <v>3</v>
      </c>
      <c r="I27" s="61">
        <f t="shared" si="2"/>
        <v>3200003497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3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0</v>
      </c>
      <c r="H28" s="62">
        <f t="shared" si="1"/>
        <v>3</v>
      </c>
      <c r="I28" s="61">
        <f t="shared" si="2"/>
        <v>3200003464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3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3</v>
      </c>
      <c r="I29" s="61">
        <f t="shared" si="2"/>
        <v>3200003475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0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3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0</v>
      </c>
      <c r="H30" s="62">
        <f t="shared" si="1"/>
        <v>3</v>
      </c>
      <c r="I30" s="61">
        <f t="shared" si="2"/>
        <v>3200003402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0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8</v>
      </c>
      <c r="H31" s="66">
        <f t="shared" si="1"/>
        <v>9</v>
      </c>
      <c r="I31" s="65">
        <f t="shared" si="2"/>
        <v>9208008496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2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5</v>
      </c>
      <c r="G32" s="65">
        <f t="shared" si="0"/>
        <v>-3</v>
      </c>
      <c r="H32" s="66">
        <f t="shared" si="1"/>
        <v>2</v>
      </c>
      <c r="I32" s="65">
        <f t="shared" si="2"/>
        <v>2197002412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1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2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2</v>
      </c>
      <c r="I33" s="65">
        <f t="shared" si="2"/>
        <v>2197002443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0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2</v>
      </c>
      <c r="E34" s="65">
        <f>IF(ISNUMBER('Apostas - Grupos'!CJ5),'Apostas - Grupos'!CK5,0)+IF(ISNUMBER('Apostas - Grupos'!CN5),'Apostas - Grupos'!CN5,0)+IF(ISNUMBER('Apostas - Grupos'!CR5),'Apostas - Grupos'!CR5,0)</f>
        <v>2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-2</v>
      </c>
      <c r="H34" s="66">
        <f t="shared" si="1"/>
        <v>2</v>
      </c>
      <c r="I34" s="65">
        <f t="shared" si="2"/>
        <v>2198002483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-5</v>
      </c>
      <c r="H37" s="70">
        <f t="shared" si="1"/>
        <v>0</v>
      </c>
      <c r="I37" s="69">
        <f t="shared" si="2"/>
        <v>195002435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0</v>
      </c>
      <c r="H38" s="70">
        <f t="shared" si="1"/>
        <v>4</v>
      </c>
      <c r="I38" s="69">
        <f t="shared" si="2"/>
        <v>4200004472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3</v>
      </c>
      <c r="H39" s="74">
        <f t="shared" si="1"/>
        <v>9</v>
      </c>
      <c r="I39" s="73">
        <f t="shared" si="2"/>
        <v>9203006499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2</v>
      </c>
      <c r="I40" s="73">
        <f t="shared" si="2"/>
        <v>2199003468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-1</v>
      </c>
      <c r="H41" s="74">
        <f t="shared" si="1"/>
        <v>2</v>
      </c>
      <c r="I41" s="73">
        <f t="shared" si="2"/>
        <v>2199003476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-1</v>
      </c>
      <c r="H42" s="74">
        <f t="shared" si="1"/>
        <v>2</v>
      </c>
      <c r="I42" s="73">
        <f t="shared" si="2"/>
        <v>2199003414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2</v>
      </c>
      <c r="H43" s="78">
        <f t="shared" si="1"/>
        <v>7</v>
      </c>
      <c r="I43" s="77">
        <f t="shared" si="2"/>
        <v>7202005494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-2</v>
      </c>
      <c r="H44" s="78">
        <f t="shared" si="1"/>
        <v>1</v>
      </c>
      <c r="I44" s="77">
        <f t="shared" si="2"/>
        <v>1198003443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2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-1</v>
      </c>
      <c r="H45" s="78">
        <f t="shared" si="1"/>
        <v>2</v>
      </c>
      <c r="I45" s="77">
        <f t="shared" si="2"/>
        <v>2199003426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1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1</v>
      </c>
      <c r="H46" s="78">
        <f t="shared" si="1"/>
        <v>5</v>
      </c>
      <c r="I46" s="77">
        <f t="shared" si="2"/>
        <v>5201004482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2</v>
      </c>
      <c r="H47" s="82">
        <f t="shared" si="1"/>
        <v>7</v>
      </c>
      <c r="I47" s="81">
        <f t="shared" si="2"/>
        <v>7202005491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7</v>
      </c>
      <c r="I48" s="81">
        <f t="shared" si="2"/>
        <v>7202005490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-2</v>
      </c>
      <c r="H49" s="82">
        <f t="shared" si="1"/>
        <v>1</v>
      </c>
      <c r="I49" s="81">
        <f t="shared" si="2"/>
        <v>1198003448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-2</v>
      </c>
      <c r="H50" s="82">
        <f t="shared" si="1"/>
        <v>1</v>
      </c>
      <c r="I50" s="81">
        <f t="shared" si="2"/>
        <v>1198003428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2199003462</v>
      </c>
      <c r="D66" s="98">
        <f t="shared" ref="D66:D77" si="4">RANK(C66,$C$66:$C$77,0)</f>
        <v>7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2199003445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2199003473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3200003464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2199003459</v>
      </c>
      <c r="D70" s="98">
        <f t="shared" si="4"/>
        <v>8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2199003474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3200003464</v>
      </c>
      <c r="D72" s="98">
        <f t="shared" si="4"/>
        <v>2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2197002443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4200004472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2199003468</v>
      </c>
      <c r="D75" s="98">
        <f t="shared" si="4"/>
        <v>6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2199003426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1198003448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Noruega</v>
      </c>
    </row>
    <row r="80" spans="1:4">
      <c r="A80" s="110">
        <v>2</v>
      </c>
      <c r="B80" s="111" t="str">
        <f>IFERROR(INDEX($B$66:$B$77,MATCH(2,$D$66:$D$77,0)),"?")</f>
        <v>Turquia</v>
      </c>
    </row>
    <row r="81" spans="1:2">
      <c r="A81" s="110">
        <v>3</v>
      </c>
      <c r="B81" s="111" t="str">
        <f>IFERROR(INDEX($B$66:$B$77,MATCH(3,$D$66:$D$77,0)),"?")</f>
        <v>?</v>
      </c>
    </row>
    <row r="82" spans="1:2">
      <c r="A82" s="110">
        <v>4</v>
      </c>
      <c r="B82" s="111" t="str">
        <f>IFERROR(INDEX($B$66:$B$77,MATCH(4,$D$66:$D$77,0)),"?")</f>
        <v>Suecia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Argelia</v>
      </c>
    </row>
    <row r="85" spans="1:2">
      <c r="A85" s="110">
        <v>7</v>
      </c>
      <c r="B85" s="111" t="str">
        <f>IFERROR(INDEX($B$66:$B$77,MATCH(7,$D$66:$D$77,0)),"?")</f>
        <v>Tchequia</v>
      </c>
    </row>
    <row r="86" spans="1:2">
      <c r="A86" s="110">
        <v>8</v>
      </c>
      <c r="B86" s="111" t="str">
        <f>IFERROR(INDEX($B$66:$B$77,MATCH(8,$D$66:$D$77,0)),"?")</f>
        <v>Costa do Marfim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>
      <selection activeCell="AE11" sqref="AE11"/>
    </sheetView>
  </sheetViews>
  <sheetFormatPr defaultRowHeight="15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206</v>
      </c>
      <c r="C4" s="118" t="s">
        <v>204</v>
      </c>
      <c r="D4" s="118" t="s">
        <v>205</v>
      </c>
      <c r="E4" s="118" t="s">
        <v>209</v>
      </c>
      <c r="F4" s="118" t="s">
        <v>207</v>
      </c>
      <c r="G4" s="118" t="s">
        <v>208</v>
      </c>
      <c r="H4" s="118" t="s">
        <v>210</v>
      </c>
      <c r="I4" s="118" t="s">
        <v>221</v>
      </c>
    </row>
    <row r="5" spans="1:10">
      <c r="A5" s="115" t="s">
        <v>212</v>
      </c>
      <c r="B5" s="116" t="s">
        <v>206</v>
      </c>
      <c r="C5" s="116" t="s">
        <v>204</v>
      </c>
      <c r="D5" s="116" t="s">
        <v>205</v>
      </c>
      <c r="E5" s="116" t="s">
        <v>209</v>
      </c>
      <c r="F5" s="116" t="s">
        <v>207</v>
      </c>
      <c r="G5" s="116" t="s">
        <v>208</v>
      </c>
      <c r="H5" s="116" t="s">
        <v>210</v>
      </c>
      <c r="I5" s="116" t="s">
        <v>220</v>
      </c>
    </row>
    <row r="6" spans="1:10">
      <c r="A6" s="117" t="s">
        <v>213</v>
      </c>
      <c r="B6" s="118" t="s">
        <v>206</v>
      </c>
      <c r="C6" s="118" t="s">
        <v>204</v>
      </c>
      <c r="D6" s="118" t="s">
        <v>205</v>
      </c>
      <c r="E6" s="118" t="s">
        <v>209</v>
      </c>
      <c r="F6" s="118" t="s">
        <v>207</v>
      </c>
      <c r="G6" s="118" t="s">
        <v>208</v>
      </c>
      <c r="H6" s="118" t="s">
        <v>210</v>
      </c>
      <c r="I6" s="118" t="s">
        <v>225</v>
      </c>
    </row>
    <row r="7" spans="1:10">
      <c r="A7" s="115" t="s">
        <v>214</v>
      </c>
      <c r="B7" s="116" t="s">
        <v>206</v>
      </c>
      <c r="C7" s="116" t="s">
        <v>204</v>
      </c>
      <c r="D7" s="116" t="s">
        <v>205</v>
      </c>
      <c r="E7" s="116" t="s">
        <v>209</v>
      </c>
      <c r="F7" s="116" t="s">
        <v>207</v>
      </c>
      <c r="G7" s="116" t="s">
        <v>208</v>
      </c>
      <c r="H7" s="116" t="s">
        <v>227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210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221</v>
      </c>
    </row>
    <row r="9" spans="1:10">
      <c r="A9" s="115" t="s">
        <v>216</v>
      </c>
      <c r="B9" s="116" t="s">
        <v>203</v>
      </c>
      <c r="C9" s="116" t="s">
        <v>220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210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225</v>
      </c>
    </row>
    <row r="11" spans="1:10">
      <c r="A11" s="115" t="s">
        <v>218</v>
      </c>
      <c r="B11" s="116" t="s">
        <v>203</v>
      </c>
      <c r="C11" s="116" t="s">
        <v>208</v>
      </c>
      <c r="D11" s="116" t="s">
        <v>205</v>
      </c>
      <c r="E11" s="116" t="s">
        <v>206</v>
      </c>
      <c r="F11" s="116" t="s">
        <v>207</v>
      </c>
      <c r="G11" s="116" t="s">
        <v>209</v>
      </c>
      <c r="H11" s="116" t="s">
        <v>227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206</v>
      </c>
      <c r="C13" s="116" t="s">
        <v>210</v>
      </c>
      <c r="D13" s="116" t="s">
        <v>205</v>
      </c>
      <c r="E13" s="116" t="s">
        <v>209</v>
      </c>
      <c r="F13" s="116" t="s">
        <v>207</v>
      </c>
      <c r="G13" s="116" t="s">
        <v>208</v>
      </c>
      <c r="H13" s="116" t="s">
        <v>221</v>
      </c>
      <c r="I13" s="116" t="s">
        <v>225</v>
      </c>
    </row>
    <row r="14" spans="1:10">
      <c r="A14" s="117" t="s">
        <v>223</v>
      </c>
      <c r="B14" s="118" t="s">
        <v>206</v>
      </c>
      <c r="C14" s="118" t="s">
        <v>210</v>
      </c>
      <c r="D14" s="118" t="s">
        <v>205</v>
      </c>
      <c r="E14" s="118" t="s">
        <v>209</v>
      </c>
      <c r="F14" s="118" t="s">
        <v>207</v>
      </c>
      <c r="G14" s="118" t="s">
        <v>208</v>
      </c>
      <c r="H14" s="118" t="s">
        <v>227</v>
      </c>
      <c r="I14" s="118" t="s">
        <v>221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206</v>
      </c>
      <c r="C17" s="116" t="s">
        <v>210</v>
      </c>
      <c r="D17" s="116" t="s">
        <v>205</v>
      </c>
      <c r="E17" s="116" t="s">
        <v>209</v>
      </c>
      <c r="F17" s="116" t="s">
        <v>207</v>
      </c>
      <c r="G17" s="116" t="s">
        <v>208</v>
      </c>
      <c r="H17" s="116" t="s">
        <v>227</v>
      </c>
      <c r="I17" s="116" t="s">
        <v>225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209</v>
      </c>
      <c r="H19" s="116" t="s">
        <v>210</v>
      </c>
      <c r="I19" s="116" t="s">
        <v>220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209</v>
      </c>
      <c r="H20" s="118" t="s">
        <v>210</v>
      </c>
      <c r="I20" s="118" t="s">
        <v>225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209</v>
      </c>
      <c r="H21" s="116" t="s">
        <v>227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210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209</v>
      </c>
      <c r="H23" s="116" t="s">
        <v>221</v>
      </c>
      <c r="I23" s="116" t="s">
        <v>225</v>
      </c>
    </row>
    <row r="24" spans="1:9">
      <c r="A24" s="117" t="s">
        <v>235</v>
      </c>
      <c r="B24" s="118" t="s">
        <v>210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209</v>
      </c>
      <c r="H24" s="118" t="s">
        <v>227</v>
      </c>
      <c r="I24" s="118" t="s">
        <v>221</v>
      </c>
    </row>
    <row r="25" spans="1:9">
      <c r="A25" s="115" t="s">
        <v>236</v>
      </c>
      <c r="B25" s="116" t="s">
        <v>210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209</v>
      </c>
      <c r="H25" s="116" t="s">
        <v>220</v>
      </c>
      <c r="I25" s="116" t="s">
        <v>225</v>
      </c>
    </row>
    <row r="26" spans="1:9">
      <c r="A26" s="117" t="s">
        <v>237</v>
      </c>
      <c r="B26" s="118" t="s">
        <v>210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209</v>
      </c>
      <c r="H26" s="118" t="s">
        <v>227</v>
      </c>
      <c r="I26" s="118" t="s">
        <v>220</v>
      </c>
    </row>
    <row r="27" spans="1:9">
      <c r="A27" s="115" t="s">
        <v>238</v>
      </c>
      <c r="B27" s="116" t="s">
        <v>210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209</v>
      </c>
      <c r="H27" s="116" t="s">
        <v>227</v>
      </c>
      <c r="I27" s="116" t="s">
        <v>225</v>
      </c>
    </row>
    <row r="28" spans="1:9">
      <c r="A28" s="117" t="s">
        <v>239</v>
      </c>
      <c r="B28" s="118" t="s">
        <v>203</v>
      </c>
      <c r="C28" s="118" t="s">
        <v>220</v>
      </c>
      <c r="D28" s="118" t="s">
        <v>205</v>
      </c>
      <c r="E28" s="118" t="s">
        <v>206</v>
      </c>
      <c r="F28" s="118" t="s">
        <v>207</v>
      </c>
      <c r="G28" s="118" t="s">
        <v>209</v>
      </c>
      <c r="H28" s="118" t="s">
        <v>210</v>
      </c>
      <c r="I28" s="118" t="s">
        <v>221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210</v>
      </c>
      <c r="C34" s="118" t="s">
        <v>220</v>
      </c>
      <c r="D34" s="118" t="s">
        <v>205</v>
      </c>
      <c r="E34" s="118" t="s">
        <v>206</v>
      </c>
      <c r="F34" s="118" t="s">
        <v>207</v>
      </c>
      <c r="G34" s="118" t="s">
        <v>209</v>
      </c>
      <c r="H34" s="118" t="s">
        <v>221</v>
      </c>
      <c r="I34" s="118" t="s">
        <v>225</v>
      </c>
    </row>
    <row r="35" spans="1:9">
      <c r="A35" s="115" t="s">
        <v>246</v>
      </c>
      <c r="B35" s="116" t="s">
        <v>210</v>
      </c>
      <c r="C35" s="116" t="s">
        <v>220</v>
      </c>
      <c r="D35" s="116" t="s">
        <v>205</v>
      </c>
      <c r="E35" s="116" t="s">
        <v>206</v>
      </c>
      <c r="F35" s="116" t="s">
        <v>207</v>
      </c>
      <c r="G35" s="116" t="s">
        <v>209</v>
      </c>
      <c r="H35" s="116" t="s">
        <v>227</v>
      </c>
      <c r="I35" s="116" t="s">
        <v>221</v>
      </c>
    </row>
    <row r="36" spans="1:9">
      <c r="A36" s="117" t="s">
        <v>247</v>
      </c>
      <c r="B36" s="118" t="s">
        <v>210</v>
      </c>
      <c r="C36" s="118" t="s">
        <v>221</v>
      </c>
      <c r="D36" s="118" t="s">
        <v>205</v>
      </c>
      <c r="E36" s="118" t="s">
        <v>206</v>
      </c>
      <c r="F36" s="118" t="s">
        <v>207</v>
      </c>
      <c r="G36" s="118" t="s">
        <v>209</v>
      </c>
      <c r="H36" s="118" t="s">
        <v>227</v>
      </c>
      <c r="I36" s="118" t="s">
        <v>225</v>
      </c>
    </row>
    <row r="37" spans="1:9">
      <c r="A37" s="115" t="s">
        <v>248</v>
      </c>
      <c r="B37" s="116" t="s">
        <v>210</v>
      </c>
      <c r="C37" s="116" t="s">
        <v>220</v>
      </c>
      <c r="D37" s="116" t="s">
        <v>205</v>
      </c>
      <c r="E37" s="116" t="s">
        <v>206</v>
      </c>
      <c r="F37" s="116" t="s">
        <v>207</v>
      </c>
      <c r="G37" s="116" t="s">
        <v>209</v>
      </c>
      <c r="H37" s="116" t="s">
        <v>227</v>
      </c>
      <c r="I37" s="116" t="s">
        <v>225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206</v>
      </c>
      <c r="C41" s="116" t="s">
        <v>204</v>
      </c>
      <c r="D41" s="116" t="s">
        <v>205</v>
      </c>
      <c r="E41" s="116" t="s">
        <v>209</v>
      </c>
      <c r="F41" s="116" t="s">
        <v>207</v>
      </c>
      <c r="G41" s="116" t="s">
        <v>208</v>
      </c>
      <c r="H41" s="116" t="s">
        <v>227</v>
      </c>
      <c r="I41" s="116" t="s">
        <v>203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206</v>
      </c>
      <c r="C52" s="118" t="s">
        <v>220</v>
      </c>
      <c r="D52" s="118" t="s">
        <v>205</v>
      </c>
      <c r="E52" s="118" t="s">
        <v>209</v>
      </c>
      <c r="F52" s="118" t="s">
        <v>207</v>
      </c>
      <c r="G52" s="118" t="s">
        <v>208</v>
      </c>
      <c r="H52" s="118" t="s">
        <v>227</v>
      </c>
      <c r="I52" s="118" t="s">
        <v>203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206</v>
      </c>
      <c r="C57" s="116" t="s">
        <v>220</v>
      </c>
      <c r="D57" s="116" t="s">
        <v>205</v>
      </c>
      <c r="E57" s="116" t="s">
        <v>209</v>
      </c>
      <c r="F57" s="116" t="s">
        <v>207</v>
      </c>
      <c r="G57" s="116" t="s">
        <v>208</v>
      </c>
      <c r="H57" s="116" t="s">
        <v>227</v>
      </c>
      <c r="I57" s="116" t="s">
        <v>225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206</v>
      </c>
      <c r="C64" s="118" t="s">
        <v>220</v>
      </c>
      <c r="D64" s="118" t="s">
        <v>205</v>
      </c>
      <c r="E64" s="118" t="s">
        <v>209</v>
      </c>
      <c r="F64" s="118" t="s">
        <v>207</v>
      </c>
      <c r="G64" s="118" t="s">
        <v>204</v>
      </c>
      <c r="H64" s="118" t="s">
        <v>221</v>
      </c>
      <c r="I64" s="118" t="s">
        <v>225</v>
      </c>
    </row>
    <row r="65" spans="1:9">
      <c r="A65" s="115" t="s">
        <v>276</v>
      </c>
      <c r="B65" s="116" t="s">
        <v>206</v>
      </c>
      <c r="C65" s="116" t="s">
        <v>220</v>
      </c>
      <c r="D65" s="116" t="s">
        <v>205</v>
      </c>
      <c r="E65" s="116" t="s">
        <v>209</v>
      </c>
      <c r="F65" s="116" t="s">
        <v>207</v>
      </c>
      <c r="G65" s="116" t="s">
        <v>204</v>
      </c>
      <c r="H65" s="116" t="s">
        <v>227</v>
      </c>
      <c r="I65" s="116" t="s">
        <v>221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203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221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221</v>
      </c>
      <c r="C72" s="118" t="s">
        <v>220</v>
      </c>
      <c r="D72" s="118" t="s">
        <v>205</v>
      </c>
      <c r="E72" s="118" t="s">
        <v>206</v>
      </c>
      <c r="F72" s="118" t="s">
        <v>207</v>
      </c>
      <c r="G72" s="118" t="s">
        <v>209</v>
      </c>
      <c r="H72" s="118" t="s">
        <v>227</v>
      </c>
      <c r="I72" s="118" t="s">
        <v>225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210</v>
      </c>
      <c r="C77" s="116" t="s">
        <v>204</v>
      </c>
      <c r="D77" s="116" t="s">
        <v>205</v>
      </c>
      <c r="E77" s="116" t="s">
        <v>206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210</v>
      </c>
      <c r="C78" s="118" t="s">
        <v>204</v>
      </c>
      <c r="D78" s="118" t="s">
        <v>205</v>
      </c>
      <c r="E78" s="118" t="s">
        <v>206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210</v>
      </c>
      <c r="C79" s="116" t="s">
        <v>204</v>
      </c>
      <c r="D79" s="116" t="s">
        <v>205</v>
      </c>
      <c r="E79" s="116" t="s">
        <v>206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210</v>
      </c>
      <c r="C80" s="118" t="s">
        <v>204</v>
      </c>
      <c r="D80" s="118" t="s">
        <v>205</v>
      </c>
      <c r="E80" s="118" t="s">
        <v>206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210</v>
      </c>
      <c r="C81" s="116" t="s">
        <v>204</v>
      </c>
      <c r="D81" s="116" t="s">
        <v>205</v>
      </c>
      <c r="E81" s="116" t="s">
        <v>206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210</v>
      </c>
      <c r="C82" s="118" t="s">
        <v>204</v>
      </c>
      <c r="D82" s="118" t="s">
        <v>205</v>
      </c>
      <c r="E82" s="118" t="s">
        <v>206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210</v>
      </c>
      <c r="C89" s="116" t="s">
        <v>220</v>
      </c>
      <c r="D89" s="116" t="s">
        <v>205</v>
      </c>
      <c r="E89" s="116" t="s">
        <v>206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210</v>
      </c>
      <c r="C90" s="118" t="s">
        <v>220</v>
      </c>
      <c r="D90" s="118" t="s">
        <v>205</v>
      </c>
      <c r="E90" s="118" t="s">
        <v>206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210</v>
      </c>
      <c r="C91" s="116" t="s">
        <v>221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227</v>
      </c>
      <c r="I91" s="116" t="s">
        <v>225</v>
      </c>
    </row>
    <row r="92" spans="1:9">
      <c r="A92" s="117" t="s">
        <v>303</v>
      </c>
      <c r="B92" s="118" t="s">
        <v>210</v>
      </c>
      <c r="C92" s="118" t="s">
        <v>220</v>
      </c>
      <c r="D92" s="118" t="s">
        <v>205</v>
      </c>
      <c r="E92" s="118" t="s">
        <v>206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207</v>
      </c>
      <c r="F101" s="116" t="s">
        <v>221</v>
      </c>
      <c r="G101" s="116" t="s">
        <v>206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210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203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221</v>
      </c>
    </row>
    <row r="105" spans="1:9">
      <c r="A105" s="115" t="s">
        <v>316</v>
      </c>
      <c r="B105" s="116" t="s">
        <v>210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203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210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203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210</v>
      </c>
      <c r="C107" s="116" t="s">
        <v>220</v>
      </c>
      <c r="D107" s="116" t="s">
        <v>205</v>
      </c>
      <c r="E107" s="116" t="s">
        <v>207</v>
      </c>
      <c r="F107" s="116" t="s">
        <v>221</v>
      </c>
      <c r="G107" s="116" t="s">
        <v>206</v>
      </c>
      <c r="H107" s="116" t="s">
        <v>227</v>
      </c>
      <c r="I107" s="116" t="s">
        <v>225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203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221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221</v>
      </c>
      <c r="C127" s="116" t="s">
        <v>220</v>
      </c>
      <c r="D127" s="116" t="s">
        <v>205</v>
      </c>
      <c r="E127" s="116" t="s">
        <v>206</v>
      </c>
      <c r="F127" s="116" t="s">
        <v>207</v>
      </c>
      <c r="G127" s="116" t="s">
        <v>204</v>
      </c>
      <c r="H127" s="116" t="s">
        <v>227</v>
      </c>
      <c r="I127" s="116" t="s">
        <v>225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210</v>
      </c>
      <c r="C147" s="116" t="s">
        <v>221</v>
      </c>
      <c r="D147" s="116" t="s">
        <v>205</v>
      </c>
      <c r="E147" s="116" t="s">
        <v>209</v>
      </c>
      <c r="F147" s="116" t="s">
        <v>207</v>
      </c>
      <c r="G147" s="116" t="s">
        <v>208</v>
      </c>
      <c r="H147" s="116" t="s">
        <v>227</v>
      </c>
      <c r="I147" s="116" t="s">
        <v>225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209</v>
      </c>
      <c r="F160" s="118" t="s">
        <v>207</v>
      </c>
      <c r="G160" s="118" t="s">
        <v>203</v>
      </c>
      <c r="H160" s="118" t="s">
        <v>227</v>
      </c>
      <c r="I160" s="118" t="s">
        <v>221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210</v>
      </c>
      <c r="C163" s="116" t="s">
        <v>220</v>
      </c>
      <c r="D163" s="116" t="s">
        <v>205</v>
      </c>
      <c r="E163" s="116" t="s">
        <v>207</v>
      </c>
      <c r="F163" s="116" t="s">
        <v>221</v>
      </c>
      <c r="G163" s="116" t="s">
        <v>209</v>
      </c>
      <c r="H163" s="116" t="s">
        <v>227</v>
      </c>
      <c r="I163" s="116" t="s">
        <v>225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203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221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221</v>
      </c>
      <c r="C183" s="116" t="s">
        <v>220</v>
      </c>
      <c r="D183" s="116" t="s">
        <v>205</v>
      </c>
      <c r="E183" s="116" t="s">
        <v>209</v>
      </c>
      <c r="F183" s="116" t="s">
        <v>207</v>
      </c>
      <c r="G183" s="116" t="s">
        <v>204</v>
      </c>
      <c r="H183" s="116" t="s">
        <v>227</v>
      </c>
      <c r="I183" s="116" t="s">
        <v>225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203</v>
      </c>
      <c r="G201" s="116" t="s">
        <v>204</v>
      </c>
      <c r="H201" s="116" t="s">
        <v>227</v>
      </c>
      <c r="I201" s="116" t="s">
        <v>221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210</v>
      </c>
      <c r="C204" s="118" t="s">
        <v>220</v>
      </c>
      <c r="D204" s="118" t="s">
        <v>205</v>
      </c>
      <c r="E204" s="118" t="s">
        <v>207</v>
      </c>
      <c r="F204" s="118" t="s">
        <v>221</v>
      </c>
      <c r="G204" s="118" t="s">
        <v>204</v>
      </c>
      <c r="H204" s="118" t="s">
        <v>227</v>
      </c>
      <c r="I204" s="118" t="s">
        <v>225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206</v>
      </c>
      <c r="C231" s="116" t="s">
        <v>210</v>
      </c>
      <c r="D231" s="116" t="s">
        <v>221</v>
      </c>
      <c r="E231" s="116" t="s">
        <v>209</v>
      </c>
      <c r="F231" s="116" t="s">
        <v>207</v>
      </c>
      <c r="G231" s="116" t="s">
        <v>208</v>
      </c>
      <c r="H231" s="116" t="s">
        <v>227</v>
      </c>
      <c r="I231" s="116" t="s">
        <v>225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203</v>
      </c>
      <c r="C244" s="118" t="s">
        <v>220</v>
      </c>
      <c r="D244" s="118" t="s">
        <v>210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221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210</v>
      </c>
      <c r="C247" s="116" t="s">
        <v>220</v>
      </c>
      <c r="D247" s="116" t="s">
        <v>221</v>
      </c>
      <c r="E247" s="116" t="s">
        <v>206</v>
      </c>
      <c r="F247" s="116" t="s">
        <v>207</v>
      </c>
      <c r="G247" s="116" t="s">
        <v>209</v>
      </c>
      <c r="H247" s="116" t="s">
        <v>227</v>
      </c>
      <c r="I247" s="116" t="s">
        <v>225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203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221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221</v>
      </c>
      <c r="C267" s="116" t="s">
        <v>204</v>
      </c>
      <c r="D267" s="116" t="s">
        <v>220</v>
      </c>
      <c r="E267" s="116" t="s">
        <v>206</v>
      </c>
      <c r="F267" s="116" t="s">
        <v>207</v>
      </c>
      <c r="G267" s="116" t="s">
        <v>209</v>
      </c>
      <c r="H267" s="116" t="s">
        <v>227</v>
      </c>
      <c r="I267" s="116" t="s">
        <v>225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204</v>
      </c>
      <c r="D285" s="116" t="s">
        <v>220</v>
      </c>
      <c r="E285" s="116" t="s">
        <v>206</v>
      </c>
      <c r="F285" s="116" t="s">
        <v>207</v>
      </c>
      <c r="G285" s="116" t="s">
        <v>203</v>
      </c>
      <c r="H285" s="116" t="s">
        <v>227</v>
      </c>
      <c r="I285" s="116" t="s">
        <v>221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210</v>
      </c>
      <c r="C288" s="118" t="s">
        <v>220</v>
      </c>
      <c r="D288" s="118" t="s">
        <v>221</v>
      </c>
      <c r="E288" s="118" t="s">
        <v>206</v>
      </c>
      <c r="F288" s="118" t="s">
        <v>207</v>
      </c>
      <c r="G288" s="118" t="s">
        <v>204</v>
      </c>
      <c r="H288" s="118" t="s">
        <v>227</v>
      </c>
      <c r="I288" s="118" t="s">
        <v>225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204</v>
      </c>
      <c r="D313" s="116" t="s">
        <v>220</v>
      </c>
      <c r="E313" s="116" t="s">
        <v>209</v>
      </c>
      <c r="F313" s="116" t="s">
        <v>207</v>
      </c>
      <c r="G313" s="116" t="s">
        <v>203</v>
      </c>
      <c r="H313" s="116" t="s">
        <v>227</v>
      </c>
      <c r="I313" s="116" t="s">
        <v>221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210</v>
      </c>
      <c r="C316" s="118" t="s">
        <v>220</v>
      </c>
      <c r="D316" s="118" t="s">
        <v>221</v>
      </c>
      <c r="E316" s="118" t="s">
        <v>209</v>
      </c>
      <c r="F316" s="118" t="s">
        <v>207</v>
      </c>
      <c r="G316" s="118" t="s">
        <v>204</v>
      </c>
      <c r="H316" s="118" t="s">
        <v>227</v>
      </c>
      <c r="I316" s="118" t="s">
        <v>225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206</v>
      </c>
      <c r="C333" s="116" t="s">
        <v>204</v>
      </c>
      <c r="D333" s="116" t="s">
        <v>205</v>
      </c>
      <c r="E333" s="116" t="s">
        <v>209</v>
      </c>
      <c r="F333" s="116" t="s">
        <v>203</v>
      </c>
      <c r="G333" s="116" t="s">
        <v>208</v>
      </c>
      <c r="H333" s="116" t="s">
        <v>210</v>
      </c>
      <c r="I333" s="116" t="s">
        <v>221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206</v>
      </c>
      <c r="C351" s="116" t="s">
        <v>210</v>
      </c>
      <c r="D351" s="116" t="s">
        <v>205</v>
      </c>
      <c r="E351" s="116" t="s">
        <v>209</v>
      </c>
      <c r="F351" s="116" t="s">
        <v>221</v>
      </c>
      <c r="G351" s="116" t="s">
        <v>208</v>
      </c>
      <c r="H351" s="116" t="s">
        <v>227</v>
      </c>
      <c r="I351" s="116" t="s">
        <v>225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203</v>
      </c>
      <c r="G364" s="118" t="s">
        <v>209</v>
      </c>
      <c r="H364" s="118" t="s">
        <v>227</v>
      </c>
      <c r="I364" s="118" t="s">
        <v>221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210</v>
      </c>
      <c r="C367" s="116" t="s">
        <v>220</v>
      </c>
      <c r="D367" s="116" t="s">
        <v>205</v>
      </c>
      <c r="E367" s="116" t="s">
        <v>206</v>
      </c>
      <c r="F367" s="116" t="s">
        <v>221</v>
      </c>
      <c r="G367" s="116" t="s">
        <v>209</v>
      </c>
      <c r="H367" s="116" t="s">
        <v>227</v>
      </c>
      <c r="I367" s="116" t="s">
        <v>225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203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221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221</v>
      </c>
      <c r="C387" s="116" t="s">
        <v>204</v>
      </c>
      <c r="D387" s="116" t="s">
        <v>205</v>
      </c>
      <c r="E387" s="116" t="s">
        <v>206</v>
      </c>
      <c r="F387" s="116" t="s">
        <v>220</v>
      </c>
      <c r="G387" s="116" t="s">
        <v>209</v>
      </c>
      <c r="H387" s="116" t="s">
        <v>227</v>
      </c>
      <c r="I387" s="116" t="s">
        <v>225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203</v>
      </c>
      <c r="G405" s="116" t="s">
        <v>204</v>
      </c>
      <c r="H405" s="116" t="s">
        <v>227</v>
      </c>
      <c r="I405" s="116" t="s">
        <v>221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210</v>
      </c>
      <c r="C408" s="118" t="s">
        <v>220</v>
      </c>
      <c r="D408" s="118" t="s">
        <v>205</v>
      </c>
      <c r="E408" s="118" t="s">
        <v>206</v>
      </c>
      <c r="F408" s="118" t="s">
        <v>221</v>
      </c>
      <c r="G408" s="118" t="s">
        <v>204</v>
      </c>
      <c r="H408" s="118" t="s">
        <v>227</v>
      </c>
      <c r="I408" s="118" t="s">
        <v>225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203</v>
      </c>
      <c r="G433" s="116" t="s">
        <v>204</v>
      </c>
      <c r="H433" s="116" t="s">
        <v>227</v>
      </c>
      <c r="I433" s="116" t="s">
        <v>221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210</v>
      </c>
      <c r="C436" s="118" t="s">
        <v>220</v>
      </c>
      <c r="D436" s="118" t="s">
        <v>205</v>
      </c>
      <c r="E436" s="118" t="s">
        <v>209</v>
      </c>
      <c r="F436" s="118" t="s">
        <v>221</v>
      </c>
      <c r="G436" s="118" t="s">
        <v>204</v>
      </c>
      <c r="H436" s="118" t="s">
        <v>227</v>
      </c>
      <c r="I436" s="118" t="s">
        <v>225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220</v>
      </c>
      <c r="E469" s="116" t="s">
        <v>206</v>
      </c>
      <c r="F469" s="116" t="s">
        <v>203</v>
      </c>
      <c r="G469" s="116" t="s">
        <v>209</v>
      </c>
      <c r="H469" s="116" t="s">
        <v>227</v>
      </c>
      <c r="I469" s="116" t="s">
        <v>221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210</v>
      </c>
      <c r="C472" s="118" t="s">
        <v>204</v>
      </c>
      <c r="D472" s="118" t="s">
        <v>221</v>
      </c>
      <c r="E472" s="118" t="s">
        <v>206</v>
      </c>
      <c r="F472" s="118" t="s">
        <v>220</v>
      </c>
      <c r="G472" s="118" t="s">
        <v>209</v>
      </c>
      <c r="H472" s="118" t="s">
        <v>227</v>
      </c>
      <c r="I472" s="118" t="s">
        <v>225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GSachs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GSachs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Australia</v>
      </c>
      <c r="AG5" s="136" t="str">
        <f>IFERROR(Calc!C59,"?")</f>
        <v>Ira</v>
      </c>
      <c r="AH5" s="138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Canada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Argentina</v>
      </c>
      <c r="BJ5" s="138" t="str">
        <f>IF('Apostas - Mata-Mata'!BF6="X",'Apostas - Mata-Mata'!BG5,IF('Apostas - Mata-Mata'!BG6="X",'Apostas - Mata-Mata'!BF5,"Aguardando"))</f>
        <v>Franca</v>
      </c>
      <c r="BK5" s="139" t="str">
        <f>IF('Apostas - Mata-Mata'!BH6="X",'Apostas - Mata-Mata'!BI5,IF('Apostas - Mata-Mata'!BI6="X",'Apostas - Mata-Mata'!BH5,"Aguardando"))</f>
        <v>Brasil</v>
      </c>
      <c r="BL5" s="138" t="str">
        <f>IF('Apostas - Mata-Mata'!BF6="X",'Apostas - Mata-Mata'!BF5,IF('Apostas - Mata-Mata'!BG6="X",'Apostas - Mata-Mata'!BG5,"Aguardando"))</f>
        <v>Espanha</v>
      </c>
      <c r="BM5" s="139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7"/>
      <c r="AH6" s="140"/>
      <c r="AI6" s="141" t="s">
        <v>1616</v>
      </c>
      <c r="AJ6" s="141"/>
      <c r="AK6" s="141" t="s">
        <v>1616</v>
      </c>
      <c r="AL6" s="141" t="s">
        <v>1616</v>
      </c>
      <c r="AM6" s="141"/>
      <c r="AN6" s="141"/>
      <c r="AO6" s="141" t="s">
        <v>1616</v>
      </c>
      <c r="AP6" s="141"/>
      <c r="AQ6" s="141" t="s">
        <v>1616</v>
      </c>
      <c r="AR6" s="141" t="s">
        <v>1616</v>
      </c>
      <c r="AS6" s="141"/>
      <c r="AT6" s="141" t="s">
        <v>1616</v>
      </c>
      <c r="AU6" s="141"/>
      <c r="AV6" s="141"/>
      <c r="AW6" s="142" t="s">
        <v>1616</v>
      </c>
      <c r="AX6" s="140" t="s">
        <v>1616</v>
      </c>
      <c r="AY6" s="141"/>
      <c r="AZ6" s="141" t="s">
        <v>1616</v>
      </c>
      <c r="BA6" s="141"/>
      <c r="BB6" s="141" t="s">
        <v>1616</v>
      </c>
      <c r="BC6" s="141"/>
      <c r="BD6" s="141" t="s">
        <v>1616</v>
      </c>
      <c r="BE6" s="142"/>
      <c r="BF6" s="140"/>
      <c r="BG6" s="141" t="s">
        <v>1616</v>
      </c>
      <c r="BH6" s="141"/>
      <c r="BI6" s="142" t="s">
        <v>1616</v>
      </c>
      <c r="BJ6" s="140" t="s">
        <v>1616</v>
      </c>
      <c r="BK6" s="142"/>
      <c r="BL6" s="140" t="s">
        <v>1616</v>
      </c>
      <c r="BM6" s="142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2026-06-22T22:57:52Z</dcterms:modified>
</cp:coreProperties>
</file>