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G:\bolao_oficial\"/>
    </mc:Choice>
  </mc:AlternateContent>
  <xr:revisionPtr revIDLastSave="0" documentId="13_ncr:1_{ED1A854D-0C02-4B88-A9B2-FAC11D88DED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L5" i="6"/>
  <c r="BB5" i="6" s="1"/>
  <c r="BH5" i="6" s="1"/>
  <c r="AK5" i="6"/>
  <c r="AY5" i="6" s="1"/>
  <c r="AJ5" i="6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BI5" i="6" l="1"/>
  <c r="BK5" i="6"/>
  <c r="BM5" i="6"/>
  <c r="H48" i="4"/>
  <c r="I48" i="4" s="1"/>
  <c r="H35" i="4"/>
  <c r="H14" i="4"/>
  <c r="H24" i="4"/>
  <c r="G46" i="4"/>
  <c r="G39" i="4"/>
  <c r="H40" i="4"/>
  <c r="G34" i="4"/>
  <c r="H34" i="4"/>
  <c r="I34" i="4" s="1"/>
  <c r="G31" i="4"/>
  <c r="H29" i="4"/>
  <c r="G26" i="4"/>
  <c r="G23" i="4"/>
  <c r="G25" i="4"/>
  <c r="H21" i="4"/>
  <c r="H20" i="4"/>
  <c r="H19" i="4"/>
  <c r="H13" i="4"/>
  <c r="G14" i="4"/>
  <c r="I14" i="4" s="1"/>
  <c r="G11" i="4"/>
  <c r="H11" i="4"/>
  <c r="I11" i="4" s="1"/>
  <c r="G8" i="4"/>
  <c r="G10" i="4"/>
  <c r="G7" i="4"/>
  <c r="H8" i="4"/>
  <c r="H3" i="4"/>
  <c r="I3" i="4" s="1"/>
  <c r="G12" i="4"/>
  <c r="I26" i="4"/>
  <c r="G9" i="4"/>
  <c r="I9" i="4" s="1"/>
  <c r="H15" i="4"/>
  <c r="G40" i="4"/>
  <c r="H43" i="4"/>
  <c r="H44" i="4"/>
  <c r="H33" i="4"/>
  <c r="G24" i="4"/>
  <c r="I24" i="4" s="1"/>
  <c r="H30" i="4"/>
  <c r="G21" i="4"/>
  <c r="H27" i="4"/>
  <c r="G28" i="4"/>
  <c r="H25" i="4"/>
  <c r="H47" i="4"/>
  <c r="I47" i="4" s="1"/>
  <c r="H12" i="4"/>
  <c r="H50" i="4"/>
  <c r="I50" i="4" s="1"/>
  <c r="G4" i="4"/>
  <c r="H10" i="4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I28" i="4" s="1"/>
  <c r="L47" i="4"/>
  <c r="G38" i="4"/>
  <c r="L18" i="4"/>
  <c r="H18" i="4"/>
  <c r="G13" i="4"/>
  <c r="I13" i="4" s="1"/>
  <c r="G18" i="4"/>
  <c r="G33" i="4"/>
  <c r="H49" i="4"/>
  <c r="G44" i="4"/>
  <c r="L13" i="4"/>
  <c r="H39" i="4"/>
  <c r="G19" i="4"/>
  <c r="G29" i="4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15" i="4" l="1"/>
  <c r="I7" i="4"/>
  <c r="I12" i="4"/>
  <c r="I25" i="4"/>
  <c r="I29" i="4"/>
  <c r="I31" i="4"/>
  <c r="I46" i="4"/>
  <c r="I43" i="4"/>
  <c r="I39" i="4"/>
  <c r="I40" i="4"/>
  <c r="I30" i="4"/>
  <c r="I10" i="4"/>
  <c r="J10" i="4" s="1"/>
  <c r="I21" i="4"/>
  <c r="I19" i="4"/>
  <c r="I8" i="4"/>
  <c r="J9" i="4" s="1"/>
  <c r="I5" i="4"/>
  <c r="I33" i="4"/>
  <c r="I42" i="4"/>
  <c r="J26" i="4"/>
  <c r="I44" i="4"/>
  <c r="I27" i="4"/>
  <c r="J30" i="4" s="1"/>
  <c r="J25" i="4"/>
  <c r="J24" i="4"/>
  <c r="I6" i="4"/>
  <c r="J23" i="4"/>
  <c r="AH18" i="2" s="1"/>
  <c r="I49" i="4"/>
  <c r="J47" i="4" s="1"/>
  <c r="AO31" i="2" s="1"/>
  <c r="J12" i="4"/>
  <c r="I16" i="4"/>
  <c r="I36" i="4"/>
  <c r="I4" i="4"/>
  <c r="I38" i="4"/>
  <c r="I37" i="4"/>
  <c r="I17" i="4"/>
  <c r="J13" i="4"/>
  <c r="I32" i="4"/>
  <c r="I22" i="4"/>
  <c r="I18" i="4"/>
  <c r="J11" i="4"/>
  <c r="I45" i="4"/>
  <c r="J14" i="4"/>
  <c r="J18" i="4" l="1"/>
  <c r="J7" i="4"/>
  <c r="AB11" i="2" s="1"/>
  <c r="J8" i="4"/>
  <c r="Y12" i="2" s="1"/>
  <c r="J48" i="4"/>
  <c r="AS32" i="2" s="1"/>
  <c r="J3" i="4"/>
  <c r="J43" i="4"/>
  <c r="Y31" i="2" s="1"/>
  <c r="J41" i="4"/>
  <c r="J42" i="4"/>
  <c r="J40" i="4"/>
  <c r="J39" i="4"/>
  <c r="B31" i="2" s="1"/>
  <c r="J31" i="4"/>
  <c r="R24" i="2" s="1"/>
  <c r="J27" i="4"/>
  <c r="AF12" i="2"/>
  <c r="AO18" i="2"/>
  <c r="AU17" i="2"/>
  <c r="C71" i="4"/>
  <c r="AP20" i="2"/>
  <c r="AT20" i="2"/>
  <c r="AV19" i="2"/>
  <c r="AH20" i="2"/>
  <c r="AQ20" i="2"/>
  <c r="AT19" i="2"/>
  <c r="AP19" i="2"/>
  <c r="AO19" i="2"/>
  <c r="AR18" i="2"/>
  <c r="AR19" i="2"/>
  <c r="AH19" i="2"/>
  <c r="AT17" i="2"/>
  <c r="AR20" i="2"/>
  <c r="AV17" i="2"/>
  <c r="J22" i="4"/>
  <c r="AO11" i="2"/>
  <c r="B71" i="4"/>
  <c r="AP18" i="2"/>
  <c r="AU18" i="2"/>
  <c r="AN17" i="2"/>
  <c r="AN19" i="2"/>
  <c r="AQ17" i="2"/>
  <c r="J29" i="4"/>
  <c r="J28" i="4"/>
  <c r="AN10" i="2"/>
  <c r="AN11" i="2"/>
  <c r="AQ10" i="2"/>
  <c r="AO17" i="2"/>
  <c r="AO20" i="2"/>
  <c r="AS17" i="2"/>
  <c r="AV20" i="2"/>
  <c r="AQ19" i="2"/>
  <c r="AV18" i="2"/>
  <c r="B58" i="4"/>
  <c r="F5" i="6" s="1"/>
  <c r="AN18" i="2"/>
  <c r="AP17" i="2"/>
  <c r="AQ18" i="2"/>
  <c r="AU20" i="2"/>
  <c r="D58" i="4"/>
  <c r="C58" i="4"/>
  <c r="I5" i="6" s="1"/>
  <c r="AR17" i="2"/>
  <c r="AS18" i="2"/>
  <c r="AS20" i="2"/>
  <c r="AS19" i="2"/>
  <c r="AU19" i="2"/>
  <c r="J49" i="4"/>
  <c r="AQ33" i="2" s="1"/>
  <c r="E58" i="4"/>
  <c r="AN20" i="2"/>
  <c r="J36" i="4"/>
  <c r="J4" i="4"/>
  <c r="E53" i="4" s="1"/>
  <c r="J50" i="4"/>
  <c r="J35" i="4"/>
  <c r="J6" i="4"/>
  <c r="B53" i="4" s="1"/>
  <c r="N5" i="6" s="1"/>
  <c r="AT18" i="2"/>
  <c r="AH17" i="2"/>
  <c r="J5" i="4"/>
  <c r="AO12" i="2"/>
  <c r="AP10" i="2"/>
  <c r="J37" i="4"/>
  <c r="E55" i="4"/>
  <c r="J32" i="4"/>
  <c r="Y27" i="2" s="1"/>
  <c r="AP33" i="2"/>
  <c r="AV13" i="2"/>
  <c r="AV10" i="2"/>
  <c r="AN13" i="2"/>
  <c r="C68" i="4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N31" i="2"/>
  <c r="AQ13" i="2"/>
  <c r="AN12" i="2"/>
  <c r="AT31" i="2"/>
  <c r="AV12" i="2"/>
  <c r="X12" i="2"/>
  <c r="AE11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F11" i="2"/>
  <c r="AN32" i="2"/>
  <c r="AS12" i="2"/>
  <c r="AQ31" i="2"/>
  <c r="AD12" i="2"/>
  <c r="AU31" i="2"/>
  <c r="AT11" i="2"/>
  <c r="AR12" i="2"/>
  <c r="AS13" i="2"/>
  <c r="Z11" i="2"/>
  <c r="AD10" i="2"/>
  <c r="AB12" i="2"/>
  <c r="AD13" i="2"/>
  <c r="AP31" i="2"/>
  <c r="AP13" i="2"/>
  <c r="AB10" i="2"/>
  <c r="AE10" i="2"/>
  <c r="AS31" i="2"/>
  <c r="C67" i="4"/>
  <c r="AD11" i="2"/>
  <c r="B67" i="4"/>
  <c r="AB13" i="2"/>
  <c r="B64" i="4"/>
  <c r="P5" i="6" s="1"/>
  <c r="AS11" i="2"/>
  <c r="AC10" i="2"/>
  <c r="Z13" i="2"/>
  <c r="AR13" i="2"/>
  <c r="R13" i="2"/>
  <c r="J38" i="4"/>
  <c r="AQ12" i="2"/>
  <c r="AE12" i="2"/>
  <c r="E54" i="4"/>
  <c r="AO13" i="2"/>
  <c r="AA11" i="2"/>
  <c r="J15" i="4"/>
  <c r="AU12" i="2"/>
  <c r="AT10" i="2"/>
  <c r="J45" i="4"/>
  <c r="AV11" i="2"/>
  <c r="AP11" i="2"/>
  <c r="AU13" i="2"/>
  <c r="J44" i="4"/>
  <c r="AR11" i="2"/>
  <c r="AR10" i="2"/>
  <c r="AS10" i="2"/>
  <c r="AH32" i="2"/>
  <c r="AO32" i="2"/>
  <c r="B55" i="4"/>
  <c r="H5" i="6" s="1"/>
  <c r="AU32" i="2"/>
  <c r="AT12" i="2"/>
  <c r="AQ11" i="2"/>
  <c r="J46" i="4"/>
  <c r="C64" i="4"/>
  <c r="W5" i="6" s="1"/>
  <c r="AU10" i="2"/>
  <c r="J17" i="4"/>
  <c r="AH12" i="2"/>
  <c r="B63" i="4"/>
  <c r="AD5" i="6" s="1"/>
  <c r="AE31" i="2"/>
  <c r="AF31" i="2"/>
  <c r="X31" i="2"/>
  <c r="R31" i="2"/>
  <c r="AO33" i="2"/>
  <c r="D64" i="4"/>
  <c r="AP12" i="2"/>
  <c r="AQ34" i="2" l="1"/>
  <c r="AV32" i="2"/>
  <c r="AT33" i="2"/>
  <c r="AR33" i="2"/>
  <c r="C77" i="4"/>
  <c r="AQ32" i="2"/>
  <c r="AP32" i="2"/>
  <c r="AT32" i="2"/>
  <c r="AU33" i="2"/>
  <c r="K33" i="2"/>
  <c r="AC31" i="2"/>
  <c r="AH34" i="2"/>
  <c r="AB31" i="2"/>
  <c r="AN33" i="2"/>
  <c r="AD31" i="2"/>
  <c r="AR32" i="2"/>
  <c r="Z31" i="2"/>
  <c r="AA31" i="2"/>
  <c r="AC13" i="2"/>
  <c r="J26" i="2"/>
  <c r="C75" i="4"/>
  <c r="P34" i="2"/>
  <c r="K34" i="2"/>
  <c r="N34" i="2"/>
  <c r="AP34" i="2"/>
  <c r="AC33" i="2"/>
  <c r="O32" i="2"/>
  <c r="L34" i="2"/>
  <c r="K32" i="2"/>
  <c r="M33" i="2"/>
  <c r="O33" i="2"/>
  <c r="B33" i="2"/>
  <c r="H33" i="2"/>
  <c r="H31" i="2"/>
  <c r="J32" i="2"/>
  <c r="J33" i="2"/>
  <c r="I33" i="2"/>
  <c r="O34" i="2"/>
  <c r="M32" i="2"/>
  <c r="P31" i="2"/>
  <c r="L33" i="2"/>
  <c r="N32" i="2"/>
  <c r="C62" i="4"/>
  <c r="Y5" i="6" s="1"/>
  <c r="N33" i="2"/>
  <c r="N31" i="2"/>
  <c r="B32" i="2"/>
  <c r="P32" i="2"/>
  <c r="M34" i="2"/>
  <c r="H32" i="2"/>
  <c r="K31" i="2"/>
  <c r="L32" i="2"/>
  <c r="J34" i="2"/>
  <c r="I32" i="2"/>
  <c r="E62" i="4"/>
  <c r="B34" i="2"/>
  <c r="D62" i="4"/>
  <c r="L31" i="2"/>
  <c r="I34" i="2"/>
  <c r="O31" i="2"/>
  <c r="H34" i="2"/>
  <c r="M31" i="2"/>
  <c r="P33" i="2"/>
  <c r="J31" i="2"/>
  <c r="B75" i="4"/>
  <c r="B62" i="4"/>
  <c r="AB5" i="6" s="1"/>
  <c r="I31" i="2"/>
  <c r="AQ24" i="2"/>
  <c r="AB24" i="2"/>
  <c r="AD24" i="2"/>
  <c r="AE24" i="2"/>
  <c r="B60" i="4"/>
  <c r="X5" i="6" s="1"/>
  <c r="X24" i="2"/>
  <c r="Y24" i="2"/>
  <c r="AA24" i="2"/>
  <c r="Z24" i="2"/>
  <c r="AC24" i="2"/>
  <c r="AF24" i="2"/>
  <c r="R27" i="2"/>
  <c r="M24" i="2"/>
  <c r="H24" i="2"/>
  <c r="O24" i="2"/>
  <c r="I24" i="2"/>
  <c r="B59" i="4"/>
  <c r="T5" i="6" s="1"/>
  <c r="J24" i="2"/>
  <c r="L24" i="2"/>
  <c r="K24" i="2"/>
  <c r="P24" i="2"/>
  <c r="B24" i="2"/>
  <c r="N24" i="2"/>
  <c r="B27" i="2"/>
  <c r="H27" i="2"/>
  <c r="L27" i="2"/>
  <c r="E59" i="4"/>
  <c r="N27" i="2"/>
  <c r="K27" i="2"/>
  <c r="P27" i="2"/>
  <c r="I26" i="2"/>
  <c r="K25" i="2"/>
  <c r="M26" i="2"/>
  <c r="L25" i="2"/>
  <c r="C59" i="4"/>
  <c r="AG5" i="6" s="1"/>
  <c r="N26" i="2"/>
  <c r="K26" i="2"/>
  <c r="N25" i="2"/>
  <c r="D59" i="4"/>
  <c r="H26" i="2"/>
  <c r="J25" i="2"/>
  <c r="P25" i="2"/>
  <c r="B72" i="4"/>
  <c r="P26" i="2"/>
  <c r="B26" i="2"/>
  <c r="N10" i="2"/>
  <c r="M10" i="2"/>
  <c r="P13" i="2"/>
  <c r="J10" i="2"/>
  <c r="H10" i="2"/>
  <c r="I10" i="2"/>
  <c r="B13" i="2"/>
  <c r="L10" i="2"/>
  <c r="B10" i="2"/>
  <c r="O10" i="2"/>
  <c r="P10" i="2"/>
  <c r="K10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B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A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U5" i="6" s="1"/>
  <c r="B80" i="4"/>
  <c r="B86" i="4"/>
  <c r="B81" i="4"/>
  <c r="B82" i="4"/>
  <c r="B79" i="4"/>
  <c r="B83" i="4"/>
  <c r="B84" i="4"/>
  <c r="O5" i="6" l="1"/>
  <c r="Q5" i="6"/>
  <c r="S5" i="6"/>
  <c r="K5" i="6"/>
  <c r="E5" i="6"/>
  <c r="AE5" i="6"/>
  <c r="AA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<sst xmlns="http://schemas.openxmlformats.org/spreadsheetml/2006/main" count="6771" uniqueCount="1618">
  <si>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</si>
  <si>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</si>
  <si>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</si>
  <si>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</si>
  <si>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</si>
  <si>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</si>
  <si>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</si>
  <si>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</si>
  <si>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</si>
  <si>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</si>
  <si>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</si>
  <si>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</si>
  <si>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</si>
  <si>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</si>
  <si>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</si>
  <si>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</si>
  <si>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</si>
  <si>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</si>
  <si>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</si>
  <si>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</si>
  <si>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</si>
  <si>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</si>
  <si>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</si>
  <si>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</si>
  <si>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</si>
  <si>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</si>
  <si>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</si>
  <si>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</si>
  <si>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</si>
  <si>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</si>
  <si>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</si>
  <si>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</si>
  <si>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</si>
  <si>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</si>
  <si>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</si>
  <si>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</si>
  <si>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</si>
  <si>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</si>
  <si>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</si>
  <si>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</si>
  <si>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</si>
  <si>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</si>
  <si>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</si>
  <si>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</si>
  <si>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</si>
  <si>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</si>
  <si>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</si>
  <si>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</si>
  <si>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</si>
  <si>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</si>
  <si>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</si>
  <si>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</si>
  <si>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</si>
  <si>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</si>
  <si>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</si>
  <si>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</si>
  <si>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</si>
  <si>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</si>
  <si>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</si>
  <si>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</si>
  <si>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</si>
  <si>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</si>
  <si>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</si>
  <si>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</si>
  <si>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</si>
  <si>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</si>
  <si>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</si>
  <si>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</si>
  <si>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</si>
  <si>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</si>
  <si>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</si>
  <si>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</si>
  <si>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</si>
  <si>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</si>
  <si>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</si>
  <si>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</si>
  <si>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</si>
  <si>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</si>
  <si>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</si>
  <si>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</si>
  <si>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</si>
  <si>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</si>
  <si>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</si>
  <si>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</si>
  <si>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</si>
  <si>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</si>
  <si>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</si>
  <si>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</si>
  <si>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</si>
  <si>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</si>
  <si>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</si>
  <si>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</si>
  <si>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</si>
  <si>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</si>
  <si>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</si>
  <si>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</si>
  <si>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</si>
  <si>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</si>
  <si>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</si>
  <si>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</si>
  <si>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</si>
  <si>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</si>
  <si>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</si>
  <si>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</si>
  <si>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</si>
  <si>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</si>
  <si>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</si>
  <si>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</si>
  <si>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</si>
  <si>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</si>
  <si>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</si>
  <si>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</si>
  <si>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</si>
  <si>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</si>
  <si>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</si>
  <si>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</si>
  <si>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</si>
  <si>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</si>
  <si>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</si>
  <si>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</si>
  <si>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</si>
  <si>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</si>
  <si>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</si>
  <si>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</si>
  <si>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</si>
  <si>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</si>
  <si>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</si>
  <si>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</si>
  <si>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</si>
  <si>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</si>
  <si>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</si>
  <si>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</si>
  <si>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</si>
  <si>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</si>
  <si>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</si>
  <si>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</si>
  <si>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</si>
  <si>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</si>
  <si>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</si>
  <si>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</si>
  <si>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</si>
  <si>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</si>
  <si>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</si>
  <si>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</si>
  <si>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</si>
  <si>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</si>
  <si>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</si>
  <si>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</si>
  <si>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</si>
  <si>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</si>
  <si>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</si>
  <si>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</si>
  <si>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</si>
  <si>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</si>
  <si>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</si>
  <si>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</si>
  <si>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</si>
  <si>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</si>
  <si>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</si>
  <si>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</si>
  <si>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</si>
  <si>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</si>
  <si>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</si>
  <si>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</si>
  <si>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</si>
  <si>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</si>
  <si>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</si>
  <si>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</si>
  <si>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</si>
  <si>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</si>
  <si>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</si>
  <si>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</si>
  <si>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</si>
  <si>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</si>
  <si>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</si>
  <si>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</si>
  <si>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</si>
  <si>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</si>
  <si>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</si>
  <si>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</si>
  <si>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</si>
  <si>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</si>
  <si>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</si>
  <si>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</si>
  <si>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</si>
  <si>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</si>
  <si>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</si>
  <si>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</si>
  <si>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</si>
  <si>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</si>
  <si>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</si>
  <si>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</si>
  <si>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</si>
  <si>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</si>
  <si>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</si>
  <si>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</si>
  <si>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</si>
  <si>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</si>
  <si>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</si>
  <si>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</si>
  <si>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</si>
  <si>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</si>
  <si>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</si>
  <si>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</si>
  <si>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</si>
  <si>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</si>
  <si>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</si>
  <si>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</si>
  <si>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</si>
  <si>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</si>
  <si>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</si>
  <si>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</si>
  <si>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</si>
  <si>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</si>
  <si>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</si>
  <si>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</si>
  <si>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</si>
  <si>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</si>
  <si>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</si>
  <si>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</si>
  <si>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</si>
  <si>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</si>
  <si>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</si>
  <si>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</si>
  <si>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</si>
  <si>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</si>
  <si>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</si>
  <si>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</si>
  <si>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</si>
  <si>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</si>
  <si>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</si>
  <si>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</si>
  <si>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</si>
  <si>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</si>
  <si>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</si>
  <si>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</si>
  <si>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</si>
  <si>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</si>
  <si>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</si>
  <si>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</si>
  <si>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</si>
  <si>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</si>
  <si>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</si>
  <si>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</si>
  <si>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</si>
  <si>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</si>
  <si>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</si>
  <si>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</si>
  <si>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</si>
  <si>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</si>
  <si>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</si>
  <si>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</si>
  <si>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</si>
  <si>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</si>
  <si>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</si>
  <si>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</si>
  <si>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</si>
  <si>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</si>
  <si>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</si>
  <si>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</si>
  <si>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</si>
  <si>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</si>
  <si>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</si>
  <si>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</si>
  <si>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</si>
  <si>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</si>
  <si>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</si>
  <si>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</si>
  <si>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</si>
  <si>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</si>
  <si>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</si>
  <si>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</si>
  <si>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</si>
  <si>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</si>
  <si>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</si>
  <si>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</si>
  <si>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</si>
  <si>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</si>
  <si>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</si>
  <si>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</si>
  <si>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</si>
  <si>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</si>
  <si>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</si>
  <si>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</si>
  <si>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</si>
  <si>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</si>
  <si>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</si>
  <si>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</si>
  <si>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</si>
  <si>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</si>
  <si>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</si>
  <si>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</si>
  <si>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</si>
  <si>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</si>
  <si>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</si>
  <si>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</si>
  <si>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</si>
  <si>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</si>
  <si>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</si>
  <si>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</si>
  <si>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</si>
  <si>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</si>
  <si>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</si>
  <si>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</si>
  <si>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</si>
  <si>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</si>
  <si>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</si>
  <si>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</si>
  <si>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</si>
  <si>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</si>
  <si>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</si>
  <si>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</si>
  <si>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</si>
  <si>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</si>
  <si>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</si>
  <si>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</si>
  <si>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</si>
  <si>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</si>
  <si>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</si>
  <si>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</si>
  <si>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</si>
  <si>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</si>
  <si>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</si>
  <si>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</si>
  <si>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</si>
  <si>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</si>
  <si>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</si>
  <si>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</si>
  <si>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</si>
  <si>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</si>
  <si>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</si>
  <si>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</si>
  <si>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</si>
  <si>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</si>
  <si>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</si>
  <si>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</si>
  <si>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</si>
  <si>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</si>
  <si>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</si>
  <si>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</si>
  <si>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</si>
  <si>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</si>
  <si>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</si>
  <si>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</si>
  <si>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</si>
  <si>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</si>
  <si>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</si>
  <si>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</si>
  <si>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</si>
  <si>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</si>
  <si>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</si>
  <si>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</si>
  <si>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</si>
  <si>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</si>
  <si>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</si>
  <si>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</si>
  <si>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</si>
  <si>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</si>
  <si>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</si>
  <si>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</si>
  <si>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</si>
  <si>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</si>
  <si>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</si>
  <si>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</si>
  <si>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</si>
  <si>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</si>
  <si>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</si>
  <si>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</si>
  <si>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</si>
  <si>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</si>
  <si>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</si>
  <si>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</si>
  <si>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</si>
  <si>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</si>
  <si>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</si>
  <si>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</si>
  <si>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</si>
  <si>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</si>
  <si>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</si>
  <si>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</si>
  <si>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</si>
  <si>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</si>
  <si>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</si>
  <si>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</si>
  <si>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</si>
  <si>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</si>
  <si>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</si>
  <si>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</si>
  <si>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</si>
  <si>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</si>
  <si>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</si>
  <si>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</si>
  <si>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</si>
  <si>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</si>
  <si>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</si>
  <si>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</si>
  <si>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</si>
  <si>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</si>
  <si>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</si>
  <si>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</si>
  <si>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</si>
  <si>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</si>
  <si>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</si>
  <si>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</si>
  <si>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</si>
  <si>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</si>
  <si>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</si>
  <si>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</si>
  <si>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</si>
  <si>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</si>
  <si>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</si>
  <si>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</si>
  <si>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</si>
  <si>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</si>
  <si>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</si>
  <si>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</si>
  <si>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</si>
  <si>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</si>
  <si>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</si>
  <si>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</si>
  <si>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</si>
  <si>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</si>
  <si>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</si>
  <si>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</si>
  <si>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</si>
  <si>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</si>
  <si>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</si>
  <si>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</si>
  <si>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</si>
  <si>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</si>
  <si>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</si>
  <si>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</si>
  <si>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</si>
  <si>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</si>
  <si>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</si>
  <si>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</si>
  <si>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</si>
  <si>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</si>
  <si>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</si>
  <si>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</si>
  <si>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</si>
  <si>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</si>
  <si>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</si>
  <si>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</si>
  <si>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</si>
  <si>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</si>
  <si>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</si>
  <si>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</si>
  <si>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</si>
  <si>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</si>
  <si>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</si>
  <si>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</si>
  <si>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</si>
  <si>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</si>
  <si>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</si>
  <si>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</si>
  <si>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</si>
  <si>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</si>
  <si>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</si>
  <si>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</si>
  <si>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</si>
  <si>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</si>
  <si>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</si>
  <si>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</si>
  <si>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</si>
  <si>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</si>
  <si>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</si>
  <si>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</si>
  <si>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</si>
  <si>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</si>
  <si>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</si>
  <si>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</si>
  <si>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</si>
  <si>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</si>
  <si>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</si>
  <si>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</si>
  <si>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</si>
  <si>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</si>
  <si>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</si>
  <si>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</si>
  <si>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</si>
  <si>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</si>
  <si>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</si>
  <si>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</si>
  <si>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</si>
  <si>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</si>
  <si>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</si>
  <si>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</si>
  <si>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</si>
  <si>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</si>
  <si>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</si>
  <si>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</si>
  <si>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</si>
  <si>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</si>
  <si>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</si>
  <si>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</si>
  <si>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</si>
  <si>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</si>
  <si>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</si>
  <si>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</si>
  <si>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</si>
  <si>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</si>
  <si>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</si>
  <si>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</si>
  <si>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</si>
  <si>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</si>
  <si>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</si>
  <si>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</si>
  <si>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</si>
  <si>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</si>
  <si>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</si>
  <si>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</si>
  <si>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</si>
  <si>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</si>
  <si>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</si>
  <si>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</si>
  <si>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</si>
  <si>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</si>
  <si>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</si>
  <si>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</si>
  <si>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</si>
  <si>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</si>
  <si>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</si>
  <si>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</si>
  <si>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</si>
  <si>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</si>
  <si>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</si>
  <si>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</si>
  <si>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</si>
  <si>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</si>
  <si>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</si>
  <si>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</si>
  <si>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</si>
  <si>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</si>
  <si>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</si>
  <si>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</si>
  <si>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</si>
  <si>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</si>
  <si>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</si>
  <si>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</si>
  <si>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</si>
  <si>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</si>
  <si>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</si>
  <si>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</si>
  <si>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</si>
  <si>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</si>
  <si>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</si>
  <si>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</si>
  <si>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</si>
  <si>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</si>
  <si>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</si>
  <si>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</si>
  <si>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</si>
  <si>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</si>
  <si>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</si>
  <si>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</si>
  <si>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</si>
  <si>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</si>
  <si>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</si>
  <si>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</si>
  <si>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</si>
  <si>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</si>
  <si>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</si>
  <si>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</si>
  <si>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</si>
  <si>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</si>
  <si>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</si>
  <si>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</si>
  <si>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</si>
  <si>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</si>
  <si>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</si>
  <si>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</si>
  <si>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</si>
  <si>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</si>
  <si>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</si>
  <si>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</si>
  <si>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</si>
  <si>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</si>
  <si>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</si>
  <si>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</si>
  <si>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</si>
  <si>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</si>
  <si>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</si>
  <si>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</si>
  <si>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</si>
  <si>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</si>
  <si>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</si>
  <si>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</si>
  <si>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</si>
  <si>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</si>
  <si>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</si>
  <si>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</si>
  <si>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</si>
  <si>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</si>
  <si>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</si>
  <si>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</si>
  <si>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</si>
  <si>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</si>
  <si>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</si>
  <si>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</si>
  <si>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</si>
  <si>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</si>
  <si>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</si>
  <si>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</si>
  <si>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</si>
  <si>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</si>
  <si>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</si>
  <si>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</si>
  <si>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</si>
  <si>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</si>
  <si>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</si>
  <si>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</si>
  <si>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</si>
  <si>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</si>
  <si>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</si>
  <si>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</si>
  <si>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</si>
  <si>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</si>
  <si>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</si>
  <si>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</si>
  <si>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</si>
  <si>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</si>
  <si>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</si>
  <si>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</si>
  <si>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</si>
  <si>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</si>
  <si>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</si>
  <si>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</si>
  <si>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</si>
  <si>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</si>
  <si>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</si>
  <si>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</si>
  <si>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</si>
  <si>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</si>
  <si>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</si>
  <si>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</si>
  <si>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</si>
  <si>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</si>
  <si>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</si>
  <si>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</si>
  <si>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</si>
  <si>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</si>
  <si>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</si>
  <si>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</si>
  <si>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</si>
  <si>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</si>
  <si>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</si>
  <si>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</si>
  <si>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</si>
  <si>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</si>
  <si>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</si>
  <si>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</si>
  <si>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</si>
  <si>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</si>
  <si>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</si>
  <si>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</si>
  <si>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</si>
  <si>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</si>
  <si>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</si>
  <si>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</si>
  <si>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</si>
  <si>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</si>
  <si>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</si>
  <si>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</si>
  <si>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</si>
  <si>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</si>
  <si>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</si>
  <si>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</si>
  <si>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</si>
  <si>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</si>
  <si>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</si>
  <si>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</si>
  <si>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</si>
  <si>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</si>
  <si>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</si>
  <si>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</si>
  <si>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</si>
  <si>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</si>
  <si>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</si>
  <si>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</si>
  <si>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</si>
  <si>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</si>
  <si>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</si>
  <si>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</si>
  <si>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</si>
  <si>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</si>
  <si>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</si>
  <si>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</si>
  <si>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</si>
  <si>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</si>
  <si>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</si>
  <si>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</si>
  <si>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</si>
  <si>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</si>
  <si>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</si>
  <si>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</si>
  <si>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</si>
  <si>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</si>
  <si>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</si>
  <si>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</si>
  <si>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</si>
  <si>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</si>
  <si>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</si>
  <si>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</si>
  <si>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</si>
  <si>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</si>
  <si>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</si>
  <si>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</si>
  <si>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</si>
  <si>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</si>
  <si>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</si>
  <si>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</si>
  <si>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</si>
  <si>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</si>
  <si>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</si>
  <si>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</si>
  <si>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</si>
  <si>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</si>
  <si>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</si>
  <si>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</si>
  <si>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</si>
  <si>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</si>
  <si>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</si>
  <si>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</si>
  <si>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</si>
  <si>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</si>
  <si>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</si>
  <si>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</si>
  <si>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</si>
  <si>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</si>
  <si>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</si>
  <si>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</si>
  <si>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</si>
  <si>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</si>
  <si>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</si>
  <si>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</si>
  <si>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</si>
  <si>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</si>
  <si>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</si>
  <si>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</si>
  <si>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</si>
  <si>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</si>
  <si>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</si>
  <si>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</si>
  <si>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</si>
  <si>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</si>
  <si>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</si>
  <si>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</si>
  <si>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</si>
  <si>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</si>
  <si>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</si>
  <si>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</si>
  <si>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</si>
  <si>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</si>
  <si>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</si>
  <si>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</si>
  <si>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</si>
  <si>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</si>
  <si>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</si>
  <si>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</si>
  <si>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</si>
  <si>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</si>
  <si>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</si>
  <si>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</si>
  <si>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</si>
  <si>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</si>
  <si>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</si>
  <si>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</si>
  <si>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</si>
  <si>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</si>
  <si>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</si>
  <si>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</si>
  <si>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</si>
  <si>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</si>
  <si>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</si>
  <si>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</si>
  <si>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</si>
  <si>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</si>
  <si>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</si>
  <si>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</si>
  <si>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</si>
  <si>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</si>
  <si>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</si>
  <si>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</si>
  <si>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</si>
  <si>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</si>
  <si>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</si>
  <si>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</si>
  <si>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</si>
  <si>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</si>
  <si>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</si>
  <si>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</si>
  <si>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</si>
  <si>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</si>
  <si>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</si>
  <si>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</si>
  <si>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</si>
  <si>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</si>
  <si>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</si>
  <si>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</si>
  <si>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</si>
  <si>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</si>
  <si>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</si>
  <si>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</si>
  <si>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</si>
  <si>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</si>
  <si>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</si>
  <si>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</si>
  <si>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</si>
  <si>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</si>
  <si>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</si>
  <si>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</si>
  <si>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</si>
  <si>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</si>
  <si>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</si>
  <si>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</si>
  <si>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</si>
  <si>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</si>
  <si>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</si>
  <si>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</si>
  <si>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</si>
  <si>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</si>
  <si>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</si>
  <si>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</si>
  <si>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</si>
  <si>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</si>
  <si>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</si>
  <si>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</si>
  <si>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</si>
  <si>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</si>
  <si>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</si>
  <si>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</si>
  <si>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</si>
  <si>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</si>
  <si>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</si>
  <si>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</si>
  <si>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</si>
  <si>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</si>
  <si>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</si>
  <si>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</si>
  <si>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</si>
  <si>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</si>
  <si>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</si>
  <si>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</si>
  <si>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</si>
  <si>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</si>
  <si>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</si>
  <si>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</si>
  <si>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</si>
  <si>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</si>
  <si>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</si>
  <si>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</si>
  <si>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</si>
  <si>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</si>
  <si>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</si>
  <si>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</si>
  <si>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</si>
  <si>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</si>
  <si>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</si>
  <si>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</si>
  <si>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</si>
  <si>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</si>
  <si>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</si>
  <si>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</si>
  <si>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</si>
  <si>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</si>
  <si>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</si>
  <si>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</si>
  <si>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</si>
  <si>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</si>
  <si>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</si>
  <si>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</si>
  <si>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</si>
  <si>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</si>
  <si>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</si>
  <si>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</si>
  <si>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</si>
  <si>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</si>
  <si>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</si>
  <si>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</si>
  <si>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</si>
  <si>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</si>
  <si>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</si>
  <si>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</si>
  <si>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</si>
  <si>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</si>
  <si>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</si>
  <si>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</si>
  <si>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</si>
  <si>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</si>
  <si>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</si>
  <si>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</si>
  <si>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</si>
  <si>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</si>
  <si>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</si>
  <si>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</si>
  <si>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</si>
  <si>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</si>
  <si>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</si>
  <si>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</si>
  <si>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</si>
  <si>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</si>
  <si>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</si>
  <si>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</si>
  <si>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</si>
  <si>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</si>
  <si>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</si>
  <si>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</si>
  <si>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</si>
  <si>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</si>
  <si>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</si>
  <si>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</si>
  <si>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</si>
  <si>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</si>
  <si>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</si>
  <si>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</si>
  <si>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</si>
  <si>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</si>
  <si>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</si>
  <si>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</si>
  <si>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</si>
  <si>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</si>
  <si>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</si>
  <si>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</si>
  <si>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</si>
  <si>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</si>
  <si>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</si>
  <si>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</si>
  <si>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</si>
  <si>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</si>
  <si>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</si>
  <si>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</si>
  <si>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</si>
  <si>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</si>
  <si>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</si>
  <si>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</si>
  <si>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</si>
  <si>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</si>
  <si>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</si>
  <si>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</si>
  <si>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</si>
  <si>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</si>
  <si>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</si>
  <si>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</si>
  <si>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</si>
  <si>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</si>
  <si>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</si>
  <si>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</si>
  <si>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</si>
  <si>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</si>
  <si>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</si>
  <si>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</si>
  <si>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</si>
  <si>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</si>
  <si>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</si>
  <si>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</si>
  <si>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</si>
  <si>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</si>
  <si>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</si>
  <si>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</si>
  <si>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</si>
  <si>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</si>
  <si>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</si>
  <si>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</si>
  <si>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</si>
  <si>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</si>
  <si>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</si>
  <si>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</si>
  <si>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</si>
  <si>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</si>
  <si>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</si>
  <si>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</si>
  <si>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</si>
  <si>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</si>
  <si>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</si>
  <si>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</si>
  <si>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</si>
  <si>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</si>
  <si>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</si>
  <si>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</si>
  <si>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</si>
  <si>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</si>
  <si>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</si>
  <si>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</si>
  <si>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</si>
  <si>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</si>
  <si>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</si>
  <si>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</si>
  <si>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</si>
  <si>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</si>
  <si>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</si>
  <si>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</si>
  <si>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</si>
  <si>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</si>
  <si>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</si>
  <si>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</si>
  <si>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</si>
  <si>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</si>
  <si>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</si>
  <si>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</si>
  <si>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</si>
  <si>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</si>
  <si>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</si>
  <si>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</si>
  <si>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</si>
  <si>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</si>
  <si>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</si>
  <si>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</si>
  <si>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</si>
  <si>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</si>
  <si>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</si>
  <si>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</si>
  <si>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</si>
  <si>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</si>
  <si>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</si>
  <si>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</si>
  <si>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</si>
  <si>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</si>
  <si>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</si>
  <si>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</si>
  <si>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</si>
  <si>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</si>
  <si>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</si>
  <si>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</si>
  <si>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</si>
  <si>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</si>
  <si>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</si>
  <si>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</si>
  <si>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</si>
  <si>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</si>
  <si>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</si>
  <si>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</si>
  <si>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</si>
  <si>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</si>
  <si>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</si>
  <si>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</si>
  <si>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</si>
  <si>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</si>
  <si>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</si>
  <si>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</si>
  <si>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</si>
  <si>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</si>
  <si>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</si>
  <si>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</si>
  <si>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</si>
  <si>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</si>
  <si>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</si>
  <si>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</si>
  <si>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</si>
  <si>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</si>
  <si>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</si>
  <si>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</si>
  <si>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</si>
  <si>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</si>
  <si>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</si>
  <si>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</si>
  <si>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</si>
  <si>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</si>
  <si>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</si>
  <si>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</si>
  <si>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</si>
  <si>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</si>
  <si>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</si>
  <si>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</si>
  <si>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</si>
  <si>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</si>
  <si>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</si>
  <si>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</si>
  <si>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</si>
  <si>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</si>
  <si>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</si>
  <si>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</si>
  <si>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</si>
  <si>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</si>
  <si>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</si>
  <si>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</si>
  <si>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</si>
  <si>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</si>
  <si>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</si>
  <si>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</si>
  <si>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</si>
  <si>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</si>
  <si>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</si>
  <si>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</si>
  <si>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</si>
  <si>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</si>
  <si>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</si>
  <si>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</si>
  <si>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</si>
  <si>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</si>
  <si>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</si>
  <si>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</si>
  <si>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</si>
  <si>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</si>
  <si>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</si>
  <si>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</si>
  <si>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</si>
  <si>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</si>
  <si>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</si>
  <si>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</si>
  <si>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</si>
  <si>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</si>
  <si>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</si>
  <si>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</si>
  <si>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</si>
  <si>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</si>
  <si>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</si>
  <si>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</si>
  <si>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</si>
  <si>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</si>
  <si>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</si>
  <si>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</si>
  <si>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</si>
  <si>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</si>
  <si>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</si>
  <si>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</si>
  <si>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</si>
  <si>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</si>
  <si>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</si>
  <si>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</si>
  <si>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</si>
  <si>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</si>
  <si>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</si>
  <si>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</si>
  <si>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</si>
  <si>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</si>
  <si>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</si>
  <si>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</si>
  <si>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</si>
  <si>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</si>
  <si>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</si>
  <si>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</si>
  <si>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</si>
  <si>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</si>
  <si>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</si>
  <si>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</si>
  <si>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</si>
  <si>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</si>
  <si>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</si>
  <si>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</si>
  <si>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</si>
  <si>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</si>
  <si>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</si>
  <si>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</si>
  <si>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</si>
  <si>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</si>
  <si>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</si>
  <si>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</si>
  <si>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</si>
  <si>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</si>
  <si>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</si>
  <si>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</si>
  <si>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</si>
  <si>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</si>
  <si>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</si>
  <si>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</si>
  <si>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</si>
  <si>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</si>
  <si>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</si>
  <si>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</si>
  <si>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</si>
  <si>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</si>
  <si>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</si>
  <si>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</si>
  <si>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</si>
  <si>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</si>
  <si>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</si>
  <si>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</si>
  <si>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</si>
  <si>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</si>
  <si>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</si>
  <si>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</si>
  <si>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</si>
  <si>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</si>
  <si>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</si>
  <si>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</si>
  <si>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</si>
  <si>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</si>
  <si>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</si>
  <si>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</si>
  <si>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</si>
  <si>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</si>
  <si>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</si>
  <si>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</si>
  <si>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</si>
  <si>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</si>
  <si>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</si>
  <si>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</si>
  <si>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</si>
  <si>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</si>
  <si>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</si>
  <si>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</si>
  <si>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</si>
  <si>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</si>
  <si>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</si>
  <si>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</si>
  <si>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</si>
  <si>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</si>
  <si>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</si>
  <si>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</si>
  <si>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</si>
  <si>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</si>
  <si>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</si>
  <si>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</si>
  <si>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</si>
  <si>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</si>
  <si>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</si>
  <si>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</si>
  <si>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</si>
  <si>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</si>
  <si>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</si>
  <si>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</si>
  <si>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</si>
  <si>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</si>
  <si>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</si>
  <si>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</si>
  <si>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</si>
  <si>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</si>
  <si>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</si>
  <si>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</si>
  <si>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</si>
  <si>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</si>
  <si>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</si>
  <si>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</si>
  <si>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</si>
  <si>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</si>
  <si>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</si>
  <si>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</si>
  <si>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</si>
  <si>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</si>
  <si>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</si>
  <si>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</si>
  <si>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</si>
  <si>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</si>
  <si>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</si>
  <si>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</si>
  <si>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</si>
  <si>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</si>
  <si>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</si>
  <si>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</si>
  <si>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</si>
  <si>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</si>
  <si>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</si>
  <si>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</si>
  <si>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</si>
  <si>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</si>
  <si>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</si>
  <si>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</si>
  <si>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</si>
  <si>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</si>
  <si>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</si>
  <si>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</si>
  <si>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</si>
  <si>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</si>
  <si>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</si>
  <si>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</si>
  <si>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</si>
  <si>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</si>
  <si>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</si>
  <si>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</si>
  <si>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</si>
  <si>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</si>
  <si>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</si>
  <si>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</si>
  <si>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</si>
  <si>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</si>
  <si>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</si>
  <si>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</si>
  <si>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</si>
  <si>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</si>
  <si>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</si>
  <si>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</si>
  <si>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</si>
  <si>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</si>
  <si>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</si>
  <si>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</si>
  <si>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</si>
  <si>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</si>
  <si>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</si>
  <si>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</si>
  <si>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</si>
  <si>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</si>
  <si>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</si>
  <si>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</si>
  <si>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</si>
  <si>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</si>
  <si>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</si>
  <si>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</si>
  <si>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</si>
  <si>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</si>
  <si>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</si>
  <si>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</si>
  <si>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</si>
  <si>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</si>
  <si>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</si>
  <si>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</si>
  <si>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</si>
  <si>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</si>
  <si>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</si>
  <si>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</si>
  <si>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</si>
  <si>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</si>
  <si>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</si>
  <si>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</si>
  <si>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</si>
  <si>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</si>
  <si>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</si>
  <si>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</si>
  <si>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</si>
  <si>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</si>
  <si>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</si>
  <si>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</si>
  <si>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</si>
  <si>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</si>
  <si>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</si>
  <si>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</si>
  <si>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</si>
  <si>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</si>
  <si>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</si>
  <si>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</si>
  <si>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</si>
  <si>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</si>
  <si>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</si>
  <si>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</si>
  <si>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</si>
  <si>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</si>
  <si>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</si>
  <si>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</si>
  <si>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</si>
  <si>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</si>
  <si>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</si>
  <si>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</si>
  <si>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</si>
  <si>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</si>
  <si>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</si>
  <si>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</si>
  <si>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</si>
  <si>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</si>
  <si>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</si>
  <si>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</si>
  <si>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</si>
  <si>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</si>
  <si>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</si>
  <si>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</si>
  <si>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</si>
  <si>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</si>
  <si>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</si>
  <si>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</si>
  <si>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</si>
  <si>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</si>
  <si>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</si>
  <si>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</si>
  <si>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</si>
  <si>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</si>
  <si>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</si>
  <si>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</si>
  <si>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</si>
  <si>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</si>
  <si>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</si>
  <si>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</si>
  <si>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</si>
  <si>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</si>
  <si>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</si>
  <si>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</si>
  <si>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</si>
  <si>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</si>
  <si>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</si>
  <si>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</si>
  <si>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</si>
  <si>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</si>
  <si>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</si>
  <si>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</si>
  <si>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</si>
  <si>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</si>
  <si>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</si>
  <si>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</si>
  <si>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</si>
  <si>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</si>
  <si>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</si>
  <si>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</si>
  <si>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</si>
  <si>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</si>
  <si>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</si>
  <si>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</si>
  <si>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</si>
  <si>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</si>
  <si>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</si>
  <si>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</si>
  <si>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</si>
  <si>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</si>
  <si>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</si>
  <si>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</si>
  <si>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</si>
  <si>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</si>
  <si>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</si>
  <si>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</si>
  <si>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</si>
  <si>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</si>
  <si>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</si>
  <si>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</si>
  <si>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</si>
  <si>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</si>
  <si>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</si>
  <si>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</si>
  <si>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</si>
  <si>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</si>
  <si>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</si>
  <si>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</si>
  <si>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</si>
  <si>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</si>
  <si>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</si>
  <si>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</si>
  <si>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</si>
  <si>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</si>
  <si>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</si>
  <si>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</si>
  <si>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</si>
  <si>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</si>
  <si>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</si>
  <si>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</si>
  <si>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</si>
  <si>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</si>
  <si>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</si>
  <si>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</si>
  <si>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</si>
  <si>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</si>
  <si>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</si>
  <si>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</si>
  <si>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</si>
  <si>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</si>
  <si>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</si>
  <si>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</si>
  <si>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</si>
  <si>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</si>
  <si>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</si>
  <si>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</si>
  <si>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</si>
  <si>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</si>
  <si>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</si>
  <si>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</si>
  <si>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</si>
  <si>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</si>
  <si>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</si>
  <si>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</si>
  <si>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</si>
  <si>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</si>
  <si>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</si>
  <si>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</si>
  <si>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</si>
  <si>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</si>
  <si>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</si>
  <si>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</si>
  <si>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</si>
  <si>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</si>
  <si>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</si>
  <si>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</si>
  <si>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</si>
  <si>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</si>
  <si>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</si>
  <si>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</si>
  <si>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</si>
  <si>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</si>
  <si>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</si>
  <si>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</si>
  <si>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</si>
  <si>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</si>
  <si>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</si>
  <si>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</si>
  <si>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</si>
  <si>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</si>
  <si>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</si>
  <si>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</si>
  <si>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</si>
  <si>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</si>
  <si>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</si>
  <si>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</si>
  <si>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</si>
  <si>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</si>
  <si>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</si>
  <si>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</si>
  <si>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</si>
  <si>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</si>
  <si>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</si>
  <si>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</si>
  <si>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</si>
  <si>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</si>
  <si>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</si>
  <si>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</si>
  <si>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</si>
  <si>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</si>
  <si>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</si>
  <si>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</si>
  <si>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</si>
  <si>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</si>
  <si>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</si>
  <si>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</si>
  <si>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</si>
  <si>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</si>
  <si>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</si>
  <si>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</si>
  <si>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</si>
  <si>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</si>
  <si>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</si>
  <si>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</si>
  <si>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</si>
  <si>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</si>
  <si>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</si>
  <si>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</si>
  <si>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</si>
  <si>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</si>
  <si>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</si>
  <si>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</si>
  <si>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</si>
  <si>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</si>
  <si>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</si>
  <si>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</si>
  <si>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</si>
  <si>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</si>
  <si>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</si>
  <si>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</si>
  <si>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</si>
  <si>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</si>
  <si>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</si>
  <si>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</si>
  <si>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</si>
  <si>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</si>
  <si>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</si>
  <si>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</si>
  <si>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</si>
  <si>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</si>
  <si>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</si>
  <si>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</si>
  <si>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</si>
  <si>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</si>
  <si>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</si>
  <si>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</si>
  <si>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</si>
  <si>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</si>
  <si>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</si>
  <si>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</si>
  <si>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</si>
  <si>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</si>
  <si>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</si>
  <si>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</si>
  <si>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</si>
  <si>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</si>
  <si>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</si>
  <si>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</si>
  <si>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</si>
  <si>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</si>
  <si>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</si>
  <si>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</si>
  <si>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</si>
  <si>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</si>
  <si>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</si>
  <si>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</si>
  <si>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</si>
  <si>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</si>
  <si>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</si>
  <si>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</si>
  <si>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</si>
  <si>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</si>
  <si>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</si>
  <si>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</si>
  <si>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</si>
  <si>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</si>
  <si>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</si>
  <si>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</si>
  <si>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</si>
  <si>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</si>
  <si>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</si>
  <si>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</si>
  <si>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</si>
  <si>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</si>
  <si>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</si>
  <si>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</si>
  <si>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</si>
  <si>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</si>
  <si>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</si>
  <si>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</si>
  <si>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</si>
  <si>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</si>
  <si>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</si>
  <si>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</si>
  <si>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</si>
  <si>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</si>
  <si>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</si>
  <si>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</si>
  <si>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</si>
  <si>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</si>
  <si>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</si>
  <si>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</si>
  <si>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</si>
  <si>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</si>
  <si>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</si>
  <si>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</si>
  <si>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</si>
  <si>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</si>
  <si>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</si>
  <si>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</si>
  <si>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</si>
  <si>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</si>
  <si>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</si>
  <si>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</si>
  <si>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</si>
  <si>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</si>
  <si>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</si>
  <si>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</si>
  <si>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</si>
  <si>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</si>
  <si>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</si>
  <si>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</si>
  <si>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</si>
  <si>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</si>
  <si>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</si>
  <si>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</si>
  <si>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Pedro Brandão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</si>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</sst>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1F3864"/>
  </sheetPr>
  <dimension ref="B1:E44"/>
  <sheetViews>
    <sheetView showGridLines="0" tabSelected="1" workbookViewId="0">
      <selection activeCell="B1" sqref="B1:C1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EO1"/>
    </sheetView>
  </sheetViews>
  <sheetFormatPr defaultRowHeight="14.4"/>
  <cols>
    <col min="1" max="1" width="24" customWidth="1"/>
    <col min="2" max="121" width="4.109375" customWidth="1"/>
    <col min="122" max="145" width="4.2187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" customHeight="1">
      <c r="A3" s="5" t="s">
        <v>34</v>
      </c>
      <c r="B3" s="166" t="s">
        <v>35</v>
      </c>
      <c r="C3" s="145"/>
      <c r="D3" s="166" t="s">
        <v>36</v>
      </c>
      <c r="E3" s="145"/>
      <c r="F3" s="166" t="s">
        <v>37</v>
      </c>
      <c r="G3" s="145"/>
      <c r="H3" s="166" t="s">
        <v>38</v>
      </c>
      <c r="I3" s="145"/>
      <c r="J3" s="166" t="s">
        <v>39</v>
      </c>
      <c r="K3" s="145"/>
      <c r="L3" s="166" t="s">
        <v>40</v>
      </c>
      <c r="M3" s="145"/>
      <c r="N3" s="148" t="s">
        <v>41</v>
      </c>
      <c r="O3" s="145"/>
      <c r="P3" s="148" t="s">
        <v>42</v>
      </c>
      <c r="Q3" s="145"/>
      <c r="R3" s="148" t="s">
        <v>43</v>
      </c>
      <c r="S3" s="145"/>
      <c r="T3" s="148" t="s">
        <v>44</v>
      </c>
      <c r="U3" s="145"/>
      <c r="V3" s="148" t="s">
        <v>45</v>
      </c>
      <c r="W3" s="145"/>
      <c r="X3" s="148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61" t="s">
        <v>59</v>
      </c>
      <c r="AY3" s="145"/>
      <c r="AZ3" s="161" t="s">
        <v>60</v>
      </c>
      <c r="BA3" s="145"/>
      <c r="BB3" s="161" t="s">
        <v>61</v>
      </c>
      <c r="BC3" s="145"/>
      <c r="BD3" s="161" t="s">
        <v>62</v>
      </c>
      <c r="BE3" s="145"/>
      <c r="BF3" s="161" t="s">
        <v>63</v>
      </c>
      <c r="BG3" s="145"/>
      <c r="BH3" s="161" t="s">
        <v>64</v>
      </c>
      <c r="BI3" s="145"/>
      <c r="BJ3" s="151" t="s">
        <v>65</v>
      </c>
      <c r="BK3" s="145"/>
      <c r="BL3" s="151" t="s">
        <v>66</v>
      </c>
      <c r="BM3" s="145"/>
      <c r="BN3" s="151" t="s">
        <v>67</v>
      </c>
      <c r="BO3" s="145"/>
      <c r="BP3" s="151" t="s">
        <v>68</v>
      </c>
      <c r="BQ3" s="145"/>
      <c r="BR3" s="151" t="s">
        <v>69</v>
      </c>
      <c r="BS3" s="145"/>
      <c r="BT3" s="151" t="s">
        <v>70</v>
      </c>
      <c r="BU3" s="145"/>
      <c r="BV3" s="152" t="s">
        <v>71</v>
      </c>
      <c r="BW3" s="145"/>
      <c r="BX3" s="152" t="s">
        <v>72</v>
      </c>
      <c r="BY3" s="145"/>
      <c r="BZ3" s="152" t="s">
        <v>73</v>
      </c>
      <c r="CA3" s="145"/>
      <c r="CB3" s="152" t="s">
        <v>74</v>
      </c>
      <c r="CC3" s="145"/>
      <c r="CD3" s="152" t="s">
        <v>75</v>
      </c>
      <c r="CE3" s="145"/>
      <c r="CF3" s="152" t="s">
        <v>76</v>
      </c>
      <c r="CG3" s="145"/>
      <c r="CH3" s="156" t="s">
        <v>77</v>
      </c>
      <c r="CI3" s="145"/>
      <c r="CJ3" s="156" t="s">
        <v>78</v>
      </c>
      <c r="CK3" s="145"/>
      <c r="CL3" s="156" t="s">
        <v>79</v>
      </c>
      <c r="CM3" s="145"/>
      <c r="CN3" s="156" t="s">
        <v>80</v>
      </c>
      <c r="CO3" s="145"/>
      <c r="CP3" s="156" t="s">
        <v>81</v>
      </c>
      <c r="CQ3" s="145"/>
      <c r="CR3" s="156" t="s">
        <v>82</v>
      </c>
      <c r="CS3" s="145"/>
      <c r="CT3" s="157" t="s">
        <v>83</v>
      </c>
      <c r="CU3" s="145"/>
      <c r="CV3" s="157" t="s">
        <v>84</v>
      </c>
      <c r="CW3" s="145"/>
      <c r="CX3" s="157" t="s">
        <v>85</v>
      </c>
      <c r="CY3" s="145"/>
      <c r="CZ3" s="157" t="s">
        <v>86</v>
      </c>
      <c r="DA3" s="145"/>
      <c r="DB3" s="157" t="s">
        <v>87</v>
      </c>
      <c r="DC3" s="145"/>
      <c r="DD3" s="157" t="s">
        <v>88</v>
      </c>
      <c r="DE3" s="145"/>
      <c r="DF3" s="160" t="s">
        <v>89</v>
      </c>
      <c r="DG3" s="145"/>
      <c r="DH3" s="160" t="s">
        <v>90</v>
      </c>
      <c r="DI3" s="145"/>
      <c r="DJ3" s="160" t="s">
        <v>91</v>
      </c>
      <c r="DK3" s="145"/>
      <c r="DL3" s="160" t="s">
        <v>92</v>
      </c>
      <c r="DM3" s="145"/>
      <c r="DN3" s="160" t="s">
        <v>93</v>
      </c>
      <c r="DO3" s="145"/>
      <c r="DP3" s="160" t="s">
        <v>94</v>
      </c>
      <c r="DQ3" s="145"/>
      <c r="DR3" s="159" t="s">
        <v>95</v>
      </c>
      <c r="DS3" s="145"/>
      <c r="DT3" s="159" t="s">
        <v>96</v>
      </c>
      <c r="DU3" s="145"/>
      <c r="DV3" s="159" t="s">
        <v>97</v>
      </c>
      <c r="DW3" s="145"/>
      <c r="DX3" s="159" t="s">
        <v>98</v>
      </c>
      <c r="DY3" s="145"/>
      <c r="DZ3" s="159" t="s">
        <v>99</v>
      </c>
      <c r="EA3" s="145"/>
      <c r="EB3" s="159" t="s">
        <v>100</v>
      </c>
      <c r="EC3" s="145"/>
      <c r="ED3" s="155" t="s">
        <v>101</v>
      </c>
      <c r="EE3" s="145"/>
      <c r="EF3" s="155" t="s">
        <v>102</v>
      </c>
      <c r="EG3" s="145"/>
      <c r="EH3" s="155" t="s">
        <v>103</v>
      </c>
      <c r="EI3" s="145"/>
      <c r="EJ3" s="155" t="s">
        <v>104</v>
      </c>
      <c r="EK3" s="145"/>
      <c r="EL3" s="155" t="s">
        <v>105</v>
      </c>
      <c r="EM3" s="145"/>
      <c r="EN3" s="155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0</v>
      </c>
      <c r="D5" s="126">
        <v>1</v>
      </c>
      <c r="E5" s="126">
        <v>1</v>
      </c>
      <c r="F5" s="126">
        <v>1</v>
      </c>
      <c r="G5" s="126">
        <v>0</v>
      </c>
      <c r="H5" s="126">
        <v>2</v>
      </c>
      <c r="I5" s="126">
        <v>1</v>
      </c>
      <c r="J5" s="126">
        <v>1</v>
      </c>
      <c r="K5" s="126">
        <v>2</v>
      </c>
      <c r="L5" s="126">
        <v>0</v>
      </c>
      <c r="M5" s="126">
        <v>1</v>
      </c>
      <c r="N5" s="126">
        <v>2</v>
      </c>
      <c r="O5" s="126">
        <v>1</v>
      </c>
      <c r="P5" s="126">
        <v>0</v>
      </c>
      <c r="Q5" s="126">
        <v>2</v>
      </c>
      <c r="R5" s="126">
        <v>2</v>
      </c>
      <c r="S5" s="126">
        <v>0</v>
      </c>
      <c r="T5" s="126">
        <v>2</v>
      </c>
      <c r="U5" s="126">
        <v>0</v>
      </c>
      <c r="V5" s="126">
        <v>0</v>
      </c>
      <c r="W5" s="126">
        <v>0</v>
      </c>
      <c r="X5" s="126">
        <v>2</v>
      </c>
      <c r="Y5" s="126">
        <v>1</v>
      </c>
      <c r="Z5" s="126">
        <v>2</v>
      </c>
      <c r="AA5" s="126">
        <v>1</v>
      </c>
      <c r="AB5" s="126">
        <v>0</v>
      </c>
      <c r="AC5" s="126">
        <v>2</v>
      </c>
      <c r="AD5" s="126">
        <v>0</v>
      </c>
      <c r="AE5" s="126">
        <v>2</v>
      </c>
      <c r="AF5" s="126">
        <v>4</v>
      </c>
      <c r="AG5" s="126">
        <v>0</v>
      </c>
      <c r="AH5" s="126">
        <v>1</v>
      </c>
      <c r="AI5" s="126">
        <v>2</v>
      </c>
      <c r="AJ5" s="126">
        <v>3</v>
      </c>
      <c r="AK5" s="126">
        <v>0</v>
      </c>
      <c r="AL5" s="126">
        <v>2</v>
      </c>
      <c r="AM5" s="126">
        <v>1</v>
      </c>
      <c r="AN5" s="126">
        <v>1</v>
      </c>
      <c r="AO5" s="126">
        <v>2</v>
      </c>
      <c r="AP5" s="126">
        <v>1</v>
      </c>
      <c r="AQ5" s="126">
        <v>0</v>
      </c>
      <c r="AR5" s="126">
        <v>1</v>
      </c>
      <c r="AS5" s="126">
        <v>1</v>
      </c>
      <c r="AT5" s="126">
        <v>1</v>
      </c>
      <c r="AU5" s="126">
        <v>1</v>
      </c>
      <c r="AV5" s="126">
        <v>1</v>
      </c>
      <c r="AW5" s="126">
        <v>0</v>
      </c>
      <c r="AX5" s="126">
        <v>4</v>
      </c>
      <c r="AY5" s="126">
        <v>0</v>
      </c>
      <c r="AZ5" s="126">
        <v>0</v>
      </c>
      <c r="BA5" s="126">
        <v>1</v>
      </c>
      <c r="BB5" s="126">
        <v>2</v>
      </c>
      <c r="BC5" s="126">
        <v>1</v>
      </c>
      <c r="BD5" s="126">
        <v>2</v>
      </c>
      <c r="BE5" s="126">
        <v>0</v>
      </c>
      <c r="BF5" s="126">
        <v>1</v>
      </c>
      <c r="BG5" s="126">
        <v>2</v>
      </c>
      <c r="BH5" s="126">
        <v>0</v>
      </c>
      <c r="BI5" s="126">
        <v>3</v>
      </c>
      <c r="BJ5" s="126">
        <v>1</v>
      </c>
      <c r="BK5" s="126">
        <v>1</v>
      </c>
      <c r="BL5" s="126">
        <v>2</v>
      </c>
      <c r="BM5" s="126">
        <v>0</v>
      </c>
      <c r="BN5" s="126">
        <v>1</v>
      </c>
      <c r="BO5" s="126">
        <v>0</v>
      </c>
      <c r="BP5" s="126">
        <v>1</v>
      </c>
      <c r="BQ5" s="126">
        <v>2</v>
      </c>
      <c r="BR5" s="126">
        <v>1</v>
      </c>
      <c r="BS5" s="126">
        <v>1</v>
      </c>
      <c r="BT5" s="126">
        <v>0</v>
      </c>
      <c r="BU5" s="126">
        <v>2</v>
      </c>
      <c r="BV5" s="126">
        <v>2</v>
      </c>
      <c r="BW5" s="126">
        <v>1</v>
      </c>
      <c r="BX5" s="126">
        <v>1</v>
      </c>
      <c r="BY5" s="126">
        <v>1</v>
      </c>
      <c r="BZ5" s="126">
        <v>2</v>
      </c>
      <c r="CA5" s="126">
        <v>0</v>
      </c>
      <c r="CB5" s="126">
        <v>0</v>
      </c>
      <c r="CC5" s="126">
        <v>2</v>
      </c>
      <c r="CD5" s="126">
        <v>1</v>
      </c>
      <c r="CE5" s="126">
        <v>0</v>
      </c>
      <c r="CF5" s="126">
        <v>0</v>
      </c>
      <c r="CG5" s="126">
        <v>3</v>
      </c>
      <c r="CH5" s="126">
        <v>4</v>
      </c>
      <c r="CI5" s="126">
        <v>0</v>
      </c>
      <c r="CJ5" s="126">
        <v>1</v>
      </c>
      <c r="CK5" s="126">
        <v>2</v>
      </c>
      <c r="CL5" s="126">
        <v>3</v>
      </c>
      <c r="CM5" s="126">
        <v>0</v>
      </c>
      <c r="CN5" s="126">
        <v>2</v>
      </c>
      <c r="CO5" s="126">
        <v>0</v>
      </c>
      <c r="CP5" s="126">
        <v>1</v>
      </c>
      <c r="CQ5" s="126">
        <v>1</v>
      </c>
      <c r="CR5" s="126">
        <v>1</v>
      </c>
      <c r="CS5" s="126">
        <v>2</v>
      </c>
      <c r="CT5" s="126">
        <v>3</v>
      </c>
      <c r="CU5" s="126">
        <v>1</v>
      </c>
      <c r="CV5" s="126">
        <v>1</v>
      </c>
      <c r="CW5" s="126">
        <v>4</v>
      </c>
      <c r="CX5" s="126">
        <v>3</v>
      </c>
      <c r="CY5" s="126">
        <v>0</v>
      </c>
      <c r="CZ5" s="126">
        <v>2</v>
      </c>
      <c r="DA5" s="126">
        <v>2</v>
      </c>
      <c r="DB5" s="126">
        <v>2</v>
      </c>
      <c r="DC5" s="126">
        <v>3</v>
      </c>
      <c r="DD5" s="126">
        <v>2</v>
      </c>
      <c r="DE5" s="126">
        <v>0</v>
      </c>
      <c r="DF5" s="126">
        <v>2</v>
      </c>
      <c r="DG5" s="126">
        <v>0</v>
      </c>
      <c r="DH5" s="126">
        <v>2</v>
      </c>
      <c r="DI5" s="126">
        <v>0</v>
      </c>
      <c r="DJ5" s="126">
        <v>1</v>
      </c>
      <c r="DK5" s="126">
        <v>1</v>
      </c>
      <c r="DL5" s="126">
        <v>0</v>
      </c>
      <c r="DM5" s="126">
        <v>2</v>
      </c>
      <c r="DN5" s="126">
        <v>0</v>
      </c>
      <c r="DO5" s="126">
        <v>0</v>
      </c>
      <c r="DP5" s="126">
        <v>0</v>
      </c>
      <c r="DQ5" s="126">
        <v>3</v>
      </c>
      <c r="DR5" s="126">
        <v>2</v>
      </c>
      <c r="DS5" s="126">
        <v>0</v>
      </c>
      <c r="DT5" s="126">
        <v>1</v>
      </c>
      <c r="DU5" s="126">
        <v>2</v>
      </c>
      <c r="DV5" s="126">
        <v>3</v>
      </c>
      <c r="DW5" s="126">
        <v>0</v>
      </c>
      <c r="DX5" s="126">
        <v>2</v>
      </c>
      <c r="DY5" s="126">
        <v>1</v>
      </c>
      <c r="DZ5" s="126">
        <v>1</v>
      </c>
      <c r="EA5" s="126">
        <v>3</v>
      </c>
      <c r="EB5" s="126">
        <v>0</v>
      </c>
      <c r="EC5" s="126">
        <v>1</v>
      </c>
      <c r="ED5" s="126">
        <v>2</v>
      </c>
      <c r="EE5" s="126">
        <v>1</v>
      </c>
      <c r="EF5" s="126">
        <v>1</v>
      </c>
      <c r="EG5" s="126">
        <v>1</v>
      </c>
      <c r="EH5" s="126">
        <v>2</v>
      </c>
      <c r="EI5" s="126">
        <v>0</v>
      </c>
      <c r="EJ5" s="126">
        <v>0</v>
      </c>
      <c r="EK5" s="126">
        <v>2</v>
      </c>
      <c r="EL5" s="126">
        <v>1</v>
      </c>
      <c r="EM5" s="126">
        <v>3</v>
      </c>
      <c r="EN5" s="126">
        <v>1</v>
      </c>
      <c r="EO5" s="126">
        <v>0</v>
      </c>
    </row>
    <row r="7" spans="1:145" ht="21.9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5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8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2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2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62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4</v>
      </c>
      <c r="AD10" s="23">
        <f>IFERROR(INDEX(Calc!$F$7:$F$10,MATCH(1,Calc!$J$7:$J$10,0)),0)</f>
        <v>0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62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2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0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3</v>
      </c>
      <c r="N11" s="25">
        <f>IFERROR(INDEX(Calc!$F$3:$F$6,MATCH(2,Calc!$J$3:$J$6,0)),0)</f>
        <v>3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50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4</v>
      </c>
      <c r="AD11" s="25">
        <f>IFERROR(INDEX(Calc!$F$7:$F$10,MATCH(2,Calc!$J$7:$J$10,0)),0)</f>
        <v>1</v>
      </c>
      <c r="AE11" s="25">
        <f>IFERROR(INDEX(Calc!$G$7:$G$10,MATCH(2,Calc!$J$7:$J$10,0)),0)</f>
        <v>3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50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2</v>
      </c>
      <c r="AU11" s="25">
        <f>IFERROR(INDEX(Calc!$G$11:$G$14,MATCH(2,Calc!$J$11:$J$14,0)),0)</f>
        <v>4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4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3</v>
      </c>
      <c r="N12" s="27">
        <f>IFERROR(INDEX(Calc!$F$3:$F$6,MATCH(3,Calc!$J$3:$J$6,0)),0)</f>
        <v>3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64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3</v>
      </c>
      <c r="AD12" s="27">
        <f>IFERROR(INDEX(Calc!$F$7:$F$10,MATCH(3,Calc!$J$7:$J$10,0)),0)</f>
        <v>5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64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4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3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0</v>
      </c>
      <c r="N13" s="29">
        <f>IFERROR(INDEX(Calc!$F$3:$F$6,MATCH(4,Calc!$J$3:$J$6,0)),0)</f>
        <v>4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63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6</v>
      </c>
      <c r="AE13" s="29">
        <f>IFERROR(INDEX(Calc!$G$7:$G$10,MATCH(4,Calc!$J$7:$J$10,0)),0)</f>
        <v>-5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3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9</v>
      </c>
      <c r="AU13" s="29">
        <f>IFERROR(INDEX(Calc!$G$11:$G$14,MATCH(4,Calc!$J$11:$J$14,0)),0)</f>
        <v>-9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54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3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2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2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2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2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2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4</v>
      </c>
      <c r="AT17" s="23">
        <f>IFERROR(INDEX(Calc!$F$23:$F$26,MATCH(1,Calc!$J$23:$J$26,0)),0)</f>
        <v>1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0" t="str">
        <f>IFERROR(INDEX(Calc!$B$15:$B$18,MATCH(2,Calc!$J$15:$J$18,0)),"?")</f>
        <v>Turquia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4</v>
      </c>
      <c r="N18" s="25">
        <f>IFERROR(INDEX(Calc!$F$15:$F$18,MATCH(2,Calc!$J$15:$J$18,0)),0)</f>
        <v>3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50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4</v>
      </c>
      <c r="AD18" s="25">
        <f>IFERROR(INDEX(Calc!$F$19:$F$22,MATCH(2,Calc!$J$19:$J$22,0)),0)</f>
        <v>2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0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4</v>
      </c>
      <c r="AT18" s="25">
        <f>IFERROR(INDEX(Calc!$F$23:$F$26,MATCH(2,Calc!$J$23:$J$26,0)),0)</f>
        <v>3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64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3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64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4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2</v>
      </c>
      <c r="AU19" s="27">
        <f>IFERROR(INDEX(Calc!$G$23:$G$26,MATCH(3,Calc!$J$23:$J$26,0)),0)</f>
        <v>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63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4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63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9</v>
      </c>
      <c r="AE20" s="29">
        <f>IFERROR(INDEX(Calc!$G$19:$G$22,MATCH(4,Calc!$J$19:$J$22,0)),0)</f>
        <v>-9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3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6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2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1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2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1</v>
      </c>
      <c r="AE24" s="23">
        <f>IFERROR(INDEX(Calc!$G$31:$G$34,MATCH(1,Calc!$J$31:$J$34,0)),0)</f>
        <v>8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2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9</v>
      </c>
      <c r="AT24" s="23">
        <f>IFERROR(INDEX(Calc!$F$35:$F$38,MATCH(1,Calc!$J$35:$J$38,0)),0)</f>
        <v>3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0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2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0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3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0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8</v>
      </c>
      <c r="AT25" s="25">
        <f>IFERROR(INDEX(Calc!$F$35:$F$38,MATCH(2,Calc!$J$35:$J$38,0)),0)</f>
        <v>6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64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1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1</v>
      </c>
      <c r="L26" s="27">
        <f>IFERROR(INDEX(Calc!$L$27:$L$30,MATCH(3,Calc!$J$27:$J$30,0)),0)</f>
        <v>2</v>
      </c>
      <c r="M26" s="27">
        <f>IFERROR(INDEX(Calc!$E$27:$E$30,MATCH(3,Calc!$J$27:$J$30,0)),0)</f>
        <v>1</v>
      </c>
      <c r="N26" s="27">
        <f>IFERROR(INDEX(Calc!$F$27:$F$30,MATCH(3,Calc!$J$27:$J$30,0)),0)</f>
        <v>4</v>
      </c>
      <c r="O26" s="27">
        <f>IFERROR(INDEX(Calc!$G$27:$G$30,MATCH(3,Calc!$J$27:$J$30,0)),0)</f>
        <v>-3</v>
      </c>
      <c r="P26" s="27">
        <f>IFERROR(ROUND(INDEX(Calc!$H$27:$H$30,MATCH(3,Calc!$J$27:$J$30,0))/(INDEX(Calc!$K$27:$K$30,MATCH(3,Calc!$J$27:$J$30,0))*3)*100,0),0)</f>
        <v>11</v>
      </c>
      <c r="Q26" s="26">
        <v>3</v>
      </c>
      <c r="R26" s="164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6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64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5</v>
      </c>
      <c r="AT26" s="27">
        <f>IFERROR(INDEX(Calc!$F$35:$F$38,MATCH(3,Calc!$J$35:$J$38,0)),0)</f>
        <v>5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63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1</v>
      </c>
      <c r="N27" s="29">
        <f>IFERROR(INDEX(Calc!$F$27:$F$30,MATCH(4,Calc!$J$27:$J$30,0)),0)</f>
        <v>6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63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1</v>
      </c>
      <c r="AD27" s="29">
        <f>IFERROR(INDEX(Calc!$F$31:$F$34,MATCH(4,Calc!$J$31:$J$34,0)),0)</f>
        <v>7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63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9</v>
      </c>
      <c r="AU27" s="29">
        <f>IFERROR(INDEX(Calc!$G$35:$G$38,MATCH(4,Calc!$J$35:$J$38,0)),0)</f>
        <v>-8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2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7</v>
      </c>
      <c r="I31" s="23">
        <f>IFERROR(INDEX(Calc!$K$39:$K$42,MATCH(1,Calc!$J$39:$J$42,0)),0)</f>
        <v>3</v>
      </c>
      <c r="J31" s="23">
        <f>IFERROR(INDEX(Calc!$C$39:$C$42,MATCH(1,Calc!$J$39:$J$42,0)),0)</f>
        <v>2</v>
      </c>
      <c r="K31" s="23">
        <f>IFERROR(INDEX(Calc!$D$39:$D$42,MATCH(1,Calc!$J$39:$J$42,0)),0)</f>
        <v>1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1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78</v>
      </c>
      <c r="Q31" s="22">
        <v>1</v>
      </c>
      <c r="R31" s="162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1</v>
      </c>
      <c r="AE31" s="23">
        <f>IFERROR(INDEX(Calc!$G$43:$G$46,MATCH(1,Calc!$J$43:$J$46,0)),0)</f>
        <v>7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2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7</v>
      </c>
      <c r="AT31" s="23">
        <f>IFERROR(INDEX(Calc!$F$47:$F$50,MATCH(1,Calc!$J$47:$J$50,0)),0)</f>
        <v>2</v>
      </c>
      <c r="AU31" s="23">
        <f>IFERROR(INDEX(Calc!$G$47:$G$50,MATCH(1,Calc!$J$47:$J$50,0)),0)</f>
        <v>5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0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5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2</v>
      </c>
      <c r="L32" s="25">
        <f>IFERROR(INDEX(Calc!$L$39:$L$42,MATCH(2,Calc!$J$39:$J$42,0)),0)</f>
        <v>0</v>
      </c>
      <c r="M32" s="25">
        <f>IFERROR(INDEX(Calc!$E$39:$E$42,MATCH(2,Calc!$J$39:$J$42,0)),0)</f>
        <v>3</v>
      </c>
      <c r="N32" s="25">
        <f>IFERROR(INDEX(Calc!$F$39:$F$42,MATCH(2,Calc!$J$39:$J$42,0)),0)</f>
        <v>1</v>
      </c>
      <c r="O32" s="25">
        <f>IFERROR(INDEX(Calc!$G$39:$G$42,MATCH(2,Calc!$J$39:$J$42,0)),0)</f>
        <v>2</v>
      </c>
      <c r="P32" s="25">
        <f>IFERROR(ROUND(INDEX(Calc!$H$39:$H$42,MATCH(2,Calc!$J$39:$J$42,0))/(INDEX(Calc!$K$39:$K$42,MATCH(2,Calc!$J$39:$J$42,0))*3)*100,0),0)</f>
        <v>56</v>
      </c>
      <c r="Q32" s="24">
        <v>2</v>
      </c>
      <c r="R32" s="150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5</v>
      </c>
      <c r="AE32" s="25">
        <f>IFERROR(INDEX(Calc!$G$43:$G$46,MATCH(2,Calc!$J$43:$J$46,0)),0)</f>
        <v>0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0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4</v>
      </c>
      <c r="AT32" s="25">
        <f>IFERROR(INDEX(Calc!$F$47:$F$50,MATCH(2,Calc!$J$47:$J$50,0)),0)</f>
        <v>2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4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2</v>
      </c>
      <c r="N33" s="27">
        <f>IFERROR(INDEX(Calc!$F$39:$F$42,MATCH(3,Calc!$J$39:$J$42,0)),0)</f>
        <v>2</v>
      </c>
      <c r="O33" s="27">
        <f>IFERROR(INDEX(Calc!$G$39:$G$42,MATCH(3,Calc!$J$39:$J$42,0)),0)</f>
        <v>0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64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5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64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1</v>
      </c>
      <c r="AO33" s="27">
        <f>IFERROR(INDEX(Calc!$K$47:$K$50,MATCH(3,Calc!$J$47:$J$50,0)),0)</f>
        <v>3</v>
      </c>
      <c r="AP33" s="27">
        <f>IFERROR(INDEX(Calc!$C$47:$C$50,MATCH(3,Calc!$J$47:$J$50,0)),0)</f>
        <v>0</v>
      </c>
      <c r="AQ33" s="27">
        <f>IFERROR(INDEX(Calc!$D$47:$D$50,MATCH(3,Calc!$J$47:$J$50,0)),0)</f>
        <v>1</v>
      </c>
      <c r="AR33" s="27">
        <f>IFERROR(INDEX(Calc!$L$47:$L$50,MATCH(3,Calc!$J$47:$J$50,0)),0)</f>
        <v>2</v>
      </c>
      <c r="AS33" s="27">
        <f>IFERROR(INDEX(Calc!$E$47:$E$50,MATCH(3,Calc!$J$47:$J$50,0)),0)</f>
        <v>1</v>
      </c>
      <c r="AT33" s="27">
        <f>IFERROR(INDEX(Calc!$F$47:$F$50,MATCH(3,Calc!$J$47:$J$50,0)),0)</f>
        <v>4</v>
      </c>
      <c r="AU33" s="27">
        <f>IFERROR(INDEX(Calc!$G$47:$G$50,MATCH(3,Calc!$J$47:$J$50,0)),0)</f>
        <v>-3</v>
      </c>
      <c r="AV33" s="27">
        <f>IFERROR(ROUND(INDEX(Calc!$H$47:$H$50,MATCH(3,Calc!$J$47:$J$50,0))/(INDEX(Calc!$K$47:$K$50,MATCH(3,Calc!$J$47:$J$50,0))*3)*100,0),0)</f>
        <v>11</v>
      </c>
    </row>
    <row r="34" spans="1:48" ht="18" customHeight="1">
      <c r="A34" s="28">
        <v>4</v>
      </c>
      <c r="B34" s="163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7</v>
      </c>
      <c r="O34" s="29">
        <f>IFERROR(INDEX(Calc!$G$39:$G$42,MATCH(4,Calc!$J$39:$J$42,0)),0)</f>
        <v>-7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3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1</v>
      </c>
      <c r="AD34" s="29">
        <f>IFERROR(INDEX(Calc!$F$43:$F$46,MATCH(4,Calc!$J$43:$J$46,0)),0)</f>
        <v>5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63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1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1</v>
      </c>
      <c r="AR34" s="29">
        <f>IFERROR(INDEX(Calc!$L$47:$L$50,MATCH(4,Calc!$J$47:$J$50,0)),0)</f>
        <v>2</v>
      </c>
      <c r="AS34" s="29">
        <f>IFERROR(INDEX(Calc!$E$47:$E$50,MATCH(4,Calc!$J$47:$J$50,0)),0)</f>
        <v>2</v>
      </c>
      <c r="AT34" s="29">
        <f>IFERROR(INDEX(Calc!$F$47:$F$50,MATCH(4,Calc!$J$47:$J$50,0)),0)</f>
        <v>6</v>
      </c>
      <c r="AU34" s="29">
        <f>IFERROR(INDEX(Calc!$G$47:$G$50,MATCH(4,Calc!$J$47:$J$50,0)),0)</f>
        <v>-4</v>
      </c>
      <c r="AV34" s="29">
        <f>IFERROR(ROUND(INDEX(Calc!$H$47:$H$50,MATCH(4,Calc!$J$47:$J$50,0))/(INDEX(Calc!$K$47:$K$50,MATCH(4,Calc!$J$47:$J$50,0))*3)*100,0),0)</f>
        <v>11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sheetPr codeName="Planilha3"/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tabColor rgb="FF607D8B"/>
  </sheetPr>
  <dimension ref="A1:M88"/>
  <sheetViews>
    <sheetView showGridLines="0" topLeftCell="A79" workbookViewId="0">
      <selection activeCell="B89" sqref="B89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4</v>
      </c>
      <c r="H3" s="38">
        <f t="shared" ref="H3:H50" si="1">3*C3+D3</f>
        <v>9</v>
      </c>
      <c r="I3" s="37">
        <f t="shared" ref="I3:I50" si="2">H3*1000000000+(G3+200)*1000000+E3*1000+(500-M3)</f>
        <v>9204006484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0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-4</v>
      </c>
      <c r="H4" s="38">
        <f t="shared" si="1"/>
        <v>0</v>
      </c>
      <c r="I4" s="37">
        <f t="shared" si="2"/>
        <v>196000437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3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0</v>
      </c>
      <c r="H5" s="38">
        <f t="shared" si="1"/>
        <v>4</v>
      </c>
      <c r="I5" s="37">
        <f t="shared" si="2"/>
        <v>4200003477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3</v>
      </c>
      <c r="G6" s="37">
        <f t="shared" si="0"/>
        <v>0</v>
      </c>
      <c r="H6" s="38">
        <f t="shared" si="1"/>
        <v>4</v>
      </c>
      <c r="I6" s="37">
        <f t="shared" si="2"/>
        <v>4200003462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1</v>
      </c>
      <c r="G7" s="41">
        <f t="shared" si="0"/>
        <v>3</v>
      </c>
      <c r="H7" s="42">
        <f t="shared" si="1"/>
        <v>7</v>
      </c>
      <c r="I7" s="41">
        <f t="shared" si="2"/>
        <v>7203004456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5</v>
      </c>
      <c r="G8" s="41">
        <f t="shared" si="0"/>
        <v>-2</v>
      </c>
      <c r="H8" s="42">
        <f t="shared" si="1"/>
        <v>3</v>
      </c>
      <c r="I8" s="41">
        <f t="shared" si="2"/>
        <v>3198003445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-5</v>
      </c>
      <c r="H9" s="42">
        <f t="shared" si="1"/>
        <v>0</v>
      </c>
      <c r="I9" s="41">
        <f t="shared" si="2"/>
        <v>195001462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4</v>
      </c>
      <c r="F10" s="41">
        <f>IF(ISNUMBER('Apostas - Grupos'!P5),'Apostas - Grupos'!P5,0)+IF(ISNUMBER('Apostas - Grupos'!R5),'Apostas - Grupos'!S5,0)+IF(ISNUMBER('Apostas - Grupos'!V5),'Apostas - Grupos'!W5,0)</f>
        <v>0</v>
      </c>
      <c r="G10" s="41">
        <f t="shared" si="0"/>
        <v>4</v>
      </c>
      <c r="H10" s="42">
        <f t="shared" si="1"/>
        <v>7</v>
      </c>
      <c r="I10" s="41">
        <f t="shared" si="2"/>
        <v>7204004480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6</v>
      </c>
      <c r="H11" s="46">
        <f t="shared" si="1"/>
        <v>9</v>
      </c>
      <c r="I11" s="45">
        <f t="shared" si="2"/>
        <v>9206008495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4</v>
      </c>
      <c r="H12" s="46">
        <f t="shared" si="1"/>
        <v>6</v>
      </c>
      <c r="I12" s="45">
        <f t="shared" si="2"/>
        <v>6204006486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9</v>
      </c>
      <c r="G13" s="45">
        <f t="shared" si="0"/>
        <v>-9</v>
      </c>
      <c r="H13" s="46">
        <f t="shared" si="1"/>
        <v>0</v>
      </c>
      <c r="I13" s="45">
        <f t="shared" si="2"/>
        <v>191000414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-1</v>
      </c>
      <c r="H14" s="46">
        <f t="shared" si="1"/>
        <v>3</v>
      </c>
      <c r="I14" s="45">
        <f t="shared" si="2"/>
        <v>3199003473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2</v>
      </c>
      <c r="H15" s="50">
        <f t="shared" si="1"/>
        <v>7</v>
      </c>
      <c r="I15" s="49">
        <f t="shared" si="2"/>
        <v>7202004489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0</v>
      </c>
      <c r="H16" s="50">
        <f t="shared" si="1"/>
        <v>4</v>
      </c>
      <c r="I16" s="49">
        <f t="shared" si="2"/>
        <v>4200003449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-3</v>
      </c>
      <c r="H17" s="50">
        <f t="shared" si="1"/>
        <v>0</v>
      </c>
      <c r="I17" s="49">
        <f t="shared" si="2"/>
        <v>197001477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1</v>
      </c>
      <c r="H18" s="50">
        <f t="shared" si="1"/>
        <v>5</v>
      </c>
      <c r="I18" s="49">
        <f t="shared" si="2"/>
        <v>5201004464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6</v>
      </c>
      <c r="H19" s="54">
        <f t="shared" si="1"/>
        <v>9</v>
      </c>
      <c r="I19" s="53">
        <f t="shared" si="2"/>
        <v>9206008488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9</v>
      </c>
      <c r="G20" s="53">
        <f t="shared" si="0"/>
        <v>-9</v>
      </c>
      <c r="H20" s="54">
        <f t="shared" si="1"/>
        <v>0</v>
      </c>
      <c r="I20" s="53">
        <f t="shared" si="2"/>
        <v>191000417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1</v>
      </c>
      <c r="H21" s="54">
        <f t="shared" si="1"/>
        <v>3</v>
      </c>
      <c r="I21" s="53">
        <f t="shared" si="2"/>
        <v>3201004459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2</v>
      </c>
      <c r="G22" s="53">
        <f t="shared" si="0"/>
        <v>2</v>
      </c>
      <c r="H22" s="54">
        <f t="shared" si="1"/>
        <v>6</v>
      </c>
      <c r="I22" s="53">
        <f t="shared" si="2"/>
        <v>6202004461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4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3</v>
      </c>
      <c r="H23" s="58">
        <f t="shared" si="1"/>
        <v>7</v>
      </c>
      <c r="I23" s="57">
        <f t="shared" si="2"/>
        <v>7203004492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1</v>
      </c>
      <c r="H24" s="58">
        <f t="shared" si="1"/>
        <v>5</v>
      </c>
      <c r="I24" s="57">
        <f t="shared" si="2"/>
        <v>5201004485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2</v>
      </c>
      <c r="G25" s="57">
        <f t="shared" si="0"/>
        <v>1</v>
      </c>
      <c r="H25" s="58">
        <f t="shared" si="1"/>
        <v>4</v>
      </c>
      <c r="I25" s="57">
        <f t="shared" si="2"/>
        <v>4201003474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-5</v>
      </c>
      <c r="H26" s="58">
        <f t="shared" si="1"/>
        <v>0</v>
      </c>
      <c r="I26" s="57">
        <f t="shared" si="2"/>
        <v>195001470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6</v>
      </c>
      <c r="H27" s="62">
        <f t="shared" si="1"/>
        <v>9</v>
      </c>
      <c r="I27" s="61">
        <f t="shared" si="2"/>
        <v>9206007497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2</v>
      </c>
      <c r="H28" s="62">
        <f t="shared" si="1"/>
        <v>6</v>
      </c>
      <c r="I28" s="61">
        <f t="shared" si="2"/>
        <v>6202004464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1</v>
      </c>
      <c r="F29" s="61">
        <f>IF(ISNUMBER('Apostas - Grupos'!BX5),'Apostas - Grupos'!BY5,0)+IF(ISNUMBER('Apostas - Grupos'!BZ5),'Apostas - Grupos'!BZ5,0)+IF(ISNUMBER('Apostas - Grupos'!CD5),'Apostas - Grupos'!CD5,0)</f>
        <v>4</v>
      </c>
      <c r="G29" s="61">
        <f t="shared" si="0"/>
        <v>-3</v>
      </c>
      <c r="H29" s="62">
        <f t="shared" si="1"/>
        <v>1</v>
      </c>
      <c r="I29" s="61">
        <f t="shared" si="2"/>
        <v>1197001475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-5</v>
      </c>
      <c r="H30" s="62">
        <f t="shared" si="1"/>
        <v>1</v>
      </c>
      <c r="I30" s="61">
        <f t="shared" si="2"/>
        <v>1195001402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8</v>
      </c>
      <c r="H31" s="66">
        <f t="shared" si="1"/>
        <v>9</v>
      </c>
      <c r="I31" s="65">
        <f t="shared" si="2"/>
        <v>9208009496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7</v>
      </c>
      <c r="G32" s="65">
        <f t="shared" si="0"/>
        <v>-6</v>
      </c>
      <c r="H32" s="66">
        <f t="shared" si="1"/>
        <v>1</v>
      </c>
      <c r="I32" s="65">
        <f t="shared" si="2"/>
        <v>1194001412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-4</v>
      </c>
      <c r="H33" s="66">
        <f t="shared" si="1"/>
        <v>1</v>
      </c>
      <c r="I33" s="65">
        <f t="shared" si="2"/>
        <v>1196002443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2</v>
      </c>
      <c r="H34" s="66">
        <f t="shared" si="1"/>
        <v>6</v>
      </c>
      <c r="I34" s="65">
        <f t="shared" si="2"/>
        <v>6202005483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9</v>
      </c>
      <c r="F35" s="69">
        <f>IF(ISNUMBER('Apostas - Grupos'!CT5),'Apostas - Grupos'!CU5,0)+IF(ISNUMBER('Apostas - Grupos'!CX5),'Apostas - Grupos'!CY5,0)+IF(ISNUMBER('Apostas - Grupos'!DB5),'Apostas - Grupos'!DB5,0)</f>
        <v>3</v>
      </c>
      <c r="G35" s="69">
        <f t="shared" si="0"/>
        <v>6</v>
      </c>
      <c r="H35" s="70">
        <f t="shared" si="1"/>
        <v>9</v>
      </c>
      <c r="I35" s="69">
        <f t="shared" si="2"/>
        <v>9206009498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5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0</v>
      </c>
      <c r="H36" s="70">
        <f t="shared" si="1"/>
        <v>4</v>
      </c>
      <c r="I36" s="69">
        <f t="shared" si="2"/>
        <v>4200005479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9</v>
      </c>
      <c r="G37" s="69">
        <f t="shared" si="0"/>
        <v>-8</v>
      </c>
      <c r="H37" s="70">
        <f t="shared" si="1"/>
        <v>0</v>
      </c>
      <c r="I37" s="69">
        <f t="shared" si="2"/>
        <v>192001435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8</v>
      </c>
      <c r="F38" s="69">
        <f>IF(ISNUMBER('Apostas - Grupos'!CV5),'Apostas - Grupos'!CV5,0)+IF(ISNUMBER('Apostas - Grupos'!CZ5),'Apostas - Grupos'!DA5,0)+IF(ISNUMBER('Apostas - Grupos'!DB5),'Apostas - Grupos'!DC5,0)</f>
        <v>6</v>
      </c>
      <c r="G38" s="69">
        <f t="shared" si="0"/>
        <v>2</v>
      </c>
      <c r="H38" s="70">
        <f t="shared" si="1"/>
        <v>4</v>
      </c>
      <c r="I38" s="69">
        <f t="shared" si="2"/>
        <v>4202008472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1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5</v>
      </c>
      <c r="H39" s="74">
        <f t="shared" si="1"/>
        <v>7</v>
      </c>
      <c r="I39" s="73">
        <f t="shared" si="2"/>
        <v>7205006499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2</v>
      </c>
      <c r="G40" s="73">
        <f t="shared" si="0"/>
        <v>0</v>
      </c>
      <c r="H40" s="74">
        <f t="shared" si="1"/>
        <v>4</v>
      </c>
      <c r="I40" s="73">
        <f t="shared" si="2"/>
        <v>4200002468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2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1</v>
      </c>
      <c r="G41" s="73">
        <f t="shared" si="0"/>
        <v>2</v>
      </c>
      <c r="H41" s="74">
        <f t="shared" si="1"/>
        <v>5</v>
      </c>
      <c r="I41" s="73">
        <f t="shared" si="2"/>
        <v>5202003476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0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-7</v>
      </c>
      <c r="H42" s="74">
        <f t="shared" si="1"/>
        <v>0</v>
      </c>
      <c r="I42" s="73">
        <f t="shared" si="2"/>
        <v>193000414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7</v>
      </c>
      <c r="H43" s="78">
        <f t="shared" si="1"/>
        <v>9</v>
      </c>
      <c r="I43" s="77">
        <f t="shared" si="2"/>
        <v>9207008494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-4</v>
      </c>
      <c r="H44" s="78">
        <f t="shared" si="1"/>
        <v>0</v>
      </c>
      <c r="I44" s="77">
        <f t="shared" si="2"/>
        <v>196001443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3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5</v>
      </c>
      <c r="G45" s="77">
        <f t="shared" si="0"/>
        <v>-3</v>
      </c>
      <c r="H45" s="78">
        <f t="shared" si="1"/>
        <v>3</v>
      </c>
      <c r="I45" s="77">
        <f t="shared" si="2"/>
        <v>3197002426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5</v>
      </c>
      <c r="G46" s="77">
        <f t="shared" si="0"/>
        <v>0</v>
      </c>
      <c r="H46" s="78">
        <f t="shared" si="1"/>
        <v>6</v>
      </c>
      <c r="I46" s="77">
        <f t="shared" si="2"/>
        <v>6200005482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7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5</v>
      </c>
      <c r="H47" s="82">
        <f t="shared" si="1"/>
        <v>9</v>
      </c>
      <c r="I47" s="81">
        <f t="shared" si="2"/>
        <v>9205007491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4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2</v>
      </c>
      <c r="H48" s="82">
        <f t="shared" si="1"/>
        <v>6</v>
      </c>
      <c r="I48" s="81">
        <f t="shared" si="2"/>
        <v>6202004490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1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-3</v>
      </c>
      <c r="H49" s="82">
        <f t="shared" si="1"/>
        <v>1</v>
      </c>
      <c r="I49" s="81">
        <f t="shared" si="2"/>
        <v>1197001448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-4</v>
      </c>
      <c r="H50" s="82">
        <f t="shared" si="1"/>
        <v>1</v>
      </c>
      <c r="I50" s="81">
        <f t="shared" si="2"/>
        <v>1196002428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4200003462</v>
      </c>
      <c r="D66" s="98">
        <f t="shared" ref="D66:D77" si="4">RANK(C66,$C$66:$C$77,0)</f>
        <v>3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3198003445</v>
      </c>
      <c r="D67" s="98">
        <f t="shared" si="4"/>
        <v>8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3199003473</v>
      </c>
      <c r="D68" s="98">
        <f t="shared" si="4"/>
        <v>7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4200003449</v>
      </c>
      <c r="D69" s="98">
        <f t="shared" si="4"/>
        <v>4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3201004459</v>
      </c>
      <c r="D70" s="98">
        <f t="shared" si="4"/>
        <v>6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4201003474</v>
      </c>
      <c r="D71" s="98">
        <f t="shared" si="4"/>
        <v>1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1197001475</v>
      </c>
      <c r="D72" s="98">
        <f t="shared" si="4"/>
        <v>10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1196002443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4200005479</v>
      </c>
      <c r="D74" s="98">
        <f t="shared" si="4"/>
        <v>2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4200002468</v>
      </c>
      <c r="D75" s="98">
        <f t="shared" si="4"/>
        <v>5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3197002426</v>
      </c>
      <c r="D76" s="98">
        <f t="shared" si="4"/>
        <v>9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1197001448</v>
      </c>
      <c r="D77" s="98">
        <f t="shared" si="4"/>
        <v>11</v>
      </c>
    </row>
    <row r="79" spans="1:4">
      <c r="A79" s="110">
        <v>1</v>
      </c>
      <c r="B79" s="111" t="str">
        <f>IFERROR(INDEX($B$66:$B$77,MATCH(1,$D$66:$D$77,0)),"?")</f>
        <v>Suecia</v>
      </c>
    </row>
    <row r="80" spans="1:4">
      <c r="A80" s="110">
        <v>2</v>
      </c>
      <c r="B80" s="111" t="str">
        <f>IFERROR(INDEX($B$66:$B$77,MATCH(2,$D$66:$D$77,0)),"?")</f>
        <v>Senegal</v>
      </c>
    </row>
    <row r="81" spans="1:2">
      <c r="A81" s="110">
        <v>3</v>
      </c>
      <c r="B81" s="111" t="str">
        <f>IFERROR(INDEX($B$66:$B$77,MATCH(3,$D$66:$D$77,0)),"?")</f>
        <v>Tchequia</v>
      </c>
    </row>
    <row r="82" spans="1:2">
      <c r="A82" s="110">
        <v>4</v>
      </c>
      <c r="B82" s="111" t="str">
        <f>IFERROR(INDEX($B$66:$B$77,MATCH(4,$D$66:$D$77,0)),"?")</f>
        <v>Paraguai</v>
      </c>
    </row>
    <row r="83" spans="1:2">
      <c r="A83" s="110">
        <v>5</v>
      </c>
      <c r="B83" s="111" t="str">
        <f>IFERROR(INDEX($B$66:$B$77,MATCH(5,$D$66:$D$77,0)),"?")</f>
        <v>Argelia</v>
      </c>
    </row>
    <row r="84" spans="1:2">
      <c r="A84" s="110">
        <v>6</v>
      </c>
      <c r="B84" s="111" t="str">
        <f>IFERROR(INDEX($B$66:$B$77,MATCH(6,$D$66:$D$77,0)),"?")</f>
        <v>Costa do Marfim</v>
      </c>
    </row>
    <row r="85" spans="1:2">
      <c r="A85" s="110">
        <v>7</v>
      </c>
      <c r="B85" s="111" t="str">
        <f>IFERROR(INDEX($B$66:$B$77,MATCH(7,$D$66:$D$77,0)),"?")</f>
        <v>Escocia</v>
      </c>
    </row>
    <row r="86" spans="1:2">
      <c r="A86" s="110">
        <v>8</v>
      </c>
      <c r="B86" s="111" t="str">
        <f>IFERROR(INDEX($B$66:$B$77,MATCH(8,$D$66:$D$77,0)),"?")</f>
        <v>Bosnia e Herzegovina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ABCDEFIJ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6">
    <tabColor rgb="FFE67E22"/>
  </sheetPr>
  <dimension ref="A1:C5"/>
  <sheetViews>
    <sheetView showGridLines="0" topLeftCell="A2" workbookViewId="0">
      <selection activeCell="C5" sqref="C5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Pedro Brandão</v>
      </c>
      <c r="B5" s="20" t="s">
        <v>1424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7"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6" sqref="A6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" customHeight="1">
      <c r="A5" s="34" t="str">
        <f>'Apostas - Grupos'!A5</f>
        <v>Pedro Brandão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Paraguai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Argelia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Costa do Marfim</v>
      </c>
      <c r="AF5" s="121" t="str">
        <f>IFERROR(Calc!C56,"?")</f>
        <v>Turquia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Canada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/>
      <c r="C6" s="123" t="s">
        <v>1617</v>
      </c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/>
      <c r="BI6" s="143" t="s">
        <v>1617</v>
      </c>
      <c r="BJ6" s="141" t="s">
        <v>1617</v>
      </c>
      <c r="BK6" s="143"/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2026-05-13T21:26:19Z</dcterms:created>
  <dcterms:modified xsi:type="dcterms:W3CDTF">2026-06-02T02:54:22Z</dcterms:modified>
</cp:coreProperties>
</file>