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EC222EA9-7B6F-40B8-A239-14723B6E24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D20" i="4"/>
  <c r="C20" i="4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D11" i="4"/>
  <c r="C11" i="4"/>
  <c r="H11" i="4" s="1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G50" i="4" l="1"/>
  <c r="I50" i="4" s="1"/>
  <c r="G39" i="4"/>
  <c r="G34" i="4"/>
  <c r="I34" i="4" s="1"/>
  <c r="G26" i="4"/>
  <c r="I26" i="4" s="1"/>
  <c r="G20" i="4"/>
  <c r="H20" i="4"/>
  <c r="I20" i="4" s="1"/>
  <c r="G11" i="4"/>
  <c r="I11" i="4" s="1"/>
  <c r="G14" i="4"/>
  <c r="I14" i="4" s="1"/>
  <c r="H8" i="4"/>
  <c r="G10" i="4"/>
  <c r="G7" i="4"/>
  <c r="G8" i="4"/>
  <c r="I8" i="4" s="1"/>
  <c r="G12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H27" i="4"/>
  <c r="G28" i="4"/>
  <c r="H25" i="4"/>
  <c r="I25" i="4" s="1"/>
  <c r="H47" i="4"/>
  <c r="H12" i="4"/>
  <c r="H50" i="4"/>
  <c r="I21" i="4"/>
  <c r="G4" i="4"/>
  <c r="H10" i="4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G19" i="4"/>
  <c r="I19" i="4" s="1"/>
  <c r="G29" i="4"/>
  <c r="I29" i="4" s="1"/>
  <c r="L14" i="4"/>
  <c r="L19" i="4"/>
  <c r="L29" i="4"/>
  <c r="G5" i="4"/>
  <c r="G35" i="4"/>
  <c r="I35" i="4" s="1"/>
  <c r="G15" i="4"/>
  <c r="I15" i="4" s="1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7" i="4" l="1"/>
  <c r="I39" i="4"/>
  <c r="I12" i="4"/>
  <c r="J12" i="4" s="1"/>
  <c r="I10" i="4"/>
  <c r="I7" i="4"/>
  <c r="I5" i="4"/>
  <c r="I33" i="4"/>
  <c r="I42" i="4"/>
  <c r="J42" i="4" s="1"/>
  <c r="J26" i="4"/>
  <c r="I44" i="4"/>
  <c r="I27" i="4"/>
  <c r="J25" i="4"/>
  <c r="J24" i="4"/>
  <c r="I6" i="4"/>
  <c r="J23" i="4"/>
  <c r="I49" i="4"/>
  <c r="AP19" i="2"/>
  <c r="AT19" i="2"/>
  <c r="I16" i="4"/>
  <c r="I36" i="4"/>
  <c r="I4" i="4"/>
  <c r="I38" i="4"/>
  <c r="C71" i="4"/>
  <c r="AU17" i="2"/>
  <c r="AH18" i="2"/>
  <c r="AV17" i="2"/>
  <c r="AR20" i="2"/>
  <c r="AT17" i="2"/>
  <c r="I37" i="4"/>
  <c r="I17" i="4"/>
  <c r="AH19" i="2"/>
  <c r="J13" i="4"/>
  <c r="AR18" i="2"/>
  <c r="I32" i="4"/>
  <c r="J31" i="4" s="1"/>
  <c r="I22" i="4"/>
  <c r="J22" i="4" s="1"/>
  <c r="AR19" i="2"/>
  <c r="AO19" i="2"/>
  <c r="I18" i="4"/>
  <c r="J18" i="4" s="1"/>
  <c r="J11" i="4"/>
  <c r="I45" i="4"/>
  <c r="J43" i="4" s="1"/>
  <c r="J14" i="4"/>
  <c r="J48" i="4" l="1"/>
  <c r="J47" i="4"/>
  <c r="AP31" i="2" s="1"/>
  <c r="J39" i="4"/>
  <c r="J40" i="4"/>
  <c r="J41" i="4"/>
  <c r="O32" i="2" s="1"/>
  <c r="J30" i="4"/>
  <c r="J27" i="4"/>
  <c r="AP20" i="2"/>
  <c r="AQ20" i="2"/>
  <c r="AV19" i="2"/>
  <c r="AT20" i="2"/>
  <c r="AO18" i="2"/>
  <c r="AH20" i="2"/>
  <c r="AO11" i="2"/>
  <c r="J10" i="4"/>
  <c r="J9" i="4"/>
  <c r="J8" i="4"/>
  <c r="J7" i="4"/>
  <c r="AA13" i="2" s="1"/>
  <c r="J3" i="4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J50" i="4"/>
  <c r="AQ34" i="2" s="1"/>
  <c r="J35" i="4"/>
  <c r="AQ24" i="2" s="1"/>
  <c r="J6" i="4"/>
  <c r="AT18" i="2"/>
  <c r="AH17" i="2"/>
  <c r="J5" i="4"/>
  <c r="AO12" i="2"/>
  <c r="AP10" i="2"/>
  <c r="J37" i="4"/>
  <c r="E55" i="4"/>
  <c r="J32" i="4"/>
  <c r="Y27" i="2" s="1"/>
  <c r="AP33" i="2"/>
  <c r="AV13" i="2"/>
  <c r="AV10" i="2"/>
  <c r="AN13" i="2"/>
  <c r="C68" i="4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T11" i="2"/>
  <c r="Y12" i="2"/>
  <c r="AR12" i="2"/>
  <c r="AC13" i="2"/>
  <c r="AS13" i="2"/>
  <c r="Z11" i="2"/>
  <c r="AD10" i="2"/>
  <c r="AB12" i="2"/>
  <c r="AD13" i="2"/>
  <c r="AP13" i="2"/>
  <c r="AB10" i="2"/>
  <c r="AE10" i="2"/>
  <c r="AS31" i="2"/>
  <c r="C67" i="4"/>
  <c r="AD11" i="2"/>
  <c r="B67" i="4"/>
  <c r="AB13" i="2"/>
  <c r="B64" i="4"/>
  <c r="P5" i="6" s="1"/>
  <c r="AS11" i="2"/>
  <c r="AR13" i="2"/>
  <c r="J38" i="4"/>
  <c r="AQ12" i="2"/>
  <c r="AO13" i="2"/>
  <c r="J15" i="4"/>
  <c r="AU12" i="2"/>
  <c r="AT10" i="2"/>
  <c r="AR32" i="2"/>
  <c r="J45" i="4"/>
  <c r="AS32" i="2"/>
  <c r="AV11" i="2"/>
  <c r="AP11" i="2"/>
  <c r="AV32" i="2"/>
  <c r="AU13" i="2"/>
  <c r="J44" i="4"/>
  <c r="AC33" i="2" s="1"/>
  <c r="AR11" i="2"/>
  <c r="AR10" i="2"/>
  <c r="AS10" i="2"/>
  <c r="AH32" i="2"/>
  <c r="AO32" i="2"/>
  <c r="AT32" i="2"/>
  <c r="B55" i="4"/>
  <c r="H5" i="6" s="1"/>
  <c r="AU32" i="2"/>
  <c r="AT12" i="2"/>
  <c r="AQ11" i="2"/>
  <c r="J46" i="4"/>
  <c r="AQ32" i="2"/>
  <c r="C64" i="4"/>
  <c r="W5" i="6" s="1"/>
  <c r="AU10" i="2"/>
  <c r="J17" i="4"/>
  <c r="B60" i="4"/>
  <c r="X5" i="6" s="1"/>
  <c r="R24" i="2"/>
  <c r="AE24" i="2"/>
  <c r="AF24" i="2"/>
  <c r="R27" i="2"/>
  <c r="AC24" i="2"/>
  <c r="Z24" i="2"/>
  <c r="AD24" i="2"/>
  <c r="AB24" i="2"/>
  <c r="AA24" i="2"/>
  <c r="Y24" i="2"/>
  <c r="X24" i="2"/>
  <c r="AH12" i="2"/>
  <c r="AN33" i="2"/>
  <c r="AP34" i="2"/>
  <c r="AQ33" i="2"/>
  <c r="K34" i="2"/>
  <c r="P34" i="2"/>
  <c r="O34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AR33" i="2"/>
  <c r="AU33" i="2"/>
  <c r="AO33" i="2"/>
  <c r="AT33" i="2"/>
  <c r="D64" i="4"/>
  <c r="AP12" i="2"/>
  <c r="AO31" i="2" l="1"/>
  <c r="AU31" i="2"/>
  <c r="AH34" i="2"/>
  <c r="C77" i="4"/>
  <c r="N34" i="2"/>
  <c r="I33" i="2"/>
  <c r="J33" i="2"/>
  <c r="M33" i="2"/>
  <c r="P32" i="2"/>
  <c r="I32" i="2"/>
  <c r="H32" i="2"/>
  <c r="M34" i="2"/>
  <c r="M32" i="2"/>
  <c r="O33" i="2"/>
  <c r="K32" i="2"/>
  <c r="P33" i="2"/>
  <c r="J32" i="2"/>
  <c r="H34" i="2"/>
  <c r="I34" i="2"/>
  <c r="E62" i="4"/>
  <c r="B32" i="2"/>
  <c r="J34" i="2"/>
  <c r="L32" i="2"/>
  <c r="H33" i="2"/>
  <c r="C62" i="4"/>
  <c r="Y5" i="6" s="1"/>
  <c r="C75" i="4"/>
  <c r="B31" i="2"/>
  <c r="N33" i="2"/>
  <c r="B33" i="2"/>
  <c r="L34" i="2"/>
  <c r="D62" i="4"/>
  <c r="N32" i="2"/>
  <c r="L24" i="2"/>
  <c r="H24" i="2"/>
  <c r="J24" i="2"/>
  <c r="M24" i="2"/>
  <c r="N27" i="2"/>
  <c r="K25" i="2"/>
  <c r="N26" i="2"/>
  <c r="P26" i="2"/>
  <c r="L25" i="2"/>
  <c r="E59" i="4"/>
  <c r="N25" i="2"/>
  <c r="M26" i="2"/>
  <c r="H27" i="2"/>
  <c r="H26" i="2"/>
  <c r="O24" i="2"/>
  <c r="I26" i="2"/>
  <c r="B24" i="2"/>
  <c r="B59" i="4"/>
  <c r="T5" i="6" s="1"/>
  <c r="B27" i="2"/>
  <c r="B26" i="2"/>
  <c r="P25" i="2"/>
  <c r="K27" i="2"/>
  <c r="L27" i="2"/>
  <c r="B72" i="4"/>
  <c r="K26" i="2"/>
  <c r="J26" i="2"/>
  <c r="J25" i="2"/>
  <c r="K24" i="2"/>
  <c r="P24" i="2"/>
  <c r="N24" i="2"/>
  <c r="I24" i="2"/>
  <c r="C59" i="4"/>
  <c r="AG5" i="6" s="1"/>
  <c r="P27" i="2"/>
  <c r="D59" i="4"/>
  <c r="AA11" i="2"/>
  <c r="Y10" i="2"/>
  <c r="AA10" i="2"/>
  <c r="AE12" i="2"/>
  <c r="E54" i="4"/>
  <c r="Y11" i="2"/>
  <c r="R13" i="2"/>
  <c r="AF12" i="2"/>
  <c r="AF13" i="2"/>
  <c r="X13" i="2"/>
  <c r="X10" i="2"/>
  <c r="AC11" i="2"/>
  <c r="AC10" i="2"/>
  <c r="Z13" i="2"/>
  <c r="I10" i="2"/>
  <c r="H10" i="2"/>
  <c r="J10" i="2"/>
  <c r="L10" i="2"/>
  <c r="M10" i="2"/>
  <c r="K10" i="2"/>
  <c r="N10" i="2"/>
  <c r="B10" i="2"/>
  <c r="B53" i="4"/>
  <c r="N5" i="6" s="1"/>
  <c r="O10" i="2"/>
  <c r="P10" i="2"/>
  <c r="E53" i="4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B85" i="4" s="1"/>
  <c r="D74" i="4"/>
  <c r="B88" i="4"/>
  <c r="B80" i="4" l="1"/>
  <c r="B86" i="4"/>
  <c r="B81" i="4"/>
  <c r="B82" i="4"/>
  <c r="B79" i="4"/>
  <c r="B83" i="4"/>
  <c r="B84" i="4"/>
  <c r="AE5" i="6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<sst xmlns="http://schemas.openxmlformats.org/spreadsheetml/2006/main" count="6771" uniqueCount="1618">
  <si>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</si>
  <si>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</si>
  <si>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</si>
  <si>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</si>
  <si>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</si>
  <si>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</si>
  <si>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</si>
  <si>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</si>
  <si>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</si>
  <si>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</si>
  <si>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</si>
  <si>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</si>
  <si>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</si>
  <si>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</si>
  <si>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</si>
  <si>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</si>
  <si>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</si>
  <si>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</si>
  <si>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</si>
  <si>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</si>
  <si>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</si>
  <si>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</si>
  <si>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</si>
  <si>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</si>
  <si>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</si>
  <si>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</si>
  <si>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</si>
  <si>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</si>
  <si>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</si>
  <si>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</si>
  <si>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</si>
  <si>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</si>
  <si>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</si>
  <si>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</si>
  <si>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</si>
  <si>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</si>
  <si>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</si>
  <si>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</si>
  <si>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</si>
  <si>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</si>
  <si>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</si>
  <si>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</si>
  <si>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</si>
  <si>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</si>
  <si>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</si>
  <si>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</si>
  <si>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</si>
  <si>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</si>
  <si>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</si>
  <si>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</si>
  <si>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</si>
  <si>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</si>
  <si>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</si>
  <si>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</si>
  <si>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</si>
  <si>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</si>
  <si>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</si>
  <si>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</si>
  <si>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</si>
  <si>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</si>
  <si>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</si>
  <si>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</si>
  <si>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</si>
  <si>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</si>
  <si>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</si>
  <si>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</si>
  <si>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</si>
  <si>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</si>
  <si>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</si>
  <si>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</si>
  <si>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</si>
  <si>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</si>
  <si>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</si>
  <si>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</si>
  <si>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</si>
  <si>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</si>
  <si>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</si>
  <si>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</si>
  <si>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</si>
  <si>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</si>
  <si>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</si>
  <si>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</si>
  <si>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</si>
  <si>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</si>
  <si>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</si>
  <si>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</si>
  <si>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</si>
  <si>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</si>
  <si>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</si>
  <si>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</si>
  <si>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</si>
  <si>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</si>
  <si>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</si>
  <si>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</si>
  <si>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</si>
  <si>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</si>
  <si>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</si>
  <si>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</si>
  <si>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</si>
  <si>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</si>
  <si>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</si>
  <si>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</si>
  <si>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</si>
  <si>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</si>
  <si>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</si>
  <si>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</si>
  <si>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</si>
  <si>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</si>
  <si>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</si>
  <si>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</si>
  <si>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</si>
  <si>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</si>
  <si>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</si>
  <si>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</si>
  <si>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</si>
  <si>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</si>
  <si>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</si>
  <si>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</si>
  <si>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</si>
  <si>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</si>
  <si>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</si>
  <si>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</si>
  <si>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</si>
  <si>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</si>
  <si>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</si>
  <si>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</si>
  <si>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</si>
  <si>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</si>
  <si>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</si>
  <si>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</si>
  <si>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</si>
  <si>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</si>
  <si>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</si>
  <si>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</si>
  <si>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</si>
  <si>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</si>
  <si>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</si>
  <si>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</si>
  <si>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</si>
  <si>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</si>
  <si>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</si>
  <si>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</si>
  <si>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</si>
  <si>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</si>
  <si>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</si>
  <si>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</si>
  <si>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</si>
  <si>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</si>
  <si>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</si>
  <si>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</si>
  <si>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</si>
  <si>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</si>
  <si>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</si>
  <si>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</si>
  <si>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</si>
  <si>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</si>
  <si>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</si>
  <si>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</si>
  <si>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</si>
  <si>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</si>
  <si>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</si>
  <si>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</si>
  <si>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</si>
  <si>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</si>
  <si>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</si>
  <si>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</si>
  <si>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</si>
  <si>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</si>
  <si>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</si>
  <si>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</si>
  <si>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</si>
  <si>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</si>
  <si>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</si>
  <si>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</si>
  <si>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</si>
  <si>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</si>
  <si>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</si>
  <si>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</si>
  <si>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</si>
  <si>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</si>
  <si>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</si>
  <si>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</si>
  <si>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</si>
  <si>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</si>
  <si>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</si>
  <si>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</si>
  <si>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</si>
  <si>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</si>
  <si>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</si>
  <si>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</si>
  <si>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</si>
  <si>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</si>
  <si>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</si>
  <si>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</si>
  <si>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</si>
  <si>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</si>
  <si>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</si>
  <si>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</si>
  <si>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</si>
  <si>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</si>
  <si>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</si>
  <si>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</si>
  <si>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</si>
  <si>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</si>
  <si>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</si>
  <si>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</si>
  <si>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</si>
  <si>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</si>
  <si>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</si>
  <si>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</si>
  <si>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</si>
  <si>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</si>
  <si>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</si>
  <si>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</si>
  <si>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</si>
  <si>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</si>
  <si>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</si>
  <si>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</si>
  <si>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</si>
  <si>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</si>
  <si>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</si>
  <si>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</si>
  <si>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</si>
  <si>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</si>
  <si>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</si>
  <si>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</si>
  <si>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</si>
  <si>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</si>
  <si>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</si>
  <si>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</si>
  <si>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</si>
  <si>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</si>
  <si>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</si>
  <si>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</si>
  <si>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</si>
  <si>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</si>
  <si>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</si>
  <si>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</si>
  <si>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</si>
  <si>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</si>
  <si>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</si>
  <si>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</si>
  <si>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</si>
  <si>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</si>
  <si>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</si>
  <si>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</si>
  <si>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</si>
  <si>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</si>
  <si>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</si>
  <si>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</si>
  <si>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</si>
  <si>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</si>
  <si>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</si>
  <si>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</si>
  <si>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</si>
  <si>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</si>
  <si>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</si>
  <si>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</si>
  <si>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</si>
  <si>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</si>
  <si>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</si>
  <si>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</si>
  <si>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</si>
  <si>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</si>
  <si>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</si>
  <si>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</si>
  <si>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</si>
  <si>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</si>
  <si>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</si>
  <si>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</si>
  <si>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</si>
  <si>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</si>
  <si>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</si>
  <si>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</si>
  <si>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</si>
  <si>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</si>
  <si>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</si>
  <si>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</si>
  <si>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</si>
  <si>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</si>
  <si>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</si>
  <si>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</si>
  <si>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</si>
  <si>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</si>
  <si>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</si>
  <si>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</si>
  <si>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</si>
  <si>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</si>
  <si>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</si>
  <si>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</si>
  <si>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</si>
  <si>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</si>
  <si>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</si>
  <si>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</si>
  <si>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</si>
  <si>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</si>
  <si>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</si>
  <si>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</si>
  <si>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</si>
  <si>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</si>
  <si>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</si>
  <si>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</si>
  <si>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</si>
  <si>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</si>
  <si>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</si>
  <si>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</si>
  <si>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</si>
  <si>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</si>
  <si>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</si>
  <si>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</si>
  <si>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</si>
  <si>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</si>
  <si>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</si>
  <si>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</si>
  <si>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</si>
  <si>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</si>
  <si>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</si>
  <si>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</si>
  <si>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</si>
  <si>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</si>
  <si>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</si>
  <si>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</si>
  <si>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</si>
  <si>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</si>
  <si>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</si>
  <si>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</si>
  <si>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</si>
  <si>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</si>
  <si>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</si>
  <si>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</si>
  <si>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</si>
  <si>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</si>
  <si>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</si>
  <si>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</si>
  <si>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</si>
  <si>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</si>
  <si>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</si>
  <si>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</si>
  <si>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</si>
  <si>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</si>
  <si>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</si>
  <si>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</si>
  <si>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</si>
  <si>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</si>
  <si>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</si>
  <si>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</si>
  <si>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</si>
  <si>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</si>
  <si>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</si>
  <si>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</si>
  <si>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</si>
  <si>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</si>
  <si>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</si>
  <si>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</si>
  <si>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</si>
  <si>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</si>
  <si>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</si>
  <si>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</si>
  <si>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</si>
  <si>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</si>
  <si>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</si>
  <si>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</si>
  <si>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</si>
  <si>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</si>
  <si>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</si>
  <si>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</si>
  <si>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</si>
  <si>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</si>
  <si>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</si>
  <si>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</si>
  <si>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</si>
  <si>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</si>
  <si>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</si>
  <si>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</si>
  <si>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</si>
  <si>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</si>
  <si>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</si>
  <si>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</si>
  <si>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</si>
  <si>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</si>
  <si>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</si>
  <si>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</si>
  <si>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</si>
  <si>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</si>
  <si>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</si>
  <si>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</si>
  <si>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</si>
  <si>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</si>
  <si>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</si>
  <si>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</si>
  <si>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</si>
  <si>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</si>
  <si>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</si>
  <si>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</si>
  <si>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</si>
  <si>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</si>
  <si>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</si>
  <si>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</si>
  <si>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</si>
  <si>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</si>
  <si>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</si>
  <si>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</si>
  <si>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</si>
  <si>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</si>
  <si>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</si>
  <si>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</si>
  <si>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</si>
  <si>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</si>
  <si>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</si>
  <si>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</si>
  <si>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</si>
  <si>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</si>
  <si>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</si>
  <si>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</si>
  <si>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</si>
  <si>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</si>
  <si>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</si>
  <si>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</si>
  <si>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</si>
  <si>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</si>
  <si>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</si>
  <si>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</si>
  <si>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</si>
  <si>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</si>
  <si>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</si>
  <si>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</si>
  <si>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</si>
  <si>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</si>
  <si>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</si>
  <si>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</si>
  <si>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</si>
  <si>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</si>
  <si>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</si>
  <si>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</si>
  <si>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</si>
  <si>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</si>
  <si>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</si>
  <si>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</si>
  <si>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</si>
  <si>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</si>
  <si>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</si>
  <si>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</si>
  <si>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</si>
  <si>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</si>
  <si>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</si>
  <si>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</si>
  <si>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</si>
  <si>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</si>
  <si>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</si>
  <si>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</si>
  <si>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</si>
  <si>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</si>
  <si>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</si>
  <si>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</si>
  <si>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</si>
  <si>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</si>
  <si>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</si>
  <si>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</si>
  <si>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</si>
  <si>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</si>
  <si>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</si>
  <si>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</si>
  <si>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</si>
  <si>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</si>
  <si>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</si>
  <si>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</si>
  <si>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</si>
  <si>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</si>
  <si>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</si>
  <si>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</si>
  <si>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</si>
  <si>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</si>
  <si>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</si>
  <si>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</si>
  <si>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</si>
  <si>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</si>
  <si>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</si>
  <si>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</si>
  <si>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</si>
  <si>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</si>
  <si>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</si>
  <si>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</si>
  <si>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</si>
  <si>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</si>
  <si>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</si>
  <si>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</si>
  <si>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</si>
  <si>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</si>
  <si>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</si>
  <si>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</si>
  <si>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</si>
  <si>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</si>
  <si>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</si>
  <si>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</si>
  <si>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</si>
  <si>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</si>
  <si>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</si>
  <si>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</si>
  <si>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</si>
  <si>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</si>
  <si>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</si>
  <si>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</si>
  <si>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</si>
  <si>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</si>
  <si>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</si>
  <si>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</si>
  <si>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</si>
  <si>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</si>
  <si>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</si>
  <si>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</si>
  <si>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</si>
  <si>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</si>
  <si>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</si>
  <si>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</si>
  <si>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</si>
  <si>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</si>
  <si>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</si>
  <si>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</si>
  <si>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</si>
  <si>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</si>
  <si>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</si>
  <si>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</si>
  <si>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</si>
  <si>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</si>
  <si>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</si>
  <si>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</si>
  <si>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</si>
  <si>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</si>
  <si>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</si>
  <si>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</si>
  <si>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</si>
  <si>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</si>
  <si>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</si>
  <si>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</si>
  <si>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</si>
  <si>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</si>
  <si>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</si>
  <si>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</si>
  <si>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</si>
  <si>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</si>
  <si>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</si>
  <si>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</si>
  <si>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</si>
  <si>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</si>
  <si>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</si>
  <si>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</si>
  <si>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</si>
  <si>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</si>
  <si>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</si>
  <si>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</si>
  <si>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</si>
  <si>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</si>
  <si>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</si>
  <si>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</si>
  <si>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</si>
  <si>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</si>
  <si>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</si>
  <si>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</si>
  <si>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</si>
  <si>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</si>
  <si>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</si>
  <si>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</si>
  <si>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</si>
  <si>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</si>
  <si>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</si>
  <si>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</si>
  <si>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</si>
  <si>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</si>
  <si>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</si>
  <si>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</si>
  <si>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</si>
  <si>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</si>
  <si>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</si>
  <si>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</si>
  <si>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</si>
  <si>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</si>
  <si>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</si>
  <si>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</si>
  <si>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</si>
  <si>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</si>
  <si>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</si>
  <si>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</si>
  <si>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</si>
  <si>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</si>
  <si>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</si>
  <si>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</si>
  <si>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</si>
  <si>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</si>
  <si>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</si>
  <si>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</si>
  <si>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</si>
  <si>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</si>
  <si>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</si>
  <si>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</si>
  <si>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</si>
  <si>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</si>
  <si>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</si>
  <si>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</si>
  <si>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</si>
  <si>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</si>
  <si>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</si>
  <si>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</si>
  <si>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</si>
  <si>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</si>
  <si>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</si>
  <si>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</si>
  <si>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</si>
  <si>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</si>
  <si>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</si>
  <si>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</si>
  <si>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</si>
  <si>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</si>
  <si>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</si>
  <si>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</si>
  <si>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</si>
  <si>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</si>
  <si>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</si>
  <si>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</si>
  <si>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</si>
  <si>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</si>
  <si>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</si>
  <si>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</si>
  <si>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</si>
  <si>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</si>
  <si>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</si>
  <si>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</si>
  <si>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</si>
  <si>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</si>
  <si>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</si>
  <si>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</si>
  <si>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</si>
  <si>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</si>
  <si>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</si>
  <si>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</si>
  <si>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</si>
  <si>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</si>
  <si>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</si>
  <si>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</si>
  <si>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</si>
  <si>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</si>
  <si>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</si>
  <si>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</si>
  <si>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</si>
  <si>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</si>
  <si>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</si>
  <si>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</si>
  <si>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</si>
  <si>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</si>
  <si>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</si>
  <si>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</si>
  <si>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</si>
  <si>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</si>
  <si>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</si>
  <si>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</si>
  <si>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</si>
  <si>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</si>
  <si>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</si>
  <si>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</si>
  <si>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</si>
  <si>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</si>
  <si>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</si>
  <si>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</si>
  <si>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</si>
  <si>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</si>
  <si>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</si>
  <si>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</si>
  <si>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</si>
  <si>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</si>
  <si>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</si>
  <si>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</si>
  <si>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</si>
  <si>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</si>
  <si>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</si>
  <si>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</si>
  <si>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</si>
  <si>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</si>
  <si>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</si>
  <si>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</si>
  <si>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</si>
  <si>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</si>
  <si>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</si>
  <si>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</si>
  <si>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</si>
  <si>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</si>
  <si>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</si>
  <si>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</si>
  <si>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</si>
  <si>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</si>
  <si>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</si>
  <si>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</si>
  <si>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</si>
  <si>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</si>
  <si>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</si>
  <si>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</si>
  <si>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</si>
  <si>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</si>
  <si>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</si>
  <si>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</si>
  <si>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</si>
  <si>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</si>
  <si>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</si>
  <si>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</si>
  <si>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</si>
  <si>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</si>
  <si>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</si>
  <si>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</si>
  <si>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</si>
  <si>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</si>
  <si>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</si>
  <si>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</si>
  <si>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</si>
  <si>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</si>
  <si>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</si>
  <si>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</si>
  <si>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</si>
  <si>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</si>
  <si>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</si>
  <si>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</si>
  <si>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</si>
  <si>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</si>
  <si>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</si>
  <si>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</si>
  <si>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</si>
  <si>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</si>
  <si>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</si>
  <si>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</si>
  <si>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</si>
  <si>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</si>
  <si>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</si>
  <si>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</si>
  <si>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</si>
  <si>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</si>
  <si>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</si>
  <si>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</si>
  <si>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</si>
  <si>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</si>
  <si>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</si>
  <si>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</si>
  <si>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</si>
  <si>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</si>
  <si>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</si>
  <si>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</si>
  <si>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</si>
  <si>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</si>
  <si>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</si>
  <si>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</si>
  <si>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</si>
  <si>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</si>
  <si>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</si>
  <si>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</si>
  <si>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</si>
  <si>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</si>
  <si>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</si>
  <si>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</si>
  <si>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</si>
  <si>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</si>
  <si>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</si>
  <si>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</si>
  <si>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</si>
  <si>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</si>
  <si>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</si>
  <si>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</si>
  <si>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</si>
  <si>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</si>
  <si>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</si>
  <si>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</si>
  <si>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</si>
  <si>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</si>
  <si>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</si>
  <si>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</si>
  <si>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</si>
  <si>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</si>
  <si>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</si>
  <si>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</si>
  <si>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</si>
  <si>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</si>
  <si>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</si>
  <si>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</si>
  <si>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</si>
  <si>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</si>
  <si>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</si>
  <si>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</si>
  <si>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</si>
  <si>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</si>
  <si>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</si>
  <si>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</si>
  <si>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</si>
  <si>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</si>
  <si>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</si>
  <si>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</si>
  <si>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</si>
  <si>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</si>
  <si>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</si>
  <si>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</si>
  <si>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</si>
  <si>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</si>
  <si>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</si>
  <si>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</si>
  <si>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</si>
  <si>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</si>
  <si>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</si>
  <si>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</si>
  <si>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</si>
  <si>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</si>
  <si>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</si>
  <si>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</si>
  <si>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</si>
  <si>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</si>
  <si>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</si>
  <si>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</si>
  <si>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</si>
  <si>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</si>
  <si>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</si>
  <si>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</si>
  <si>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</si>
  <si>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</si>
  <si>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</si>
  <si>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</si>
  <si>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</si>
  <si>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</si>
  <si>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</si>
  <si>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</si>
  <si>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</si>
  <si>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</si>
  <si>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</si>
  <si>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</si>
  <si>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</si>
  <si>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</si>
  <si>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</si>
  <si>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</si>
  <si>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</si>
  <si>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</si>
  <si>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</si>
  <si>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</si>
  <si>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</si>
  <si>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</si>
  <si>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</si>
  <si>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</si>
  <si>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</si>
  <si>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</si>
  <si>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</si>
  <si>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</si>
  <si>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</si>
  <si>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</si>
  <si>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</si>
  <si>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</si>
  <si>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</si>
  <si>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</si>
  <si>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</si>
  <si>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</si>
  <si>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</si>
  <si>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</si>
  <si>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</si>
  <si>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</si>
  <si>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</si>
  <si>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</si>
  <si>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</si>
  <si>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</si>
  <si>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</si>
  <si>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</si>
  <si>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</si>
  <si>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</si>
  <si>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</si>
  <si>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</si>
  <si>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</si>
  <si>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</si>
  <si>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</si>
  <si>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</si>
  <si>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</si>
  <si>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</si>
  <si>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</si>
  <si>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</si>
  <si>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</si>
  <si>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</si>
  <si>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</si>
  <si>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</si>
  <si>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</si>
  <si>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</si>
  <si>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</si>
  <si>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</si>
  <si>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</si>
  <si>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</si>
  <si>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</si>
  <si>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</si>
  <si>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</si>
  <si>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</si>
  <si>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</si>
  <si>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</si>
  <si>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</si>
  <si>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</si>
  <si>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</si>
  <si>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</si>
  <si>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</si>
  <si>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</si>
  <si>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</si>
  <si>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</si>
  <si>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</si>
  <si>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</si>
  <si>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</si>
  <si>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</si>
  <si>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</si>
  <si>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</si>
  <si>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</si>
  <si>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</si>
  <si>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</si>
  <si>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</si>
  <si>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</si>
  <si>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</si>
  <si>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</si>
  <si>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</si>
  <si>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</si>
  <si>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</si>
  <si>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</si>
  <si>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</si>
  <si>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</si>
  <si>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</si>
  <si>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</si>
  <si>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</si>
  <si>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</si>
  <si>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</si>
  <si>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</si>
  <si>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</si>
  <si>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</si>
  <si>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</si>
  <si>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</si>
  <si>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</si>
  <si>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</si>
  <si>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</si>
  <si>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</si>
  <si>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</si>
  <si>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</si>
  <si>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</si>
  <si>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</si>
  <si>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</si>
  <si>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</si>
  <si>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</si>
  <si>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</si>
  <si>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</si>
  <si>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</si>
  <si>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</si>
  <si>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</si>
  <si>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</si>
  <si>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</si>
  <si>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</si>
  <si>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</si>
  <si>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</si>
  <si>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</si>
  <si>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</si>
  <si>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</si>
  <si>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</si>
  <si>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</si>
  <si>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</si>
  <si>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</si>
  <si>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</si>
  <si>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</si>
  <si>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</si>
  <si>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</si>
  <si>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</si>
  <si>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</si>
  <si>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</si>
  <si>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</si>
  <si>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</si>
  <si>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</si>
  <si>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</si>
  <si>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</si>
  <si>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</si>
  <si>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</si>
  <si>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</si>
  <si>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</si>
  <si>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</si>
  <si>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</si>
  <si>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</si>
  <si>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</si>
  <si>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</si>
  <si>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</si>
  <si>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</si>
  <si>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</si>
  <si>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</si>
  <si>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</si>
  <si>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</si>
  <si>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</si>
  <si>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</si>
  <si>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</si>
  <si>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</si>
  <si>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</si>
  <si>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</si>
  <si>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</si>
  <si>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</si>
  <si>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</si>
  <si>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</si>
  <si>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</si>
  <si>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</si>
  <si>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</si>
  <si>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</si>
  <si>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</si>
  <si>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</si>
  <si>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</si>
  <si>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</si>
  <si>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</si>
  <si>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</si>
  <si>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</si>
  <si>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</si>
  <si>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</si>
  <si>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</si>
  <si>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</si>
  <si>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</si>
  <si>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</si>
  <si>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</si>
  <si>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</si>
  <si>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</si>
  <si>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</si>
  <si>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</si>
  <si>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</si>
  <si>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</si>
  <si>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</si>
  <si>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</si>
  <si>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</si>
  <si>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</si>
  <si>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</si>
  <si>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</si>
  <si>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</si>
  <si>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</si>
  <si>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</si>
  <si>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</si>
  <si>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</si>
  <si>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</si>
  <si>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</si>
  <si>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</si>
  <si>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</si>
  <si>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</si>
  <si>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</si>
  <si>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</si>
  <si>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</si>
  <si>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</si>
  <si>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</si>
  <si>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</si>
  <si>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</si>
  <si>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</si>
  <si>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</si>
  <si>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</si>
  <si>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</si>
  <si>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</si>
  <si>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</si>
  <si>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</si>
  <si>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</si>
  <si>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</si>
  <si>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</si>
  <si>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</si>
  <si>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</si>
  <si>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</si>
  <si>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</si>
  <si>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</si>
  <si>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</si>
  <si>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</si>
  <si>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</si>
  <si>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</si>
  <si>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</si>
  <si>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</si>
  <si>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</si>
  <si>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</si>
  <si>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</si>
  <si>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</si>
  <si>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</si>
  <si>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</si>
  <si>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</si>
  <si>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</si>
  <si>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</si>
  <si>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</si>
  <si>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</si>
  <si>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</si>
  <si>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</si>
  <si>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</si>
  <si>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</si>
  <si>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</si>
  <si>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</si>
  <si>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</si>
  <si>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</si>
  <si>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</si>
  <si>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</si>
  <si>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</si>
  <si>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</si>
  <si>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</si>
  <si>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</si>
  <si>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</si>
  <si>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</si>
  <si>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</si>
  <si>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</si>
  <si>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</si>
  <si>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</si>
  <si>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</si>
  <si>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</si>
  <si>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</si>
  <si>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</si>
  <si>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</si>
  <si>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</si>
  <si>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</si>
  <si>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</si>
  <si>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</si>
  <si>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</si>
  <si>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</si>
  <si>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</si>
  <si>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</si>
  <si>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</si>
  <si>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</si>
  <si>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</si>
  <si>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</si>
  <si>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</si>
  <si>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</si>
  <si>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</si>
  <si>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</si>
  <si>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</si>
  <si>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</si>
  <si>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</si>
  <si>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</si>
  <si>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</si>
  <si>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</si>
  <si>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</si>
  <si>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</si>
  <si>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</si>
  <si>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</si>
  <si>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</si>
  <si>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</si>
  <si>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</si>
  <si>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</si>
  <si>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</si>
  <si>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</si>
  <si>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</si>
  <si>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</si>
  <si>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</si>
  <si>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</si>
  <si>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</si>
  <si>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</si>
  <si>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</si>
  <si>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</si>
  <si>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</si>
  <si>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</si>
  <si>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</si>
  <si>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</si>
  <si>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</si>
  <si>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</si>
  <si>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</si>
  <si>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</si>
  <si>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</si>
  <si>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</si>
  <si>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</si>
  <si>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</si>
  <si>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</si>
  <si>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</si>
  <si>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</si>
  <si>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</si>
  <si>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</si>
  <si>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</si>
  <si>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</si>
  <si>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</si>
  <si>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</si>
  <si>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</si>
  <si>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</si>
  <si>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</si>
  <si>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</si>
  <si>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</si>
  <si>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</si>
  <si>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</si>
  <si>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</si>
  <si>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</si>
  <si>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</si>
  <si>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</si>
  <si>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</si>
  <si>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</si>
  <si>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</si>
  <si>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</si>
  <si>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</si>
  <si>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</si>
  <si>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</si>
  <si>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</si>
  <si>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</si>
  <si>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</si>
  <si>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</si>
  <si>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</si>
  <si>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</si>
  <si>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</si>
  <si>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</si>
  <si>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</si>
  <si>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</si>
  <si>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</si>
  <si>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</si>
  <si>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</si>
  <si>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</si>
  <si>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</si>
  <si>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</si>
  <si>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</si>
  <si>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</si>
  <si>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</si>
  <si>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</si>
  <si>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</si>
  <si>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</si>
  <si>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</si>
  <si>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</si>
  <si>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</si>
  <si>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</si>
  <si>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</si>
  <si>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</si>
  <si>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</si>
  <si>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</si>
  <si>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</si>
  <si>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</si>
  <si>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</si>
  <si>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</si>
  <si>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</si>
  <si>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</si>
  <si>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</si>
  <si>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</si>
  <si>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</si>
  <si>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</si>
  <si>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</si>
  <si>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</si>
  <si>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</si>
  <si>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</si>
  <si>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</si>
  <si>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</si>
  <si>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</si>
  <si>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</si>
  <si>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</si>
  <si>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</si>
  <si>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</si>
  <si>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</si>
  <si>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</si>
  <si>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</si>
  <si>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</si>
  <si>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</si>
  <si>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</si>
  <si>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</si>
  <si>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</si>
  <si>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</si>
  <si>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</si>
  <si>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</si>
  <si>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</si>
  <si>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</si>
  <si>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</si>
  <si>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</si>
  <si>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</si>
  <si>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</si>
  <si>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</si>
  <si>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</si>
  <si>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</si>
  <si>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</si>
  <si>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</si>
  <si>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</si>
  <si>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</si>
  <si>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</si>
  <si>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</si>
  <si>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</si>
  <si>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</si>
  <si>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</si>
  <si>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</si>
  <si>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</si>
  <si>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</si>
  <si>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</si>
  <si>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</si>
  <si>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</si>
  <si>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</si>
  <si>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</si>
  <si>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</si>
  <si>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</si>
  <si>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</si>
  <si>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</si>
  <si>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</si>
  <si>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</si>
  <si>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</si>
  <si>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</si>
  <si>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</si>
  <si>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</si>
  <si>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</si>
  <si>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</si>
  <si>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</si>
  <si>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</si>
  <si>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</si>
  <si>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</si>
  <si>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</si>
  <si>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</si>
  <si>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</si>
  <si>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</si>
  <si>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</si>
  <si>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</si>
  <si>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</si>
  <si>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</si>
  <si>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</si>
  <si>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</si>
  <si>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</si>
  <si>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</si>
  <si>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</si>
  <si>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</si>
  <si>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</si>
  <si>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</si>
  <si>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</si>
  <si>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</si>
  <si>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</si>
  <si>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</si>
  <si>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</si>
  <si>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</si>
  <si>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</si>
  <si>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</si>
  <si>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</si>
  <si>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</si>
  <si>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</si>
  <si>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</si>
  <si>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</si>
  <si>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</si>
  <si>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</si>
  <si>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</si>
  <si>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</si>
  <si>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</si>
  <si>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</si>
  <si>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</si>
  <si>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</si>
  <si>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</si>
  <si>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</si>
  <si>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</si>
  <si>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</si>
  <si>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</si>
  <si>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</si>
  <si>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</si>
  <si>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</si>
  <si>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</si>
  <si>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</si>
  <si>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</si>
  <si>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</si>
  <si>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</si>
  <si>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</si>
  <si>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</si>
  <si>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</si>
  <si>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</si>
  <si>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</si>
  <si>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</si>
  <si>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</si>
  <si>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</si>
  <si>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</si>
  <si>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</si>
  <si>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</si>
  <si>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</si>
  <si>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</si>
  <si>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</si>
  <si>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</si>
  <si>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</si>
  <si>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</si>
  <si>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</si>
  <si>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</si>
  <si>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</si>
  <si>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</si>
  <si>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</si>
  <si>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</si>
  <si>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</si>
  <si>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</si>
  <si>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</si>
  <si>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</si>
  <si>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</si>
  <si>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</si>
  <si>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</si>
  <si>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</si>
  <si>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</si>
  <si>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</si>
  <si>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</si>
  <si>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</si>
  <si>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</si>
  <si>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</si>
  <si>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</si>
  <si>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</si>
  <si>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</si>
  <si>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</si>
  <si>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</si>
  <si>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</si>
  <si>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</si>
  <si>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</si>
  <si>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</si>
  <si>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</si>
  <si>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</si>
  <si>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</si>
  <si>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</si>
  <si>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</si>
  <si>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</si>
  <si>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</si>
  <si>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</si>
  <si>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</si>
  <si>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</si>
  <si>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</si>
  <si>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</si>
  <si>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</si>
  <si>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</si>
  <si>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</si>
  <si>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</si>
  <si>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</si>
  <si>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</si>
  <si>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</si>
  <si>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</si>
  <si>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</si>
  <si>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</si>
  <si>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</si>
  <si>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</si>
  <si>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</si>
  <si>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</si>
  <si>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</si>
  <si>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</si>
  <si>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</si>
  <si>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</si>
  <si>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</si>
  <si>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</si>
  <si>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</si>
  <si>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</si>
  <si>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</si>
  <si>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</si>
  <si>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</si>
  <si>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</si>
  <si>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</si>
  <si>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</si>
  <si>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</si>
  <si>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</si>
  <si>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</si>
  <si>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</si>
  <si>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</si>
  <si>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</si>
  <si>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</si>
  <si>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</si>
  <si>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</si>
  <si>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</si>
  <si>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</si>
  <si>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</si>
  <si>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</si>
  <si>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</si>
  <si>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</si>
  <si>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</si>
  <si>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</si>
  <si>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</si>
  <si>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</si>
  <si>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</si>
  <si>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</si>
  <si>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</si>
  <si>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</si>
  <si>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</si>
  <si>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</si>
  <si>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</si>
  <si>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</si>
  <si>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</si>
  <si>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</si>
  <si>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</si>
  <si>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</si>
  <si>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</si>
  <si>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</si>
  <si>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</si>
  <si>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</si>
  <si>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</si>
  <si>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</si>
  <si>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</si>
  <si>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</si>
  <si>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</si>
  <si>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</si>
  <si>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</si>
  <si>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</si>
  <si>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</si>
  <si>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</si>
  <si>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</si>
  <si>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</si>
  <si>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</si>
  <si>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</si>
  <si>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</si>
  <si>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</si>
  <si>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</si>
  <si>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</si>
  <si>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</si>
  <si>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</si>
  <si>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</si>
  <si>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</si>
  <si>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</si>
  <si>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</si>
  <si>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</si>
  <si>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</si>
  <si>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</si>
  <si>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</si>
  <si>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</si>
  <si>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</si>
  <si>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</si>
  <si>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</si>
  <si>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</si>
  <si>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</si>
  <si>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</si>
  <si>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</si>
  <si>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</si>
  <si>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</si>
  <si>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</si>
  <si>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</si>
  <si>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</si>
  <si>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</si>
  <si>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</si>
  <si>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</si>
  <si>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</si>
  <si>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</si>
  <si>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</si>
  <si>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</si>
  <si>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</si>
  <si>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</si>
  <si>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</si>
  <si>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</si>
  <si>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</si>
  <si>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</si>
  <si>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</si>
  <si>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</si>
  <si>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</si>
  <si>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</si>
  <si>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</si>
  <si>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</si>
  <si>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</si>
  <si>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</si>
  <si>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</si>
  <si>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</si>
  <si>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</si>
  <si>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</si>
  <si>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</si>
  <si>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</si>
  <si>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</si>
  <si>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</si>
  <si>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</si>
  <si>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</si>
  <si>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</si>
  <si>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</si>
  <si>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</si>
  <si>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</si>
  <si>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</si>
  <si>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</si>
  <si>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</si>
  <si>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</si>
  <si>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</si>
  <si>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</si>
  <si>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</si>
  <si>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</si>
  <si>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</si>
  <si>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</si>
  <si>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</si>
  <si>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</si>
  <si>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</si>
  <si>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</si>
  <si>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</si>
  <si>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</si>
  <si>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</si>
  <si>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</si>
  <si>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</si>
  <si>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</si>
  <si>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</si>
  <si>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</si>
  <si>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</si>
  <si>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</si>
  <si>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</si>
  <si>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</si>
  <si>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</si>
  <si>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</si>
  <si>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</si>
  <si>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</si>
  <si>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</si>
  <si>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</si>
  <si>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</si>
  <si>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</si>
  <si>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</si>
  <si>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</si>
  <si>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</si>
  <si>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</si>
  <si>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</si>
  <si>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</si>
  <si>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</si>
  <si>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</si>
  <si>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</si>
  <si>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</si>
  <si>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</si>
  <si>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</si>
  <si>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</si>
  <si>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</si>
  <si>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</si>
  <si>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</si>
  <si>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</si>
  <si>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</si>
  <si>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</si>
  <si>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</si>
  <si>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</si>
  <si>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</si>
  <si>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</si>
  <si>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</si>
  <si>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</si>
  <si>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</si>
  <si>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</si>
  <si>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</si>
  <si>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</si>
  <si>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</si>
  <si>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</si>
  <si>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</si>
  <si>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</si>
  <si>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</si>
  <si>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</si>
  <si>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</si>
  <si>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</si>
  <si>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</si>
  <si>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</si>
  <si>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</si>
  <si>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</si>
  <si>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</si>
  <si>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</si>
  <si>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</si>
  <si>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</si>
  <si>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</si>
  <si>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</si>
  <si>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</si>
  <si>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</si>
  <si>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</si>
  <si>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</si>
  <si>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</si>
  <si>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</si>
  <si>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</si>
  <si>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</si>
  <si>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</si>
  <si>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</si>
  <si>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</si>
  <si>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Ana Leticia Xavier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</si>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</sst>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13" sqref="B13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V15" activePane="bottomRight" state="frozen"/>
      <selection pane="topRight"/>
      <selection pane="bottomLeft"/>
      <selection pane="bottomRight" activeCell="AH31" sqref="AH31:AM31"/>
    </sheetView>
  </sheetViews>
  <sheetFormatPr defaultRowHeight="15"/>
  <cols>
    <col min="1" max="1" width="24" customWidth="1"/>
    <col min="2" max="123" width="8.7109375" customWidth="1"/>
    <col min="124" max="124" width="10" customWidth="1"/>
    <col min="125" max="126" width="8.7109375" customWidth="1"/>
    <col min="127" max="127" width="12" customWidth="1"/>
    <col min="128" max="132" width="8.7109375" customWidth="1"/>
    <col min="133" max="133" width="9.85546875" customWidth="1"/>
    <col min="134" max="146" width="8.710937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1</v>
      </c>
      <c r="E5" s="126">
        <v>1</v>
      </c>
      <c r="F5" s="126">
        <v>2</v>
      </c>
      <c r="G5" s="126">
        <v>1</v>
      </c>
      <c r="H5" s="126">
        <v>2</v>
      </c>
      <c r="I5" s="126">
        <v>1</v>
      </c>
      <c r="J5" s="126">
        <v>2</v>
      </c>
      <c r="K5" s="126">
        <v>1</v>
      </c>
      <c r="L5" s="126">
        <v>1</v>
      </c>
      <c r="M5" s="126">
        <v>3</v>
      </c>
      <c r="N5" s="126">
        <v>1</v>
      </c>
      <c r="O5" s="126">
        <v>1</v>
      </c>
      <c r="P5" s="126">
        <v>0</v>
      </c>
      <c r="Q5" s="126">
        <v>3</v>
      </c>
      <c r="R5" s="126">
        <v>2</v>
      </c>
      <c r="S5" s="126">
        <v>2</v>
      </c>
      <c r="T5" s="126">
        <v>2</v>
      </c>
      <c r="U5" s="126">
        <v>1</v>
      </c>
      <c r="V5" s="126">
        <v>2</v>
      </c>
      <c r="W5" s="126">
        <v>1</v>
      </c>
      <c r="X5" s="126">
        <v>2</v>
      </c>
      <c r="Y5" s="126">
        <v>0</v>
      </c>
      <c r="Z5" s="126">
        <v>2</v>
      </c>
      <c r="AA5" s="126">
        <v>1</v>
      </c>
      <c r="AB5" s="126">
        <v>1</v>
      </c>
      <c r="AC5" s="126">
        <v>3</v>
      </c>
      <c r="AD5" s="126">
        <v>1</v>
      </c>
      <c r="AE5" s="126">
        <v>2</v>
      </c>
      <c r="AF5" s="126">
        <v>4</v>
      </c>
      <c r="AG5" s="126">
        <v>0</v>
      </c>
      <c r="AH5" s="126">
        <v>1</v>
      </c>
      <c r="AI5" s="126">
        <v>3</v>
      </c>
      <c r="AJ5" s="126">
        <v>3</v>
      </c>
      <c r="AK5" s="126">
        <v>0</v>
      </c>
      <c r="AL5" s="126">
        <v>2</v>
      </c>
      <c r="AM5" s="126">
        <v>0</v>
      </c>
      <c r="AN5" s="126">
        <v>1</v>
      </c>
      <c r="AO5" s="126">
        <v>2</v>
      </c>
      <c r="AP5" s="126">
        <v>1</v>
      </c>
      <c r="AQ5" s="126">
        <v>0</v>
      </c>
      <c r="AR5" s="126">
        <v>1</v>
      </c>
      <c r="AS5" s="126">
        <v>0</v>
      </c>
      <c r="AT5" s="126">
        <v>1</v>
      </c>
      <c r="AU5" s="126">
        <v>1</v>
      </c>
      <c r="AV5" s="126">
        <v>0</v>
      </c>
      <c r="AW5" s="126">
        <v>0</v>
      </c>
      <c r="AX5" s="126">
        <v>4</v>
      </c>
      <c r="AY5" s="126">
        <v>0</v>
      </c>
      <c r="AZ5" s="126">
        <v>1</v>
      </c>
      <c r="BA5" s="126">
        <v>1</v>
      </c>
      <c r="BB5" s="126">
        <v>3</v>
      </c>
      <c r="BC5" s="126">
        <v>1</v>
      </c>
      <c r="BD5" s="126">
        <v>2</v>
      </c>
      <c r="BE5" s="126">
        <v>0</v>
      </c>
      <c r="BF5" s="126">
        <v>1</v>
      </c>
      <c r="BG5" s="126">
        <v>2</v>
      </c>
      <c r="BH5" s="126">
        <v>0</v>
      </c>
      <c r="BI5" s="126">
        <v>2</v>
      </c>
      <c r="BJ5" s="126">
        <v>2</v>
      </c>
      <c r="BK5" s="126">
        <v>1</v>
      </c>
      <c r="BL5" s="126">
        <v>1</v>
      </c>
      <c r="BM5" s="126">
        <v>0</v>
      </c>
      <c r="BN5" s="126">
        <v>3</v>
      </c>
      <c r="BO5" s="126">
        <v>2</v>
      </c>
      <c r="BP5" s="126">
        <v>1</v>
      </c>
      <c r="BQ5" s="126">
        <v>2</v>
      </c>
      <c r="BR5" s="126">
        <v>1</v>
      </c>
      <c r="BS5" s="126">
        <v>1</v>
      </c>
      <c r="BT5" s="126">
        <v>0</v>
      </c>
      <c r="BU5" s="126">
        <v>2</v>
      </c>
      <c r="BV5" s="126">
        <v>3</v>
      </c>
      <c r="BW5" s="126">
        <v>1</v>
      </c>
      <c r="BX5" s="126">
        <v>1</v>
      </c>
      <c r="BY5" s="126">
        <v>0</v>
      </c>
      <c r="BZ5" s="126">
        <v>2</v>
      </c>
      <c r="CA5" s="126">
        <v>1</v>
      </c>
      <c r="CB5" s="126">
        <v>0</v>
      </c>
      <c r="CC5" s="126">
        <v>0</v>
      </c>
      <c r="CD5" s="126">
        <v>1</v>
      </c>
      <c r="CE5" s="126">
        <v>1</v>
      </c>
      <c r="CF5" s="126">
        <v>0</v>
      </c>
      <c r="CG5" s="126">
        <v>3</v>
      </c>
      <c r="CH5" s="126">
        <v>5</v>
      </c>
      <c r="CI5" s="126">
        <v>0</v>
      </c>
      <c r="CJ5" s="126">
        <v>1</v>
      </c>
      <c r="CK5" s="126">
        <v>2</v>
      </c>
      <c r="CL5" s="126">
        <v>3</v>
      </c>
      <c r="CM5" s="126">
        <v>0</v>
      </c>
      <c r="CN5" s="126">
        <v>2</v>
      </c>
      <c r="CO5" s="126">
        <v>0</v>
      </c>
      <c r="CP5" s="126">
        <v>1</v>
      </c>
      <c r="CQ5" s="126">
        <v>2</v>
      </c>
      <c r="CR5" s="126">
        <v>1</v>
      </c>
      <c r="CS5" s="126">
        <v>2</v>
      </c>
      <c r="CT5" s="126">
        <v>3</v>
      </c>
      <c r="CU5" s="126">
        <v>1</v>
      </c>
      <c r="CV5" s="126">
        <v>1</v>
      </c>
      <c r="CW5" s="126">
        <v>3</v>
      </c>
      <c r="CX5" s="126">
        <v>5</v>
      </c>
      <c r="CY5" s="126">
        <v>0</v>
      </c>
      <c r="CZ5" s="126">
        <v>2</v>
      </c>
      <c r="DA5" s="126">
        <v>2</v>
      </c>
      <c r="DB5" s="126">
        <v>1</v>
      </c>
      <c r="DC5" s="126">
        <v>3</v>
      </c>
      <c r="DD5" s="126">
        <v>2</v>
      </c>
      <c r="DE5" s="126">
        <v>0</v>
      </c>
      <c r="DF5" s="126">
        <v>3</v>
      </c>
      <c r="DG5" s="126">
        <v>0</v>
      </c>
      <c r="DH5" s="126">
        <v>2</v>
      </c>
      <c r="DI5" s="126">
        <v>0</v>
      </c>
      <c r="DJ5" s="126">
        <v>2</v>
      </c>
      <c r="DK5" s="126">
        <v>1</v>
      </c>
      <c r="DL5" s="126">
        <v>0</v>
      </c>
      <c r="DM5" s="126">
        <v>1</v>
      </c>
      <c r="DN5" s="126">
        <v>1</v>
      </c>
      <c r="DO5" s="126">
        <v>1</v>
      </c>
      <c r="DP5" s="126">
        <v>0</v>
      </c>
      <c r="DQ5" s="126">
        <v>4</v>
      </c>
      <c r="DR5" s="126">
        <v>3</v>
      </c>
      <c r="DS5" s="126">
        <v>0</v>
      </c>
      <c r="DT5" s="126">
        <v>0</v>
      </c>
      <c r="DU5" s="126">
        <v>3</v>
      </c>
      <c r="DV5" s="126">
        <v>4</v>
      </c>
      <c r="DW5" s="126">
        <v>0</v>
      </c>
      <c r="DX5" s="126">
        <v>3</v>
      </c>
      <c r="DY5" s="126">
        <v>0</v>
      </c>
      <c r="DZ5" s="126">
        <v>2</v>
      </c>
      <c r="EA5" s="126">
        <v>2</v>
      </c>
      <c r="EB5" s="126">
        <v>0</v>
      </c>
      <c r="EC5" s="126">
        <v>1</v>
      </c>
      <c r="ED5" s="126">
        <v>2</v>
      </c>
      <c r="EE5" s="126">
        <v>1</v>
      </c>
      <c r="EF5" s="126">
        <v>1</v>
      </c>
      <c r="EG5" s="126">
        <v>0</v>
      </c>
      <c r="EH5" s="126">
        <v>3</v>
      </c>
      <c r="EI5" s="126">
        <v>0</v>
      </c>
      <c r="EJ5" s="126">
        <v>0</v>
      </c>
      <c r="EK5" s="126">
        <v>2</v>
      </c>
      <c r="EL5" s="126">
        <v>1</v>
      </c>
      <c r="EM5" s="126">
        <v>4</v>
      </c>
      <c r="EN5" s="126">
        <v>2</v>
      </c>
      <c r="EO5" s="126">
        <v>0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Tchequia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3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9</v>
      </c>
      <c r="AT10" s="23">
        <f>IFERROR(INDEX(Calc!$F$11:$F$14,MATCH(1,Calc!$J$11:$J$14,0)),0)</f>
        <v>2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Mexico</v>
      </c>
      <c r="C11" s="145"/>
      <c r="D11" s="145"/>
      <c r="E11" s="145"/>
      <c r="F11" s="145"/>
      <c r="G11" s="145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5</v>
      </c>
      <c r="N11" s="25">
        <f>IFERROR(INDEX(Calc!$F$3:$F$6,MATCH(2,Calc!$J$3:$J$6,0)),0)</f>
        <v>3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52" t="str">
        <f>IFERROR(INDEX(Calc!$B$7:$B$10,MATCH(2,Calc!$J$7:$J$10,0)),"?")</f>
        <v>Bosnia e Herzegovina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5</v>
      </c>
      <c r="AD11" s="25">
        <f>IFERROR(INDEX(Calc!$F$7:$F$10,MATCH(2,Calc!$J$7:$J$10,0)),0)</f>
        <v>3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3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5</v>
      </c>
      <c r="N12" s="27">
        <f>IFERROR(INDEX(Calc!$F$3:$F$6,MATCH(3,Calc!$J$3:$J$6,0)),0)</f>
        <v>4</v>
      </c>
      <c r="O12" s="27">
        <f>IFERROR(INDEX(Calc!$G$3:$G$6,MATCH(3,Calc!$J$3:$J$6,0)),0)</f>
        <v>1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65" t="str">
        <f>IFERROR(INDEX(Calc!$B$7:$B$10,MATCH(3,Calc!$J$7:$J$10,0)),"?")</f>
        <v>Canada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4</v>
      </c>
      <c r="AD12" s="27">
        <f>IFERROR(INDEX(Calc!$F$7:$F$10,MATCH(3,Calc!$J$7:$J$10,0)),0)</f>
        <v>4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5</v>
      </c>
      <c r="AT12" s="27">
        <f>IFERROR(INDEX(Calc!$F$11:$F$14,MATCH(3,Calc!$J$11:$J$14,0)),0)</f>
        <v>6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2</v>
      </c>
      <c r="N13" s="29">
        <f>IFERROR(INDEX(Calc!$F$3:$F$6,MATCH(4,Calc!$J$3:$J$6,0)),0)</f>
        <v>7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7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10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1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2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3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2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3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4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5" t="str">
        <f>IFERROR(INDEX(Calc!$B$15:$B$18,MATCH(3,Calc!$J$15:$J$18,0)),"?")</f>
        <v>Australia</v>
      </c>
      <c r="C19" s="145"/>
      <c r="D19" s="145"/>
      <c r="E19" s="145"/>
      <c r="F19" s="145"/>
      <c r="G19" s="145"/>
      <c r="H19" s="27">
        <f>IFERROR(INDEX(Calc!$H$15:$H$18,MATCH(3,Calc!$J$15:$J$18,0)),0)</f>
        <v>1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1</v>
      </c>
      <c r="L19" s="27">
        <f>IFERROR(INDEX(Calc!$L$15:$L$18,MATCH(3,Calc!$J$15:$J$18,0)),0)</f>
        <v>2</v>
      </c>
      <c r="M19" s="27">
        <f>IFERROR(INDEX(Calc!$E$15:$E$18,MATCH(3,Calc!$J$15:$J$18,0)),0)</f>
        <v>1</v>
      </c>
      <c r="N19" s="27">
        <f>IFERROR(INDEX(Calc!$F$15:$F$18,MATCH(3,Calc!$J$15:$J$18,0)),0)</f>
        <v>3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11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4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4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0</v>
      </c>
      <c r="N20" s="29">
        <f>IFERROR(INDEX(Calc!$F$15:$F$18,MATCH(4,Calc!$J$15:$J$18,0)),0)</f>
        <v>3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8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5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2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1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11</v>
      </c>
      <c r="AT24" s="23">
        <f>IFERROR(INDEX(Calc!$F$35:$F$38,MATCH(1,Calc!$J$35:$J$38,0)),0)</f>
        <v>2</v>
      </c>
      <c r="AU24" s="23">
        <f>IFERROR(INDEX(Calc!$G$35:$G$38,MATCH(1,Calc!$J$35:$J$38,0)),0)</f>
        <v>9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3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6</v>
      </c>
      <c r="AT25" s="25">
        <f>IFERROR(INDEX(Calc!$F$35:$F$38,MATCH(2,Calc!$J$35:$J$38,0)),0)</f>
        <v>6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2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2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4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22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6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5</v>
      </c>
      <c r="AT26" s="27">
        <f>IFERROR(INDEX(Calc!$F$35:$F$38,MATCH(3,Calc!$J$35:$J$38,0)),0)</f>
        <v>5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0</v>
      </c>
      <c r="N27" s="29">
        <f>IFERROR(INDEX(Calc!$F$27:$F$30,MATCH(4,Calc!$J$27:$J$30,0)),0)</f>
        <v>4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9</v>
      </c>
      <c r="AE27" s="29">
        <f>IFERROR(INDEX(Calc!$G$31:$G$34,MATCH(4,Calc!$J$31:$J$34,0)),0)</f>
        <v>-8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10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1</v>
      </c>
      <c r="O31" s="23">
        <f>IFERROR(INDEX(Calc!$G$39:$G$42,MATCH(1,Calc!$J$39:$J$42,0)),0)</f>
        <v>8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2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9</v>
      </c>
      <c r="AT31" s="23">
        <f>IFERROR(INDEX(Calc!$F$47:$F$50,MATCH(1,Calc!$J$47:$J$50,0)),0)</f>
        <v>2</v>
      </c>
      <c r="AU31" s="23">
        <f>IFERROR(INDEX(Calc!$G$47:$G$50,MATCH(1,Calc!$J$47:$J$50,0)),0)</f>
        <v>7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8</v>
      </c>
      <c r="AD32" s="25">
        <f>IFERROR(INDEX(Calc!$F$43:$F$46,MATCH(2,Calc!$J$43:$J$46,0)),0)</f>
        <v>2</v>
      </c>
      <c r="AE32" s="25">
        <f>IFERROR(INDEX(Calc!$G$43:$G$46,MATCH(2,Calc!$J$43:$J$46,0)),0)</f>
        <v>6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4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65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7</v>
      </c>
      <c r="AE33" s="27">
        <f>IFERROR(INDEX(Calc!$G$43:$G$46,MATCH(3,Calc!$J$43:$J$46,0)),0)</f>
        <v>-6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1</v>
      </c>
      <c r="AT33" s="27">
        <f>IFERROR(INDEX(Calc!$F$47:$F$50,MATCH(3,Calc!$J$47:$J$50,0)),0)</f>
        <v>5</v>
      </c>
      <c r="AU33" s="27">
        <f>IFERROR(INDEX(Calc!$G$47:$G$50,MATCH(3,Calc!$J$47:$J$50,0)),0)</f>
        <v>-4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7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7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3</v>
      </c>
      <c r="G3" s="37">
        <f t="shared" ref="G3:G50" si="0">E3-F3</f>
        <v>2</v>
      </c>
      <c r="H3" s="38">
        <f t="shared" ref="H3:H50" si="1">3*C3+D3</f>
        <v>6</v>
      </c>
      <c r="I3" s="37">
        <f t="shared" ref="I3:I50" si="2">H3*1000000000+(G3+200)*1000000+E3*1000+(500-M3)</f>
        <v>6202005484</v>
      </c>
      <c r="J3" s="38">
        <f>RANK(I3,$I$3:$I$6,0)</f>
        <v>2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1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7</v>
      </c>
      <c r="G4" s="37">
        <f t="shared" si="0"/>
        <v>-5</v>
      </c>
      <c r="H4" s="38">
        <f t="shared" si="1"/>
        <v>0</v>
      </c>
      <c r="I4" s="37">
        <f t="shared" si="2"/>
        <v>195002437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1</v>
      </c>
      <c r="H5" s="38">
        <f t="shared" si="1"/>
        <v>4</v>
      </c>
      <c r="I5" s="37">
        <f t="shared" si="2"/>
        <v>4201005477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5</v>
      </c>
      <c r="F6" s="37">
        <f>IF(ISNUMBER('Apostas - Grupos'!D5),'Apostas - Grupos'!D5,0)+IF(ISNUMBER('Apostas - Grupos'!F5),'Apostas - Grupos'!G5,0)+IF(ISNUMBER('Apostas - Grupos'!J5),'Apostas - Grupos'!K5,0)</f>
        <v>3</v>
      </c>
      <c r="G6" s="37">
        <f t="shared" si="0"/>
        <v>2</v>
      </c>
      <c r="H6" s="38">
        <f t="shared" si="1"/>
        <v>7</v>
      </c>
      <c r="I6" s="37">
        <f t="shared" si="2"/>
        <v>7202005462</v>
      </c>
      <c r="J6" s="38">
        <f>RANK(I6,$I$3:$I$6,0)</f>
        <v>1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0</v>
      </c>
      <c r="H7" s="42">
        <f t="shared" si="1"/>
        <v>4</v>
      </c>
      <c r="I7" s="41">
        <f t="shared" si="2"/>
        <v>4200004456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5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2</v>
      </c>
      <c r="H8" s="42">
        <f t="shared" si="1"/>
        <v>5</v>
      </c>
      <c r="I8" s="41">
        <f t="shared" si="2"/>
        <v>5202005445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-6</v>
      </c>
      <c r="H9" s="42">
        <f t="shared" si="1"/>
        <v>0</v>
      </c>
      <c r="I9" s="41">
        <f t="shared" si="2"/>
        <v>194001462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3</v>
      </c>
      <c r="G10" s="41">
        <f t="shared" si="0"/>
        <v>4</v>
      </c>
      <c r="H10" s="42">
        <f t="shared" si="1"/>
        <v>7</v>
      </c>
      <c r="I10" s="41">
        <f t="shared" si="2"/>
        <v>7204007480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9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7</v>
      </c>
      <c r="H11" s="46">
        <f t="shared" si="1"/>
        <v>9</v>
      </c>
      <c r="I11" s="45">
        <f t="shared" si="2"/>
        <v>9207009495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3</v>
      </c>
      <c r="H12" s="46">
        <f t="shared" si="1"/>
        <v>6</v>
      </c>
      <c r="I12" s="45">
        <f t="shared" si="2"/>
        <v>6203006486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-9</v>
      </c>
      <c r="H13" s="46">
        <f t="shared" si="1"/>
        <v>0</v>
      </c>
      <c r="I13" s="45">
        <f t="shared" si="2"/>
        <v>191001414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5</v>
      </c>
      <c r="F14" s="45">
        <f>IF(ISNUMBER('Apostas - Grupos'!AB5),'Apostas - Grupos'!AB5,0)+IF(ISNUMBER('Apostas - Grupos'!AD5),'Apostas - Grupos'!AE5,0)+IF(ISNUMBER('Apostas - Grupos'!AH5),'Apostas - Grupos'!AI5,0)</f>
        <v>6</v>
      </c>
      <c r="G14" s="45">
        <f t="shared" si="0"/>
        <v>-1</v>
      </c>
      <c r="H14" s="46">
        <f t="shared" si="1"/>
        <v>3</v>
      </c>
      <c r="I14" s="45">
        <f t="shared" si="2"/>
        <v>3199005473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1</v>
      </c>
      <c r="G15" s="49">
        <f t="shared" si="0"/>
        <v>3</v>
      </c>
      <c r="H15" s="50">
        <f t="shared" si="1"/>
        <v>7</v>
      </c>
      <c r="I15" s="49">
        <f t="shared" si="2"/>
        <v>7203004489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0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-3</v>
      </c>
      <c r="H16" s="50">
        <f t="shared" si="1"/>
        <v>1</v>
      </c>
      <c r="I16" s="49">
        <f t="shared" si="2"/>
        <v>1197000449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-2</v>
      </c>
      <c r="H17" s="50">
        <f t="shared" si="1"/>
        <v>1</v>
      </c>
      <c r="I17" s="49">
        <f t="shared" si="2"/>
        <v>1198001477</v>
      </c>
      <c r="J17" s="50">
        <f>RANK(I17,$I$15:$I$18,0)</f>
        <v>3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2</v>
      </c>
      <c r="H18" s="50">
        <f t="shared" si="1"/>
        <v>7</v>
      </c>
      <c r="I18" s="49">
        <f t="shared" si="2"/>
        <v>7202004464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7</v>
      </c>
      <c r="H19" s="54">
        <f t="shared" si="1"/>
        <v>9</v>
      </c>
      <c r="I19" s="53">
        <f t="shared" si="2"/>
        <v>9207009488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-8</v>
      </c>
      <c r="H20" s="54">
        <f t="shared" si="1"/>
        <v>0</v>
      </c>
      <c r="I20" s="53">
        <f t="shared" si="2"/>
        <v>192000417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0</v>
      </c>
      <c r="H21" s="54">
        <f t="shared" si="1"/>
        <v>4</v>
      </c>
      <c r="I21" s="53">
        <f t="shared" si="2"/>
        <v>4200004459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4</v>
      </c>
      <c r="I22" s="53">
        <f t="shared" si="2"/>
        <v>4201004461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4</v>
      </c>
      <c r="H23" s="58">
        <f t="shared" si="1"/>
        <v>9</v>
      </c>
      <c r="I23" s="57">
        <f t="shared" si="2"/>
        <v>9204007492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0</v>
      </c>
      <c r="H24" s="58">
        <f t="shared" si="1"/>
        <v>4</v>
      </c>
      <c r="I24" s="57">
        <f t="shared" si="2"/>
        <v>4200004485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0</v>
      </c>
      <c r="H25" s="58">
        <f t="shared" si="1"/>
        <v>4</v>
      </c>
      <c r="I25" s="57">
        <f t="shared" si="2"/>
        <v>4200004474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-4</v>
      </c>
      <c r="H26" s="58">
        <f t="shared" si="1"/>
        <v>0</v>
      </c>
      <c r="I26" s="57">
        <f t="shared" si="2"/>
        <v>196001470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6</v>
      </c>
      <c r="H27" s="62">
        <f t="shared" si="1"/>
        <v>9</v>
      </c>
      <c r="I27" s="61">
        <f t="shared" si="2"/>
        <v>9206008497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2</v>
      </c>
      <c r="E28" s="61">
        <f>IF(ISNUMBER('Apostas - Grupos'!BV5),'Apostas - Grupos'!BW5,0)+IF(ISNUMBER('Apostas - Grupos'!CB5),'Apostas - Grupos'!CC5,0)+IF(ISNUMBER('Apostas - Grupos'!CD5),'Apostas - Grupos'!CD5,0)</f>
        <v>2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-2</v>
      </c>
      <c r="H28" s="62">
        <f t="shared" si="1"/>
        <v>2</v>
      </c>
      <c r="I28" s="61">
        <f t="shared" si="2"/>
        <v>2198002464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4</v>
      </c>
      <c r="I29" s="61">
        <f t="shared" si="2"/>
        <v>4200003475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4</v>
      </c>
      <c r="G30" s="61">
        <f t="shared" si="0"/>
        <v>-4</v>
      </c>
      <c r="H30" s="62">
        <f t="shared" si="1"/>
        <v>1</v>
      </c>
      <c r="I30" s="61">
        <f t="shared" si="2"/>
        <v>1196000402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9</v>
      </c>
      <c r="H31" s="66">
        <f t="shared" si="1"/>
        <v>9</v>
      </c>
      <c r="I31" s="65">
        <f t="shared" si="2"/>
        <v>9209010496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-8</v>
      </c>
      <c r="H32" s="66">
        <f t="shared" si="1"/>
        <v>0</v>
      </c>
      <c r="I32" s="65">
        <f t="shared" si="2"/>
        <v>192001412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-3</v>
      </c>
      <c r="H33" s="66">
        <f t="shared" si="1"/>
        <v>3</v>
      </c>
      <c r="I33" s="65">
        <f t="shared" si="2"/>
        <v>3197003443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6</v>
      </c>
      <c r="I34" s="65">
        <f t="shared" si="2"/>
        <v>6202005483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11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9</v>
      </c>
      <c r="H35" s="70">
        <f t="shared" si="1"/>
        <v>9</v>
      </c>
      <c r="I35" s="69">
        <f t="shared" si="2"/>
        <v>9209011498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5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0</v>
      </c>
      <c r="H36" s="70">
        <f t="shared" si="1"/>
        <v>4</v>
      </c>
      <c r="I36" s="69">
        <f t="shared" si="2"/>
        <v>4200005479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10</v>
      </c>
      <c r="G37" s="69">
        <f t="shared" si="0"/>
        <v>-9</v>
      </c>
      <c r="H37" s="70">
        <f t="shared" si="1"/>
        <v>0</v>
      </c>
      <c r="I37" s="69">
        <f t="shared" si="2"/>
        <v>191001435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6</v>
      </c>
      <c r="G38" s="69">
        <f t="shared" si="0"/>
        <v>0</v>
      </c>
      <c r="H38" s="70">
        <f t="shared" si="1"/>
        <v>4</v>
      </c>
      <c r="I38" s="69">
        <f t="shared" si="2"/>
        <v>4200006472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9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8</v>
      </c>
      <c r="H39" s="74">
        <f t="shared" si="1"/>
        <v>9</v>
      </c>
      <c r="I39" s="73">
        <f t="shared" si="2"/>
        <v>9208009499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-2</v>
      </c>
      <c r="H40" s="74">
        <f t="shared" si="1"/>
        <v>4</v>
      </c>
      <c r="I40" s="73">
        <f t="shared" si="2"/>
        <v>4198002468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1</v>
      </c>
      <c r="H41" s="74">
        <f t="shared" si="1"/>
        <v>4</v>
      </c>
      <c r="I41" s="73">
        <f t="shared" si="2"/>
        <v>4201004476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0</v>
      </c>
      <c r="I42" s="73">
        <f t="shared" si="2"/>
        <v>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7</v>
      </c>
      <c r="H43" s="78">
        <f t="shared" si="1"/>
        <v>7</v>
      </c>
      <c r="I43" s="77">
        <f t="shared" si="2"/>
        <v>7207009494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7</v>
      </c>
      <c r="G44" s="77">
        <f t="shared" si="0"/>
        <v>-7</v>
      </c>
      <c r="H44" s="78">
        <f t="shared" si="1"/>
        <v>0</v>
      </c>
      <c r="I44" s="77">
        <f t="shared" si="2"/>
        <v>193000443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-6</v>
      </c>
      <c r="H45" s="78">
        <f t="shared" si="1"/>
        <v>3</v>
      </c>
      <c r="I45" s="77">
        <f t="shared" si="2"/>
        <v>3194001426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8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6</v>
      </c>
      <c r="H46" s="78">
        <f t="shared" si="1"/>
        <v>7</v>
      </c>
      <c r="I46" s="77">
        <f t="shared" si="2"/>
        <v>7206008482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9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7</v>
      </c>
      <c r="H47" s="82">
        <f t="shared" si="1"/>
        <v>9</v>
      </c>
      <c r="I47" s="81">
        <f t="shared" si="2"/>
        <v>9207009491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6</v>
      </c>
      <c r="I48" s="81">
        <f t="shared" si="2"/>
        <v>6203005490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-4</v>
      </c>
      <c r="H49" s="82">
        <f t="shared" si="1"/>
        <v>3</v>
      </c>
      <c r="I49" s="81">
        <f t="shared" si="2"/>
        <v>3196001448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-6</v>
      </c>
      <c r="H50" s="82">
        <f t="shared" si="1"/>
        <v>0</v>
      </c>
      <c r="I50" s="81">
        <f t="shared" si="2"/>
        <v>194001428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Tchequia</v>
      </c>
      <c r="C53" s="84" t="str">
        <f>IFERROR(INDEX($B$3:$B$6,MATCH(2,$J$3:$J$6,0)),"?")</f>
        <v>Mexico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Australia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4201005477</v>
      </c>
      <c r="D66" s="98">
        <f t="shared" ref="D66:D77" si="4">RANK(C66,$C$66:$C$77,0)</f>
        <v>1</v>
      </c>
    </row>
    <row r="67" spans="1:4">
      <c r="A67" s="99" t="s">
        <v>183</v>
      </c>
      <c r="B67" s="97" t="str">
        <f>IFERROR(INDEX($B$7:$B$10,MATCH(3,$J$7:$J$10,0)),"?")</f>
        <v>Canada</v>
      </c>
      <c r="C67" s="97">
        <f>IFERROR(INDEX($I$7:$I$10,MATCH(3,$J$7:$J$10,0)),0)</f>
        <v>4200004456</v>
      </c>
      <c r="D67" s="98">
        <f t="shared" si="4"/>
        <v>5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3199005473</v>
      </c>
      <c r="D68" s="98">
        <f t="shared" si="4"/>
        <v>7</v>
      </c>
    </row>
    <row r="69" spans="1:4">
      <c r="A69" s="101" t="s">
        <v>164</v>
      </c>
      <c r="B69" s="97" t="str">
        <f>IFERROR(INDEX($B$15:$B$18,MATCH(3,$J$15:$J$18,0)),"?")</f>
        <v>Australia</v>
      </c>
      <c r="C69" s="97">
        <f>IFERROR(INDEX($I$15:$I$18,MATCH(3,$J$15:$J$18,0)),0)</f>
        <v>1198001477</v>
      </c>
      <c r="D69" s="98">
        <f t="shared" si="4"/>
        <v>12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4200004459</v>
      </c>
      <c r="D70" s="98">
        <f t="shared" si="4"/>
        <v>4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4200004474</v>
      </c>
      <c r="D71" s="98">
        <f t="shared" si="4"/>
        <v>3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2198002464</v>
      </c>
      <c r="D72" s="98">
        <f t="shared" si="4"/>
        <v>11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3197003443</v>
      </c>
      <c r="D73" s="98">
        <f t="shared" si="4"/>
        <v>8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4200005479</v>
      </c>
      <c r="D74" s="98">
        <f t="shared" si="4"/>
        <v>2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4198002468</v>
      </c>
      <c r="D75" s="98">
        <f t="shared" si="4"/>
        <v>6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3194001426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3196001448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Coreia do Sul</v>
      </c>
    </row>
    <row r="80" spans="1:4">
      <c r="A80" s="110">
        <v>2</v>
      </c>
      <c r="B80" s="111" t="str">
        <f>IFERROR(INDEX($B$66:$B$77,MATCH(2,$D$66:$D$77,0)),"?")</f>
        <v>Senegal</v>
      </c>
    </row>
    <row r="81" spans="1:2">
      <c r="A81" s="110">
        <v>3</v>
      </c>
      <c r="B81" s="111" t="str">
        <f>IFERROR(INDEX($B$66:$B$77,MATCH(3,$D$66:$D$77,0)),"?")</f>
        <v>Suecia</v>
      </c>
    </row>
    <row r="82" spans="1:2">
      <c r="A82" s="110">
        <v>4</v>
      </c>
      <c r="B82" s="111" t="str">
        <f>IFERROR(INDEX($B$66:$B$77,MATCH(4,$D$66:$D$77,0)),"?")</f>
        <v>Costa do Marfim</v>
      </c>
    </row>
    <row r="83" spans="1:2">
      <c r="A83" s="110">
        <v>5</v>
      </c>
      <c r="B83" s="111" t="str">
        <f>IFERROR(INDEX($B$66:$B$77,MATCH(5,$D$66:$D$77,0)),"?")</f>
        <v>Canada</v>
      </c>
    </row>
    <row r="84" spans="1:2">
      <c r="A84" s="110">
        <v>6</v>
      </c>
      <c r="B84" s="111" t="str">
        <f>IFERROR(INDEX($B$66:$B$77,MATCH(6,$D$66:$D$77,0)),"?")</f>
        <v>Argelia</v>
      </c>
    </row>
    <row r="85" spans="1:2">
      <c r="A85" s="110">
        <v>7</v>
      </c>
      <c r="B85" s="111" t="str">
        <f>IFERROR(INDEX($B$66:$B$77,MATCH(7,$D$66:$D$77,0)),"?")</f>
        <v>Escocia</v>
      </c>
    </row>
    <row r="86" spans="1:2">
      <c r="A86" s="110">
        <v>8</v>
      </c>
      <c r="B86" s="111" t="str">
        <f>IFERROR(INDEX($B$66:$B$77,MATCH(8,$D$66:$D$77,0)),"?")</f>
        <v>Arabia Saudita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ABCEFHIJ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Ana Leticia Xavier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V5" activePane="bottomRight" state="frozen"/>
      <selection pane="topRight"/>
      <selection pane="bottomLeft"/>
      <selection pane="bottomRight" activeCell="AX15" sqref="AX15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Ana Leticia Xavier</v>
      </c>
      <c r="B5" s="121" t="str">
        <f>IFERROR(Calc!C53,"?")</f>
        <v>Mexico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Tchequia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Canada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Turquia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Mexico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Tchequia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Inglaterra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/>
      <c r="BC6" s="142" t="s">
        <v>1617</v>
      </c>
      <c r="BD6" s="142"/>
      <c r="BE6" s="143" t="s">
        <v>1617</v>
      </c>
      <c r="BF6" s="141" t="s">
        <v>1617</v>
      </c>
      <c r="BG6" s="142"/>
      <c r="BH6" s="142" t="s">
        <v>1617</v>
      </c>
      <c r="BI6" s="143"/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Leticia Xavier</cp:lastModifiedBy>
  <dcterms:created xsi:type="dcterms:W3CDTF">2026-05-13T21:26:19Z</dcterms:created>
  <dcterms:modified xsi:type="dcterms:W3CDTF">2026-06-02T12:12:30Z</dcterms:modified>
</cp:coreProperties>
</file>