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9939F2F5-267D-4332-98D6-1211DAB5B369}" xr6:coauthVersionLast="47" xr6:coauthVersionMax="47" xr10:uidLastSave="{00000000-0000-0000-0000-000000000000}"/>
  <bookViews>
    <workbookView xWindow="-28920" yWindow="-1455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BD5" i="6" l="1"/>
  <c r="BI5" i="6" s="1"/>
  <c r="BK5" i="6" s="1"/>
  <c r="H8" i="4"/>
  <c r="G14" i="4"/>
  <c r="H24" i="4"/>
  <c r="G11" i="4"/>
  <c r="I11" i="4" s="1"/>
  <c r="H13" i="4"/>
  <c r="H21" i="4"/>
  <c r="H29" i="4"/>
  <c r="G10" i="4"/>
  <c r="H20" i="4"/>
  <c r="G26" i="4"/>
  <c r="G34" i="4"/>
  <c r="G7" i="4"/>
  <c r="H9" i="4"/>
  <c r="G23" i="4"/>
  <c r="G31" i="4"/>
  <c r="G39" i="4"/>
  <c r="G41" i="4"/>
  <c r="G12" i="4"/>
  <c r="I26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H12" i="4"/>
  <c r="I12" i="4" s="1"/>
  <c r="H50" i="4"/>
  <c r="I50" i="4" s="1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BM5" i="6" l="1"/>
  <c r="I39" i="4"/>
  <c r="I47" i="4"/>
  <c r="I23" i="4"/>
  <c r="I10" i="4"/>
  <c r="I33" i="4"/>
  <c r="I42" i="4"/>
  <c r="J26" i="4"/>
  <c r="I44" i="4"/>
  <c r="I27" i="4"/>
  <c r="J30" i="4" s="1"/>
  <c r="J25" i="4"/>
  <c r="J24" i="4"/>
  <c r="J42" i="4"/>
  <c r="I6" i="4"/>
  <c r="J23" i="4"/>
  <c r="AO18" i="2" s="1"/>
  <c r="J39" i="4"/>
  <c r="B31" i="2" s="1"/>
  <c r="I49" i="4"/>
  <c r="J47" i="4" s="1"/>
  <c r="AO31" i="2" s="1"/>
  <c r="J12" i="4"/>
  <c r="I16" i="4"/>
  <c r="I36" i="4"/>
  <c r="J48" i="4"/>
  <c r="J10" i="4"/>
  <c r="I4" i="4"/>
  <c r="J3" i="4" s="1"/>
  <c r="I38" i="4"/>
  <c r="J9" i="4"/>
  <c r="I37" i="4"/>
  <c r="J8" i="4"/>
  <c r="J7" i="4"/>
  <c r="AF12" i="2" s="1"/>
  <c r="I17" i="4"/>
  <c r="J13" i="4"/>
  <c r="J40" i="4"/>
  <c r="C75" i="4" s="1"/>
  <c r="I32" i="4"/>
  <c r="J31" i="4" s="1"/>
  <c r="I22" i="4"/>
  <c r="J22" i="4" s="1"/>
  <c r="J27" i="4"/>
  <c r="N24" i="2" s="1"/>
  <c r="I18" i="4"/>
  <c r="J18" i="4" s="1"/>
  <c r="J11" i="4"/>
  <c r="I45" i="4"/>
  <c r="J43" i="4" s="1"/>
  <c r="J14" i="4"/>
  <c r="J41" i="4"/>
  <c r="AT17" i="2" l="1"/>
  <c r="AR19" i="2"/>
  <c r="AH20" i="2"/>
  <c r="C71" i="4"/>
  <c r="AT19" i="2"/>
  <c r="AR18" i="2"/>
  <c r="AR20" i="2"/>
  <c r="AP20" i="2"/>
  <c r="AO19" i="2"/>
  <c r="AH19" i="2"/>
  <c r="AV17" i="2"/>
  <c r="AV19" i="2"/>
  <c r="AU17" i="2"/>
  <c r="AQ20" i="2"/>
  <c r="AP19" i="2"/>
  <c r="AO11" i="2"/>
  <c r="AT20" i="2"/>
  <c r="AH18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AQ34" i="2" s="1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Y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AU33" i="2"/>
  <c r="AO33" i="2"/>
  <c r="J25" i="2"/>
  <c r="M32" i="2"/>
  <c r="AT33" i="2"/>
  <c r="D64" i="4"/>
  <c r="H26" i="2"/>
  <c r="AP12" i="2"/>
  <c r="Z31" i="2" l="1"/>
  <c r="R31" i="2"/>
  <c r="AA31" i="2"/>
  <c r="AE31" i="2"/>
  <c r="AF31" i="2"/>
  <c r="X31" i="2"/>
  <c r="AC31" i="2"/>
  <c r="B63" i="4"/>
  <c r="AD5" i="6" s="1"/>
  <c r="AB31" i="2"/>
  <c r="AD31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B88" i="4" s="1"/>
  <c r="D71" i="4"/>
  <c r="D66" i="4"/>
  <c r="D77" i="4"/>
  <c r="D70" i="4"/>
  <c r="D74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<sst xmlns="http://schemas.openxmlformats.org/spreadsheetml/2006/main" count="6771" uniqueCount="1618">
  <si>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</si>
  <si>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</si>
  <si>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</si>
  <si>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</si>
  <si>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</si>
  <si>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</si>
  <si>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</si>
  <si>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</si>
  <si>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</si>
  <si>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</si>
  <si>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</si>
  <si>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</si>
  <si>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</si>
  <si>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</si>
  <si>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</si>
  <si>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</si>
  <si>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</si>
  <si>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</si>
  <si>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</si>
  <si>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</si>
  <si>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</si>
  <si>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</si>
  <si>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</si>
  <si>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</si>
  <si>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</si>
  <si>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</si>
  <si>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</si>
  <si>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</si>
  <si>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</si>
  <si>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</si>
  <si>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</si>
  <si>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</si>
  <si>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</si>
  <si>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</si>
  <si>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</si>
  <si>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</si>
  <si>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</si>
  <si>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</si>
  <si>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</si>
  <si>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</si>
  <si>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</si>
  <si>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</si>
  <si>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</si>
  <si>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</si>
  <si>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</si>
  <si>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</si>
  <si>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</si>
  <si>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</si>
  <si>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</si>
  <si>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</si>
  <si>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</si>
  <si>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</si>
  <si>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</si>
  <si>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</si>
  <si>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</si>
  <si>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</si>
  <si>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</si>
  <si>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</si>
  <si>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</si>
  <si>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</si>
  <si>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</si>
  <si>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</si>
  <si>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</si>
  <si>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</si>
  <si>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</si>
  <si>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</si>
  <si>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</si>
  <si>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</si>
  <si>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</si>
  <si>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</si>
  <si>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</si>
  <si>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</si>
  <si>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</si>
  <si>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</si>
  <si>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</si>
  <si>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</si>
  <si>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</si>
  <si>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</si>
  <si>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</si>
  <si>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</si>
  <si>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</si>
  <si>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</si>
  <si>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</si>
  <si>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</si>
  <si>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</si>
  <si>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</si>
  <si>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</si>
  <si>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</si>
  <si>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</si>
  <si>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</si>
  <si>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</si>
  <si>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</si>
  <si>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</si>
  <si>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</si>
  <si>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</si>
  <si>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</si>
  <si>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</si>
  <si>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</si>
  <si>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</si>
  <si>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</si>
  <si>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</si>
  <si>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</si>
  <si>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</si>
  <si>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</si>
  <si>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</si>
  <si>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</si>
  <si>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</si>
  <si>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</si>
  <si>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</si>
  <si>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</si>
  <si>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</si>
  <si>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</si>
  <si>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</si>
  <si>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</si>
  <si>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</si>
  <si>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</si>
  <si>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</si>
  <si>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</si>
  <si>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</si>
  <si>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</si>
  <si>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</si>
  <si>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</si>
  <si>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</si>
  <si>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</si>
  <si>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</si>
  <si>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</si>
  <si>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</si>
  <si>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</si>
  <si>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</si>
  <si>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</si>
  <si>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</si>
  <si>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</si>
  <si>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</si>
  <si>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</si>
  <si>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</si>
  <si>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</si>
  <si>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</si>
  <si>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</si>
  <si>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</si>
  <si>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</si>
  <si>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</si>
  <si>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</si>
  <si>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</si>
  <si>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</si>
  <si>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</si>
  <si>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</si>
  <si>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</si>
  <si>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</si>
  <si>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</si>
  <si>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</si>
  <si>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</si>
  <si>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</si>
  <si>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</si>
  <si>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</si>
  <si>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</si>
  <si>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</si>
  <si>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</si>
  <si>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</si>
  <si>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</si>
  <si>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</si>
  <si>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</si>
  <si>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</si>
  <si>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</si>
  <si>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</si>
  <si>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</si>
  <si>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</si>
  <si>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</si>
  <si>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</si>
  <si>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</si>
  <si>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</si>
  <si>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</si>
  <si>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</si>
  <si>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</si>
  <si>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</si>
  <si>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</si>
  <si>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</si>
  <si>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</si>
  <si>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</si>
  <si>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</si>
  <si>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</si>
  <si>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</si>
  <si>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</si>
  <si>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</si>
  <si>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</si>
  <si>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</si>
  <si>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</si>
  <si>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</si>
  <si>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</si>
  <si>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</si>
  <si>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</si>
  <si>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</si>
  <si>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</si>
  <si>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</si>
  <si>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</si>
  <si>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</si>
  <si>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</si>
  <si>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</si>
  <si>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</si>
  <si>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</si>
  <si>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</si>
  <si>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</si>
  <si>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</si>
  <si>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</si>
  <si>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</si>
  <si>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</si>
  <si>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</si>
  <si>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</si>
  <si>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</si>
  <si>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</si>
  <si>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</si>
  <si>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</si>
  <si>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</si>
  <si>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</si>
  <si>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</si>
  <si>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</si>
  <si>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</si>
  <si>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</si>
  <si>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</si>
  <si>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</si>
  <si>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</si>
  <si>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</si>
  <si>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</si>
  <si>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</si>
  <si>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</si>
  <si>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</si>
  <si>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</si>
  <si>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</si>
  <si>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</si>
  <si>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</si>
  <si>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</si>
  <si>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</si>
  <si>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</si>
  <si>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</si>
  <si>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</si>
  <si>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</si>
  <si>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</si>
  <si>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</si>
  <si>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</si>
  <si>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</si>
  <si>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</si>
  <si>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</si>
  <si>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</si>
  <si>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</si>
  <si>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</si>
  <si>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</si>
  <si>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</si>
  <si>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</si>
  <si>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</si>
  <si>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</si>
  <si>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</si>
  <si>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</si>
  <si>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</si>
  <si>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</si>
  <si>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</si>
  <si>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</si>
  <si>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</si>
  <si>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</si>
  <si>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</si>
  <si>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</si>
  <si>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</si>
  <si>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</si>
  <si>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</si>
  <si>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</si>
  <si>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</si>
  <si>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</si>
  <si>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</si>
  <si>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</si>
  <si>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</si>
  <si>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</si>
  <si>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</si>
  <si>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</si>
  <si>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</si>
  <si>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</si>
  <si>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</si>
  <si>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</si>
  <si>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</si>
  <si>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</si>
  <si>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</si>
  <si>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</si>
  <si>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</si>
  <si>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</si>
  <si>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</si>
  <si>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</si>
  <si>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</si>
  <si>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</si>
  <si>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</si>
  <si>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</si>
  <si>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</si>
  <si>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</si>
  <si>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</si>
  <si>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</si>
  <si>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</si>
  <si>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</si>
  <si>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</si>
  <si>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</si>
  <si>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</si>
  <si>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</si>
  <si>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</si>
  <si>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</si>
  <si>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</si>
  <si>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</si>
  <si>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</si>
  <si>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</si>
  <si>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</si>
  <si>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</si>
  <si>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</si>
  <si>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</si>
  <si>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</si>
  <si>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</si>
  <si>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</si>
  <si>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</si>
  <si>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</si>
  <si>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</si>
  <si>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</si>
  <si>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</si>
  <si>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</si>
  <si>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</si>
  <si>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</si>
  <si>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</si>
  <si>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</si>
  <si>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</si>
  <si>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</si>
  <si>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</si>
  <si>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</si>
  <si>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</si>
  <si>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</si>
  <si>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</si>
  <si>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</si>
  <si>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</si>
  <si>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</si>
  <si>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</si>
  <si>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</si>
  <si>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</si>
  <si>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</si>
  <si>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</si>
  <si>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</si>
  <si>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</si>
  <si>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</si>
  <si>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</si>
  <si>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</si>
  <si>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</si>
  <si>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</si>
  <si>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</si>
  <si>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</si>
  <si>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</si>
  <si>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</si>
  <si>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</si>
  <si>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</si>
  <si>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</si>
  <si>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</si>
  <si>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</si>
  <si>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</si>
  <si>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</si>
  <si>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</si>
  <si>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</si>
  <si>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</si>
  <si>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</si>
  <si>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</si>
  <si>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</si>
  <si>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</si>
  <si>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</si>
  <si>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</si>
  <si>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</si>
  <si>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</si>
  <si>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</si>
  <si>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</si>
  <si>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</si>
  <si>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</si>
  <si>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</si>
  <si>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</si>
  <si>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</si>
  <si>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</si>
  <si>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</si>
  <si>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</si>
  <si>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</si>
  <si>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</si>
  <si>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</si>
  <si>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</si>
  <si>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</si>
  <si>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</si>
  <si>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</si>
  <si>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</si>
  <si>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</si>
  <si>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</si>
  <si>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</si>
  <si>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</si>
  <si>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</si>
  <si>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</si>
  <si>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</si>
  <si>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</si>
  <si>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</si>
  <si>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</si>
  <si>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</si>
  <si>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</si>
  <si>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</si>
  <si>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</si>
  <si>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</si>
  <si>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</si>
  <si>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</si>
  <si>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</si>
  <si>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</si>
  <si>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</si>
  <si>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</si>
  <si>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</si>
  <si>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</si>
  <si>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</si>
  <si>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</si>
  <si>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</si>
  <si>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</si>
  <si>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</si>
  <si>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</si>
  <si>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</si>
  <si>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</si>
  <si>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</si>
  <si>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</si>
  <si>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</si>
  <si>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</si>
  <si>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</si>
  <si>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</si>
  <si>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</si>
  <si>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</si>
  <si>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</si>
  <si>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</si>
  <si>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</si>
  <si>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</si>
  <si>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</si>
  <si>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</si>
  <si>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</si>
  <si>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</si>
  <si>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</si>
  <si>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</si>
  <si>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</si>
  <si>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</si>
  <si>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</si>
  <si>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</si>
  <si>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</si>
  <si>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</si>
  <si>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</si>
  <si>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</si>
  <si>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</si>
  <si>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</si>
  <si>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</si>
  <si>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</si>
  <si>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</si>
  <si>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</si>
  <si>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</si>
  <si>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</si>
  <si>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</si>
  <si>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</si>
  <si>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</si>
  <si>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</si>
  <si>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</si>
  <si>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</si>
  <si>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</si>
  <si>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</si>
  <si>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</si>
  <si>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</si>
  <si>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</si>
  <si>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</si>
  <si>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</si>
  <si>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</si>
  <si>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</si>
  <si>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</si>
  <si>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</si>
  <si>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</si>
  <si>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</si>
  <si>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</si>
  <si>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</si>
  <si>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</si>
  <si>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</si>
  <si>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</si>
  <si>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</si>
  <si>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</si>
  <si>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</si>
  <si>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</si>
  <si>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</si>
  <si>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</si>
  <si>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</si>
  <si>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</si>
  <si>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</si>
  <si>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</si>
  <si>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</si>
  <si>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</si>
  <si>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</si>
  <si>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</si>
  <si>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</si>
  <si>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</si>
  <si>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</si>
  <si>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</si>
  <si>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</si>
  <si>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</si>
  <si>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</si>
  <si>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</si>
  <si>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</si>
  <si>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</si>
  <si>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</si>
  <si>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</si>
  <si>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</si>
  <si>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</si>
  <si>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</si>
  <si>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</si>
  <si>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</si>
  <si>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</si>
  <si>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</si>
  <si>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</si>
  <si>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</si>
  <si>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</si>
  <si>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</si>
  <si>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</si>
  <si>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</si>
  <si>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</si>
  <si>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</si>
  <si>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</si>
  <si>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</si>
  <si>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</si>
  <si>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</si>
  <si>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</si>
  <si>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</si>
  <si>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</si>
  <si>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</si>
  <si>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</si>
  <si>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</si>
  <si>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</si>
  <si>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</si>
  <si>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</si>
  <si>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</si>
  <si>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</si>
  <si>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</si>
  <si>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</si>
  <si>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</si>
  <si>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</si>
  <si>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</si>
  <si>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</si>
  <si>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</si>
  <si>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</si>
  <si>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</si>
  <si>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</si>
  <si>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</si>
  <si>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</si>
  <si>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</si>
  <si>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</si>
  <si>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</si>
  <si>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</si>
  <si>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</si>
  <si>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</si>
  <si>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</si>
  <si>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</si>
  <si>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</si>
  <si>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</si>
  <si>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</si>
  <si>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</si>
  <si>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</si>
  <si>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</si>
  <si>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</si>
  <si>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</si>
  <si>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</si>
  <si>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</si>
  <si>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</si>
  <si>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</si>
  <si>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</si>
  <si>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</si>
  <si>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</si>
  <si>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</si>
  <si>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</si>
  <si>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</si>
  <si>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</si>
  <si>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</si>
  <si>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</si>
  <si>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</si>
  <si>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</si>
  <si>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</si>
  <si>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</si>
  <si>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</si>
  <si>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</si>
  <si>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</si>
  <si>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</si>
  <si>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</si>
  <si>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</si>
  <si>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</si>
  <si>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</si>
  <si>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</si>
  <si>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</si>
  <si>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</si>
  <si>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</si>
  <si>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</si>
  <si>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</si>
  <si>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</si>
  <si>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</si>
  <si>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</si>
  <si>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</si>
  <si>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</si>
  <si>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</si>
  <si>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</si>
  <si>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</si>
  <si>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</si>
  <si>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</si>
  <si>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</si>
  <si>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</si>
  <si>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</si>
  <si>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</si>
  <si>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</si>
  <si>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</si>
  <si>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</si>
  <si>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</si>
  <si>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</si>
  <si>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</si>
  <si>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</si>
  <si>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</si>
  <si>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</si>
  <si>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</si>
  <si>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</si>
  <si>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</si>
  <si>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</si>
  <si>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</si>
  <si>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</si>
  <si>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</si>
  <si>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</si>
  <si>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</si>
  <si>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</si>
  <si>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</si>
  <si>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</si>
  <si>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</si>
  <si>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</si>
  <si>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</si>
  <si>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</si>
  <si>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</si>
  <si>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</si>
  <si>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</si>
  <si>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</si>
  <si>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</si>
  <si>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</si>
  <si>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</si>
  <si>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</si>
  <si>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</si>
  <si>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</si>
  <si>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</si>
  <si>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</si>
  <si>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</si>
  <si>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</si>
  <si>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</si>
  <si>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</si>
  <si>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</si>
  <si>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</si>
  <si>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</si>
  <si>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</si>
  <si>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</si>
  <si>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</si>
  <si>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</si>
  <si>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</si>
  <si>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</si>
  <si>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</si>
  <si>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</si>
  <si>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</si>
  <si>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</si>
  <si>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</si>
  <si>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</si>
  <si>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</si>
  <si>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</si>
  <si>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</si>
  <si>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</si>
  <si>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</si>
  <si>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</si>
  <si>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</si>
  <si>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</si>
  <si>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</si>
  <si>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</si>
  <si>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</si>
  <si>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</si>
  <si>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</si>
  <si>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</si>
  <si>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</si>
  <si>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</si>
  <si>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</si>
  <si>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</si>
  <si>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</si>
  <si>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</si>
  <si>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</si>
  <si>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</si>
  <si>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</si>
  <si>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</si>
  <si>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</si>
  <si>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</si>
  <si>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</si>
  <si>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</si>
  <si>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</si>
  <si>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</si>
  <si>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</si>
  <si>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</si>
  <si>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</si>
  <si>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</si>
  <si>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</si>
  <si>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</si>
  <si>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</si>
  <si>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</si>
  <si>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</si>
  <si>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</si>
  <si>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</si>
  <si>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</si>
  <si>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</si>
  <si>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</si>
  <si>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</si>
  <si>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</si>
  <si>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</si>
  <si>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</si>
  <si>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</si>
  <si>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</si>
  <si>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</si>
  <si>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</si>
  <si>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</si>
  <si>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</si>
  <si>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</si>
  <si>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</si>
  <si>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</si>
  <si>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</si>
  <si>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</si>
  <si>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</si>
  <si>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</si>
  <si>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</si>
  <si>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</si>
  <si>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</si>
  <si>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</si>
  <si>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</si>
  <si>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</si>
  <si>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</si>
  <si>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</si>
  <si>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</si>
  <si>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</si>
  <si>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</si>
  <si>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</si>
  <si>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</si>
  <si>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</si>
  <si>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</si>
  <si>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</si>
  <si>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</si>
  <si>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</si>
  <si>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</si>
  <si>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</si>
  <si>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</si>
  <si>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</si>
  <si>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</si>
  <si>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</si>
  <si>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</si>
  <si>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</si>
  <si>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</si>
  <si>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</si>
  <si>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</si>
  <si>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</si>
  <si>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</si>
  <si>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</si>
  <si>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</si>
  <si>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</si>
  <si>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</si>
  <si>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</si>
  <si>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</si>
  <si>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</si>
  <si>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</si>
  <si>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</si>
  <si>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</si>
  <si>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</si>
  <si>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</si>
  <si>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</si>
  <si>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</si>
  <si>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</si>
  <si>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</si>
  <si>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</si>
  <si>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</si>
  <si>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</si>
  <si>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</si>
  <si>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</si>
  <si>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</si>
  <si>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</si>
  <si>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</si>
  <si>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</si>
  <si>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</si>
  <si>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</si>
  <si>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</si>
  <si>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</si>
  <si>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</si>
  <si>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</si>
  <si>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</si>
  <si>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</si>
  <si>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</si>
  <si>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</si>
  <si>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</si>
  <si>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</si>
  <si>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</si>
  <si>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</si>
  <si>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</si>
  <si>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</si>
  <si>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</si>
  <si>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</si>
  <si>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</si>
  <si>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</si>
  <si>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</si>
  <si>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</si>
  <si>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</si>
  <si>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</si>
  <si>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</si>
  <si>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</si>
  <si>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</si>
  <si>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</si>
  <si>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</si>
  <si>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</si>
  <si>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</si>
  <si>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</si>
  <si>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</si>
  <si>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</si>
  <si>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</si>
  <si>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</si>
  <si>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</si>
  <si>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</si>
  <si>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</si>
  <si>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</si>
  <si>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</si>
  <si>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</si>
  <si>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</si>
  <si>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</si>
  <si>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</si>
  <si>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</si>
  <si>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</si>
  <si>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</si>
  <si>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</si>
  <si>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</si>
  <si>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</si>
  <si>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</si>
  <si>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</si>
  <si>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</si>
  <si>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</si>
  <si>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</si>
  <si>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</si>
  <si>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</si>
  <si>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</si>
  <si>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</si>
  <si>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</si>
  <si>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</si>
  <si>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</si>
  <si>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</si>
  <si>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</si>
  <si>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</si>
  <si>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</si>
  <si>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</si>
  <si>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</si>
  <si>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</si>
  <si>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</si>
  <si>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</si>
  <si>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</si>
  <si>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</si>
  <si>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</si>
  <si>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</si>
  <si>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</si>
  <si>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</si>
  <si>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</si>
  <si>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</si>
  <si>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</si>
  <si>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</si>
  <si>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</si>
  <si>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</si>
  <si>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</si>
  <si>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</si>
  <si>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</si>
  <si>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</si>
  <si>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</si>
  <si>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</si>
  <si>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</si>
  <si>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</si>
  <si>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</si>
  <si>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</si>
  <si>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</si>
  <si>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</si>
  <si>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</si>
  <si>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</si>
  <si>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</si>
  <si>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</si>
  <si>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</si>
  <si>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</si>
  <si>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</si>
  <si>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</si>
  <si>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</si>
  <si>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</si>
  <si>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</si>
  <si>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</si>
  <si>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</si>
  <si>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</si>
  <si>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</si>
  <si>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</si>
  <si>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</si>
  <si>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</si>
  <si>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</si>
  <si>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</si>
  <si>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</si>
  <si>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</si>
  <si>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</si>
  <si>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</si>
  <si>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</si>
  <si>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</si>
  <si>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</si>
  <si>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</si>
  <si>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</si>
  <si>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</si>
  <si>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</si>
  <si>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</si>
  <si>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</si>
  <si>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</si>
  <si>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</si>
  <si>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</si>
  <si>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</si>
  <si>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</si>
  <si>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</si>
  <si>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</si>
  <si>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</si>
  <si>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</si>
  <si>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</si>
  <si>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</si>
  <si>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</si>
  <si>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</si>
  <si>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</si>
  <si>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</si>
  <si>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</si>
  <si>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</si>
  <si>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</si>
  <si>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</si>
  <si>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</si>
  <si>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</si>
  <si>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</si>
  <si>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</si>
  <si>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</si>
  <si>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</si>
  <si>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</si>
  <si>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</si>
  <si>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</si>
  <si>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</si>
  <si>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</si>
  <si>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</si>
  <si>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</si>
  <si>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</si>
  <si>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</si>
  <si>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</si>
  <si>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</si>
  <si>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</si>
  <si>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</si>
  <si>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</si>
  <si>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</si>
  <si>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</si>
  <si>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</si>
  <si>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</si>
  <si>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</si>
  <si>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</si>
  <si>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</si>
  <si>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</si>
  <si>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</si>
  <si>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</si>
  <si>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</si>
  <si>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</si>
  <si>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</si>
  <si>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</si>
  <si>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</si>
  <si>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</si>
  <si>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</si>
  <si>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</si>
  <si>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</si>
  <si>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</si>
  <si>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</si>
  <si>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</si>
  <si>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</si>
  <si>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</si>
  <si>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</si>
  <si>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</si>
  <si>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</si>
  <si>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</si>
  <si>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</si>
  <si>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</si>
  <si>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</si>
  <si>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</si>
  <si>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</si>
  <si>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</si>
  <si>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</si>
  <si>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</si>
  <si>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</si>
  <si>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</si>
  <si>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</si>
  <si>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</si>
  <si>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</si>
  <si>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</si>
  <si>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</si>
  <si>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</si>
  <si>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</si>
  <si>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</si>
  <si>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</si>
  <si>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</si>
  <si>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</si>
  <si>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</si>
  <si>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</si>
  <si>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</si>
  <si>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</si>
  <si>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</si>
  <si>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</si>
  <si>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</si>
  <si>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</si>
  <si>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</si>
  <si>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</si>
  <si>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</si>
  <si>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</si>
  <si>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</si>
  <si>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</si>
  <si>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</si>
  <si>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</si>
  <si>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</si>
  <si>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</si>
  <si>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</si>
  <si>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</si>
  <si>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</si>
  <si>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</si>
  <si>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</si>
  <si>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</si>
  <si>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</si>
  <si>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</si>
  <si>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</si>
  <si>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</si>
  <si>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</si>
  <si>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</si>
  <si>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</si>
  <si>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</si>
  <si>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</si>
  <si>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</si>
  <si>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</si>
  <si>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</si>
  <si>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</si>
  <si>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</si>
  <si>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</si>
  <si>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</si>
  <si>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</si>
  <si>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</si>
  <si>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</si>
  <si>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</si>
  <si>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</si>
  <si>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</si>
  <si>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</si>
  <si>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</si>
  <si>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</si>
  <si>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</si>
  <si>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</si>
  <si>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</si>
  <si>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</si>
  <si>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</si>
  <si>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</si>
  <si>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</si>
  <si>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</si>
  <si>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</si>
  <si>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</si>
  <si>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</si>
  <si>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</si>
  <si>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</si>
  <si>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</si>
  <si>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</si>
  <si>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</si>
  <si>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</si>
  <si>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</si>
  <si>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</si>
  <si>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</si>
  <si>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</si>
  <si>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</si>
  <si>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</si>
  <si>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</si>
  <si>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</si>
  <si>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</si>
  <si>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</si>
  <si>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</si>
  <si>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</si>
  <si>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</si>
  <si>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</si>
  <si>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</si>
  <si>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</si>
  <si>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</si>
  <si>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</si>
  <si>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</si>
  <si>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</si>
  <si>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</si>
  <si>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</si>
  <si>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</si>
  <si>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</si>
  <si>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</si>
  <si>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</si>
  <si>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</si>
  <si>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</si>
  <si>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</si>
  <si>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</si>
  <si>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</si>
  <si>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</si>
  <si>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</si>
  <si>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</si>
  <si>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</si>
  <si>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</si>
  <si>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</si>
  <si>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</si>
  <si>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</si>
  <si>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</si>
  <si>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</si>
  <si>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</si>
  <si>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</si>
  <si>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</si>
  <si>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</si>
  <si>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</si>
  <si>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</si>
  <si>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</si>
  <si>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</si>
  <si>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</si>
  <si>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</si>
  <si>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</si>
  <si>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</si>
  <si>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</si>
  <si>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</si>
  <si>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</si>
  <si>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</si>
  <si>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</si>
  <si>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</si>
  <si>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</si>
  <si>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</si>
  <si>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</si>
  <si>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</si>
  <si>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</si>
  <si>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</si>
  <si>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</si>
  <si>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</si>
  <si>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</si>
  <si>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</si>
  <si>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</si>
  <si>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</si>
  <si>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</si>
  <si>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</si>
  <si>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</si>
  <si>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</si>
  <si>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</si>
  <si>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</si>
  <si>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</si>
  <si>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</si>
  <si>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</si>
  <si>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</si>
  <si>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</si>
  <si>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</si>
  <si>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</si>
  <si>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</si>
  <si>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</si>
  <si>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</si>
  <si>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</si>
  <si>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</si>
  <si>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</si>
  <si>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</si>
  <si>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</si>
  <si>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</si>
  <si>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</si>
  <si>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</si>
  <si>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</si>
  <si>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</si>
  <si>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</si>
  <si>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</si>
  <si>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</si>
  <si>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</si>
  <si>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</si>
  <si>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</si>
  <si>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</si>
  <si>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</si>
  <si>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</si>
  <si>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</si>
  <si>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</si>
  <si>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</si>
  <si>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</si>
  <si>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</si>
  <si>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</si>
  <si>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</si>
  <si>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</si>
  <si>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</si>
  <si>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</si>
  <si>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</si>
  <si>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</si>
  <si>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</si>
  <si>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</si>
  <si>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</si>
  <si>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</si>
  <si>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</si>
  <si>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</si>
  <si>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</si>
  <si>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</si>
  <si>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</si>
  <si>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</si>
  <si>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</si>
  <si>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</si>
  <si>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</si>
  <si>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</si>
  <si>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</si>
  <si>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</si>
  <si>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</si>
  <si>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</si>
  <si>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</si>
  <si>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</si>
  <si>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</si>
  <si>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</si>
  <si>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</si>
  <si>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</si>
  <si>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</si>
  <si>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</si>
  <si>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</si>
  <si>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</si>
  <si>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</si>
  <si>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</si>
  <si>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</si>
  <si>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</si>
  <si>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</si>
  <si>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</si>
  <si>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</si>
  <si>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</si>
  <si>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</si>
  <si>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</si>
  <si>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</si>
  <si>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</si>
  <si>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</si>
  <si>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</si>
  <si>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</si>
  <si>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</si>
  <si>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</si>
  <si>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</si>
  <si>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</si>
  <si>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</si>
  <si>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</si>
  <si>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</si>
  <si>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</si>
  <si>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</si>
  <si>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</si>
  <si>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</si>
  <si>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</si>
  <si>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</si>
  <si>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</si>
  <si>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</si>
  <si>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</si>
  <si>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</si>
  <si>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</si>
  <si>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</si>
  <si>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</si>
  <si>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</si>
  <si>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</si>
  <si>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</si>
  <si>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</si>
  <si>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</si>
  <si>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</si>
  <si>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</si>
  <si>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</si>
  <si>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</si>
  <si>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</si>
  <si>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</si>
  <si>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</si>
  <si>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</si>
  <si>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</si>
  <si>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</si>
  <si>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</si>
  <si>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</si>
  <si>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</si>
  <si>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</si>
  <si>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</si>
  <si>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</si>
  <si>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</si>
  <si>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</si>
  <si>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</si>
  <si>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</si>
  <si>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</si>
  <si>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</si>
  <si>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</si>
  <si>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</si>
  <si>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</si>
  <si>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</si>
  <si>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</si>
  <si>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</si>
  <si>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</si>
  <si>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</si>
  <si>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</si>
  <si>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</si>
  <si>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</si>
  <si>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</si>
  <si>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</si>
  <si>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</si>
  <si>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</si>
  <si>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</si>
  <si>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</si>
  <si>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</si>
  <si>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</si>
  <si>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</si>
  <si>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</si>
  <si>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</si>
  <si>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</si>
  <si>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</si>
  <si>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</si>
  <si>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</si>
  <si>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</si>
  <si>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</si>
  <si>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</si>
  <si>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</si>
  <si>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</si>
  <si>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</si>
  <si>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</si>
  <si>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</si>
  <si>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</si>
  <si>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</si>
  <si>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</si>
  <si>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</si>
  <si>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</si>
  <si>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</si>
  <si>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</si>
  <si>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</si>
  <si>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</si>
  <si>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</si>
  <si>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</si>
  <si>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</si>
  <si>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</si>
  <si>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</si>
  <si>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</si>
  <si>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</si>
  <si>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</si>
  <si>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</si>
  <si>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</si>
  <si>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</si>
  <si>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</si>
  <si>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</si>
  <si>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</si>
  <si>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</si>
  <si>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</si>
  <si>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</si>
  <si>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</si>
  <si>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</si>
  <si>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</si>
  <si>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</si>
  <si>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</si>
  <si>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</si>
  <si>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</si>
  <si>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</si>
  <si>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</si>
  <si>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</si>
  <si>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</si>
  <si>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</si>
  <si>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</si>
  <si>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</si>
  <si>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</si>
  <si>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</si>
  <si>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</si>
  <si>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</si>
  <si>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</si>
  <si>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</si>
  <si>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</si>
  <si>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</si>
  <si>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</si>
  <si>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</si>
  <si>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</si>
  <si>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</si>
  <si>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</si>
  <si>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</si>
  <si>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</si>
  <si>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</si>
  <si>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</si>
  <si>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</si>
  <si>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</si>
  <si>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</si>
  <si>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</si>
  <si>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</si>
  <si>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</si>
  <si>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</si>
  <si>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</si>
  <si>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</si>
  <si>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</si>
  <si>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</si>
  <si>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</si>
  <si>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</si>
  <si>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</si>
  <si>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</si>
  <si>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</si>
  <si>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</si>
  <si>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</si>
  <si>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</si>
  <si>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</si>
  <si>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</si>
  <si>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</si>
  <si>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</si>
  <si>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</si>
  <si>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</si>
  <si>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</si>
  <si>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</si>
  <si>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</si>
  <si>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</si>
  <si>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</si>
  <si>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</si>
  <si>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</si>
  <si>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</si>
  <si>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</si>
  <si>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</si>
  <si>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</si>
  <si>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</si>
  <si>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</si>
  <si>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</si>
  <si>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</si>
  <si>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</si>
  <si>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</si>
  <si>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</si>
  <si>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</si>
  <si>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</si>
  <si>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</si>
  <si>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</si>
  <si>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</si>
  <si>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</si>
  <si>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</si>
  <si>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</si>
  <si>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</si>
  <si>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</si>
  <si>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</si>
  <si>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</si>
  <si>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</si>
  <si>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</si>
  <si>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</si>
  <si>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</si>
  <si>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</si>
  <si>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</si>
  <si>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</si>
  <si>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</si>
  <si>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</si>
  <si>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</si>
  <si>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</si>
  <si>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</si>
  <si>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</si>
  <si>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</si>
  <si>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</si>
  <si>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</si>
  <si>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</si>
  <si>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</si>
  <si>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</si>
  <si>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</si>
  <si>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</si>
  <si>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</si>
  <si>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</si>
  <si>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</si>
  <si>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</si>
  <si>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</si>
  <si>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</si>
  <si>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</si>
  <si>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</si>
  <si>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</si>
  <si>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</si>
  <si>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</si>
  <si>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</si>
  <si>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</si>
  <si>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</si>
  <si>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</si>
  <si>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</si>
  <si>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</si>
  <si>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</si>
  <si>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</si>
  <si>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</si>
  <si>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</si>
  <si>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</si>
  <si>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</si>
  <si>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</si>
  <si>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</si>
  <si>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</si>
  <si>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</si>
  <si>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</si>
  <si>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</si>
  <si>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</si>
  <si>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</si>
  <si>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</si>
  <si>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</si>
  <si>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</si>
  <si>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</si>
  <si>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</si>
  <si>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</si>
  <si>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</si>
  <si>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</si>
  <si>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</si>
  <si>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</si>
  <si>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</si>
  <si>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</si>
  <si>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</si>
  <si>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</si>
  <si>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</si>
  <si>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</si>
  <si>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</si>
  <si>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</si>
  <si>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</si>
  <si>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</si>
  <si>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</si>
  <si>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</si>
  <si>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</si>
  <si>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</si>
  <si>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</si>
  <si>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</si>
  <si>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</si>
  <si>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</si>
  <si>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</si>
  <si>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</si>
  <si>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</si>
  <si>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</si>
  <si>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</si>
  <si>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</si>
  <si>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</si>
  <si>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</si>
  <si>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</si>
  <si>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</si>
  <si>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</si>
  <si>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</si>
  <si>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</si>
  <si>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</si>
  <si>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</si>
  <si>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</si>
  <si>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</si>
  <si>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</si>
  <si>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</si>
  <si>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</si>
  <si>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</si>
  <si>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</si>
  <si>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</si>
  <si>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</si>
  <si>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</si>
  <si>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</si>
  <si>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</si>
  <si>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</si>
  <si>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</si>
  <si>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</si>
  <si>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</si>
  <si>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</si>
  <si>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</si>
  <si>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</si>
  <si>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</si>
  <si>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</si>
  <si>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</si>
  <si>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</si>
  <si>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</si>
  <si>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</si>
  <si>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</si>
  <si>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</si>
  <si>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</si>
  <si>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</si>
  <si>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</si>
  <si>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</si>
  <si>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</si>
  <si>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</si>
  <si>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</si>
  <si>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</si>
  <si>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</si>
  <si>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</si>
  <si>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</si>
  <si>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</si>
  <si>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</si>
  <si>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</si>
  <si>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</si>
  <si>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</si>
  <si>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</si>
  <si>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</si>
  <si>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</si>
  <si>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</si>
  <si>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</si>
  <si>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</si>
  <si>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</si>
  <si>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</si>
  <si>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</si>
  <si>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</si>
  <si>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</si>
  <si>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</si>
  <si>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</si>
  <si>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</si>
  <si>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</si>
  <si>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</si>
  <si>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</si>
  <si>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</si>
  <si>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</si>
  <si>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</si>
  <si>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</si>
  <si>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</si>
  <si>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</si>
  <si>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</si>
  <si>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</si>
  <si>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</si>
  <si>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</si>
  <si>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</si>
  <si>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</si>
  <si>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</si>
  <si>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</si>
  <si>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</si>
  <si>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</si>
  <si>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</si>
  <si>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</si>
  <si>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</si>
  <si>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</si>
  <si>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</si>
  <si>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</si>
  <si>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</si>
  <si>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</si>
  <si>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</si>
  <si>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</si>
  <si>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</si>
  <si>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</si>
  <si>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</si>
  <si>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</si>
  <si>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</si>
  <si>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</si>
  <si>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</si>
  <si>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</si>
  <si>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</si>
  <si>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</si>
  <si>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</si>
  <si>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</si>
  <si>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</si>
  <si>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</si>
  <si>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</si>
  <si>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</si>
  <si>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</si>
  <si>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</si>
  <si>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</si>
  <si>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</si>
  <si>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</si>
  <si>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</si>
  <si>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</si>
  <si>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</si>
  <si>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</si>
  <si>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</si>
  <si>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Rodrigo Bentes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</si>
</sst>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/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4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52" t="s">
        <v>35</v>
      </c>
      <c r="C3" s="145"/>
      <c r="D3" s="152" t="s">
        <v>36</v>
      </c>
      <c r="E3" s="145"/>
      <c r="F3" s="152" t="s">
        <v>37</v>
      </c>
      <c r="G3" s="145"/>
      <c r="H3" s="152" t="s">
        <v>38</v>
      </c>
      <c r="I3" s="145"/>
      <c r="J3" s="152" t="s">
        <v>39</v>
      </c>
      <c r="K3" s="145"/>
      <c r="L3" s="152" t="s">
        <v>40</v>
      </c>
      <c r="M3" s="145"/>
      <c r="N3" s="161" t="s">
        <v>41</v>
      </c>
      <c r="O3" s="145"/>
      <c r="P3" s="161" t="s">
        <v>42</v>
      </c>
      <c r="Q3" s="145"/>
      <c r="R3" s="161" t="s">
        <v>43</v>
      </c>
      <c r="S3" s="145"/>
      <c r="T3" s="161" t="s">
        <v>44</v>
      </c>
      <c r="U3" s="145"/>
      <c r="V3" s="161" t="s">
        <v>45</v>
      </c>
      <c r="W3" s="145"/>
      <c r="X3" s="161" t="s">
        <v>46</v>
      </c>
      <c r="Y3" s="145"/>
      <c r="Z3" s="164" t="s">
        <v>47</v>
      </c>
      <c r="AA3" s="145"/>
      <c r="AB3" s="164" t="s">
        <v>48</v>
      </c>
      <c r="AC3" s="145"/>
      <c r="AD3" s="164" t="s">
        <v>49</v>
      </c>
      <c r="AE3" s="145"/>
      <c r="AF3" s="164" t="s">
        <v>50</v>
      </c>
      <c r="AG3" s="145"/>
      <c r="AH3" s="164" t="s">
        <v>51</v>
      </c>
      <c r="AI3" s="145"/>
      <c r="AJ3" s="164" t="s">
        <v>52</v>
      </c>
      <c r="AK3" s="145"/>
      <c r="AL3" s="163" t="s">
        <v>53</v>
      </c>
      <c r="AM3" s="145"/>
      <c r="AN3" s="163" t="s">
        <v>54</v>
      </c>
      <c r="AO3" s="145"/>
      <c r="AP3" s="163" t="s">
        <v>55</v>
      </c>
      <c r="AQ3" s="145"/>
      <c r="AR3" s="163" t="s">
        <v>56</v>
      </c>
      <c r="AS3" s="145"/>
      <c r="AT3" s="163" t="s">
        <v>57</v>
      </c>
      <c r="AU3" s="145"/>
      <c r="AV3" s="163" t="s">
        <v>58</v>
      </c>
      <c r="AW3" s="145"/>
      <c r="AX3" s="155" t="s">
        <v>59</v>
      </c>
      <c r="AY3" s="145"/>
      <c r="AZ3" s="155" t="s">
        <v>60</v>
      </c>
      <c r="BA3" s="145"/>
      <c r="BB3" s="155" t="s">
        <v>61</v>
      </c>
      <c r="BC3" s="145"/>
      <c r="BD3" s="155" t="s">
        <v>62</v>
      </c>
      <c r="BE3" s="145"/>
      <c r="BF3" s="155" t="s">
        <v>63</v>
      </c>
      <c r="BG3" s="145"/>
      <c r="BH3" s="155" t="s">
        <v>64</v>
      </c>
      <c r="BI3" s="145"/>
      <c r="BJ3" s="156" t="s">
        <v>65</v>
      </c>
      <c r="BK3" s="145"/>
      <c r="BL3" s="156" t="s">
        <v>66</v>
      </c>
      <c r="BM3" s="145"/>
      <c r="BN3" s="156" t="s">
        <v>67</v>
      </c>
      <c r="BO3" s="145"/>
      <c r="BP3" s="156" t="s">
        <v>68</v>
      </c>
      <c r="BQ3" s="145"/>
      <c r="BR3" s="156" t="s">
        <v>69</v>
      </c>
      <c r="BS3" s="145"/>
      <c r="BT3" s="156" t="s">
        <v>70</v>
      </c>
      <c r="BU3" s="145"/>
      <c r="BV3" s="172" t="s">
        <v>71</v>
      </c>
      <c r="BW3" s="145"/>
      <c r="BX3" s="172" t="s">
        <v>72</v>
      </c>
      <c r="BY3" s="145"/>
      <c r="BZ3" s="172" t="s">
        <v>73</v>
      </c>
      <c r="CA3" s="145"/>
      <c r="CB3" s="172" t="s">
        <v>74</v>
      </c>
      <c r="CC3" s="145"/>
      <c r="CD3" s="172" t="s">
        <v>75</v>
      </c>
      <c r="CE3" s="145"/>
      <c r="CF3" s="172" t="s">
        <v>76</v>
      </c>
      <c r="CG3" s="145"/>
      <c r="CH3" s="167" t="s">
        <v>77</v>
      </c>
      <c r="CI3" s="145"/>
      <c r="CJ3" s="167" t="s">
        <v>78</v>
      </c>
      <c r="CK3" s="145"/>
      <c r="CL3" s="167" t="s">
        <v>79</v>
      </c>
      <c r="CM3" s="145"/>
      <c r="CN3" s="167" t="s">
        <v>80</v>
      </c>
      <c r="CO3" s="145"/>
      <c r="CP3" s="167" t="s">
        <v>81</v>
      </c>
      <c r="CQ3" s="145"/>
      <c r="CR3" s="167" t="s">
        <v>82</v>
      </c>
      <c r="CS3" s="145"/>
      <c r="CT3" s="149" t="s">
        <v>83</v>
      </c>
      <c r="CU3" s="145"/>
      <c r="CV3" s="149" t="s">
        <v>84</v>
      </c>
      <c r="CW3" s="145"/>
      <c r="CX3" s="149" t="s">
        <v>85</v>
      </c>
      <c r="CY3" s="145"/>
      <c r="CZ3" s="149" t="s">
        <v>86</v>
      </c>
      <c r="DA3" s="145"/>
      <c r="DB3" s="149" t="s">
        <v>87</v>
      </c>
      <c r="DC3" s="145"/>
      <c r="DD3" s="149" t="s">
        <v>88</v>
      </c>
      <c r="DE3" s="145"/>
      <c r="DF3" s="171" t="s">
        <v>89</v>
      </c>
      <c r="DG3" s="145"/>
      <c r="DH3" s="171" t="s">
        <v>90</v>
      </c>
      <c r="DI3" s="145"/>
      <c r="DJ3" s="171" t="s">
        <v>91</v>
      </c>
      <c r="DK3" s="145"/>
      <c r="DL3" s="171" t="s">
        <v>92</v>
      </c>
      <c r="DM3" s="145"/>
      <c r="DN3" s="171" t="s">
        <v>93</v>
      </c>
      <c r="DO3" s="145"/>
      <c r="DP3" s="17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48" t="s">
        <v>101</v>
      </c>
      <c r="EE3" s="145"/>
      <c r="EF3" s="148" t="s">
        <v>102</v>
      </c>
      <c r="EG3" s="145"/>
      <c r="EH3" s="148" t="s">
        <v>103</v>
      </c>
      <c r="EI3" s="145"/>
      <c r="EJ3" s="148" t="s">
        <v>104</v>
      </c>
      <c r="EK3" s="145"/>
      <c r="EL3" s="148" t="s">
        <v>105</v>
      </c>
      <c r="EM3" s="145"/>
      <c r="EN3" s="148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1</v>
      </c>
      <c r="E5" s="126">
        <v>1</v>
      </c>
      <c r="F5" s="126">
        <v>0</v>
      </c>
      <c r="G5" s="126">
        <v>1</v>
      </c>
      <c r="H5" s="126">
        <v>2</v>
      </c>
      <c r="I5" s="126">
        <v>1</v>
      </c>
      <c r="J5" s="126">
        <v>1</v>
      </c>
      <c r="K5" s="126">
        <v>0</v>
      </c>
      <c r="L5" s="126">
        <v>1</v>
      </c>
      <c r="M5" s="126">
        <v>2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1</v>
      </c>
      <c r="T5" s="126">
        <v>1</v>
      </c>
      <c r="U5" s="126">
        <v>1</v>
      </c>
      <c r="V5" s="126">
        <v>1</v>
      </c>
      <c r="W5" s="126">
        <v>2</v>
      </c>
      <c r="X5" s="126">
        <v>1</v>
      </c>
      <c r="Y5" s="126">
        <v>0</v>
      </c>
      <c r="Z5" s="126">
        <v>3</v>
      </c>
      <c r="AA5" s="126">
        <v>0</v>
      </c>
      <c r="AB5" s="126">
        <v>0</v>
      </c>
      <c r="AC5" s="126">
        <v>2</v>
      </c>
      <c r="AD5" s="126">
        <v>0</v>
      </c>
      <c r="AE5" s="126">
        <v>1</v>
      </c>
      <c r="AF5" s="126">
        <v>4</v>
      </c>
      <c r="AG5" s="126">
        <v>0</v>
      </c>
      <c r="AH5" s="126">
        <v>1</v>
      </c>
      <c r="AI5" s="126">
        <v>3</v>
      </c>
      <c r="AJ5" s="126">
        <v>2</v>
      </c>
      <c r="AK5" s="126">
        <v>0</v>
      </c>
      <c r="AL5" s="126">
        <v>2</v>
      </c>
      <c r="AM5" s="126">
        <v>0</v>
      </c>
      <c r="AN5" s="126">
        <v>1</v>
      </c>
      <c r="AO5" s="126">
        <v>1</v>
      </c>
      <c r="AP5" s="126">
        <v>2</v>
      </c>
      <c r="AQ5" s="126">
        <v>1</v>
      </c>
      <c r="AR5" s="126">
        <v>1</v>
      </c>
      <c r="AS5" s="126">
        <v>0</v>
      </c>
      <c r="AT5" s="126">
        <v>1</v>
      </c>
      <c r="AU5" s="126">
        <v>2</v>
      </c>
      <c r="AV5" s="126">
        <v>0</v>
      </c>
      <c r="AW5" s="126">
        <v>1</v>
      </c>
      <c r="AX5" s="126">
        <v>4</v>
      </c>
      <c r="AY5" s="126">
        <v>0</v>
      </c>
      <c r="AZ5" s="126">
        <v>1</v>
      </c>
      <c r="BA5" s="126">
        <v>1</v>
      </c>
      <c r="BB5" s="126">
        <v>3</v>
      </c>
      <c r="BC5" s="126">
        <v>0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3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0</v>
      </c>
      <c r="BP5" s="126">
        <v>2</v>
      </c>
      <c r="BQ5" s="126">
        <v>1</v>
      </c>
      <c r="BR5" s="126">
        <v>1</v>
      </c>
      <c r="BS5" s="126">
        <v>1</v>
      </c>
      <c r="BT5" s="126">
        <v>0</v>
      </c>
      <c r="BU5" s="126">
        <v>2</v>
      </c>
      <c r="BV5" s="126">
        <v>2</v>
      </c>
      <c r="BW5" s="126">
        <v>0</v>
      </c>
      <c r="BX5" s="126">
        <v>1</v>
      </c>
      <c r="BY5" s="126">
        <v>0</v>
      </c>
      <c r="BZ5" s="126">
        <v>3</v>
      </c>
      <c r="CA5" s="126">
        <v>0</v>
      </c>
      <c r="CB5" s="126">
        <v>2</v>
      </c>
      <c r="CC5" s="126">
        <v>0</v>
      </c>
      <c r="CD5" s="126">
        <v>0</v>
      </c>
      <c r="CE5" s="126">
        <v>1</v>
      </c>
      <c r="CF5" s="126">
        <v>0</v>
      </c>
      <c r="CG5" s="126">
        <v>4</v>
      </c>
      <c r="CH5" s="126">
        <v>3</v>
      </c>
      <c r="CI5" s="126">
        <v>0</v>
      </c>
      <c r="CJ5" s="126">
        <v>0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1</v>
      </c>
      <c r="CQ5" s="126">
        <v>0</v>
      </c>
      <c r="CR5" s="126">
        <v>1</v>
      </c>
      <c r="CS5" s="126">
        <v>1</v>
      </c>
      <c r="CT5" s="126">
        <v>2</v>
      </c>
      <c r="CU5" s="126">
        <v>0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0</v>
      </c>
      <c r="DC5" s="126">
        <v>2</v>
      </c>
      <c r="DD5" s="126">
        <v>2</v>
      </c>
      <c r="DE5" s="126">
        <v>1</v>
      </c>
      <c r="DF5" s="126">
        <v>3</v>
      </c>
      <c r="DG5" s="126">
        <v>0</v>
      </c>
      <c r="DH5" s="126">
        <v>2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0</v>
      </c>
      <c r="DO5" s="126">
        <v>0</v>
      </c>
      <c r="DP5" s="126">
        <v>3</v>
      </c>
      <c r="DQ5" s="126">
        <v>0</v>
      </c>
      <c r="DR5" s="126">
        <v>2</v>
      </c>
      <c r="DS5" s="126">
        <v>0</v>
      </c>
      <c r="DT5" s="126">
        <v>1</v>
      </c>
      <c r="DU5" s="126">
        <v>2</v>
      </c>
      <c r="DV5" s="126">
        <v>2</v>
      </c>
      <c r="DW5" s="126">
        <v>1</v>
      </c>
      <c r="DX5" s="126">
        <v>2</v>
      </c>
      <c r="DY5" s="126">
        <v>0</v>
      </c>
      <c r="DZ5" s="126">
        <v>2</v>
      </c>
      <c r="EA5" s="126">
        <v>1</v>
      </c>
      <c r="EB5" s="126">
        <v>1</v>
      </c>
      <c r="EC5" s="126">
        <v>0</v>
      </c>
      <c r="ED5" s="126">
        <v>2</v>
      </c>
      <c r="EE5" s="126">
        <v>1</v>
      </c>
      <c r="EF5" s="126">
        <v>1</v>
      </c>
      <c r="EG5" s="126">
        <v>0</v>
      </c>
      <c r="EH5" s="126">
        <v>3</v>
      </c>
      <c r="EI5" s="126">
        <v>0</v>
      </c>
      <c r="EJ5" s="126">
        <v>0</v>
      </c>
      <c r="EK5" s="126">
        <v>2</v>
      </c>
      <c r="EL5" s="126">
        <v>0</v>
      </c>
      <c r="EM5" s="126">
        <v>1</v>
      </c>
      <c r="EN5" s="126">
        <v>2</v>
      </c>
      <c r="EO5" s="126">
        <v>1</v>
      </c>
    </row>
    <row r="7" spans="1:145" ht="21.9" customHeight="1">
      <c r="A7" s="150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3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4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7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8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8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8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6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0</v>
      </c>
      <c r="L10" s="23">
        <f>IFERROR(INDEX(Calc!$L$3:$L$6,MATCH(1,Calc!$J$3:$J$6,0)),0)</f>
        <v>1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67</v>
      </c>
      <c r="Q10" s="22">
        <v>1</v>
      </c>
      <c r="R10" s="159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1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6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6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3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6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3</v>
      </c>
      <c r="AT11" s="25">
        <f>IFERROR(INDEX(Calc!$F$11:$F$14,MATCH(2,Calc!$J$11:$J$14,0)),0)</f>
        <v>3</v>
      </c>
      <c r="AU11" s="25">
        <f>IFERROR(INDEX(Calc!$G$11:$G$14,MATCH(2,Calc!$J$11:$J$14,0)),0)</f>
        <v>0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3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3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3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3</v>
      </c>
      <c r="I13" s="29">
        <f>IFERROR(INDEX(Calc!$K$3:$K$6,MATCH(4,Calc!$J$3:$J$6,0)),0)</f>
        <v>3</v>
      </c>
      <c r="J13" s="29">
        <f>IFERROR(INDEX(Calc!$C$3:$C$6,MATCH(4,Calc!$J$3:$J$6,0)),0)</f>
        <v>1</v>
      </c>
      <c r="K13" s="29">
        <f>IFERROR(INDEX(Calc!$D$3:$D$6,MATCH(4,Calc!$J$3:$J$6,0)),0)</f>
        <v>0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4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33</v>
      </c>
      <c r="Q13" s="28">
        <v>4</v>
      </c>
      <c r="R13" s="151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1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9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7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8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8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8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8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1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62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6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62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2</v>
      </c>
      <c r="AT18" s="25">
        <f>IFERROR(INDEX(Calc!$F$23:$F$26,MATCH(2,Calc!$J$23:$J$26,0)),0)</f>
        <v>3</v>
      </c>
      <c r="AU18" s="25">
        <f>IFERROR(INDEX(Calc!$G$23:$G$26,MATCH(2,Calc!$J$23:$J$26,0)),0)</f>
        <v>-1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3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3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3" t="str">
        <f>IFERROR(INDEX(Calc!$B$23:$B$26,MATCH(3,Calc!$J$23:$J$26,0)),"?")</f>
        <v>Tunisia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4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4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51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Japao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3</v>
      </c>
      <c r="AT20" s="29">
        <f>IFERROR(INDEX(Calc!$F$23:$F$26,MATCH(4,Calc!$J$23:$J$26,0)),0)</f>
        <v>5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6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9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8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8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8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0</v>
      </c>
      <c r="O24" s="23">
        <f>IFERROR(INDEX(Calc!$G$27:$G$30,MATCH(1,Calc!$J$27:$J$30,0)),0)</f>
        <v>9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1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0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6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2</v>
      </c>
      <c r="N25" s="25">
        <f>IFERROR(INDEX(Calc!$F$27:$F$30,MATCH(2,Calc!$J$27:$J$30,0)),0)</f>
        <v>3</v>
      </c>
      <c r="O25" s="25">
        <f>IFERROR(INDEX(Calc!$G$27:$G$30,MATCH(2,Calc!$J$27:$J$30,0)),0)</f>
        <v>-1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6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5</v>
      </c>
      <c r="AD25" s="25">
        <f>IFERROR(INDEX(Calc!$F$31:$F$34,MATCH(2,Calc!$J$31:$J$34,0)),0)</f>
        <v>1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6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53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5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3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3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51" t="str">
        <f>IFERROR(INDEX(Calc!$B$27:$B$30,MATCH(4,Calc!$J$27:$J$30,0)),"?")</f>
        <v>Egito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1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5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51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7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8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8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8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8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6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0</v>
      </c>
      <c r="L31" s="23">
        <f>IFERROR(INDEX(Calc!$L$39:$L$42,MATCH(1,Calc!$J$39:$J$42,0)),0)</f>
        <v>1</v>
      </c>
      <c r="M31" s="23">
        <f>IFERROR(INDEX(Calc!$E$39:$E$42,MATCH(1,Calc!$J$39:$J$42,0)),0)</f>
        <v>5</v>
      </c>
      <c r="N31" s="23">
        <f>IFERROR(INDEX(Calc!$F$39:$F$42,MATCH(1,Calc!$J$39:$J$42,0)),0)</f>
        <v>3</v>
      </c>
      <c r="O31" s="23">
        <f>IFERROR(INDEX(Calc!$G$39:$G$42,MATCH(1,Calc!$J$39:$J$42,0)),0)</f>
        <v>2</v>
      </c>
      <c r="P31" s="23">
        <f>IFERROR(ROUND(INDEX(Calc!$H$39:$H$42,MATCH(1,Calc!$J$39:$J$42,0))/(INDEX(Calc!$K$39:$K$42,MATCH(1,Calc!$J$39:$J$42,0))*3)*100,0),0)</f>
        <v>67</v>
      </c>
      <c r="Q31" s="22">
        <v>1</v>
      </c>
      <c r="R31" s="159" t="str">
        <f>IFERROR(INDEX(Calc!$B$43:$B$46,MATCH(1,Calc!$J$43:$J$46,0)),"?")</f>
        <v>Colombia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2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6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62" t="str">
        <f>IFERROR(INDEX(Calc!$B$43:$B$46,MATCH(2,Calc!$J$43:$J$46,0)),"?")</f>
        <v>Portugal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6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3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3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3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5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3</v>
      </c>
      <c r="I34" s="29">
        <f>IFERROR(INDEX(Calc!$K$39:$K$42,MATCH(4,Calc!$J$39:$J$42,0)),0)</f>
        <v>3</v>
      </c>
      <c r="J34" s="29">
        <f>IFERROR(INDEX(Calc!$C$39:$C$42,MATCH(4,Calc!$J$39:$J$42,0)),0)</f>
        <v>1</v>
      </c>
      <c r="K34" s="29">
        <f>IFERROR(INDEX(Calc!$D$39:$D$42,MATCH(4,Calc!$J$39:$J$42,0)),0)</f>
        <v>0</v>
      </c>
      <c r="L34" s="29">
        <f>IFERROR(INDEX(Calc!$L$39:$L$42,MATCH(4,Calc!$J$39:$J$42,0)),0)</f>
        <v>2</v>
      </c>
      <c r="M34" s="29">
        <f>IFERROR(INDEX(Calc!$E$39:$E$42,MATCH(4,Calc!$J$39:$J$42,0)),0)</f>
        <v>3</v>
      </c>
      <c r="N34" s="29">
        <f>IFERROR(INDEX(Calc!$F$39:$F$42,MATCH(4,Calc!$J$39:$J$42,0)),0)</f>
        <v>3</v>
      </c>
      <c r="O34" s="29">
        <f>IFERROR(INDEX(Calc!$G$39:$G$42,MATCH(4,Calc!$J$39:$J$42,0)),0)</f>
        <v>0</v>
      </c>
      <c r="P34" s="29">
        <f>IFERROR(ROUND(INDEX(Calc!$H$39:$H$42,MATCH(4,Calc!$J$39:$J$42,0))/(INDEX(Calc!$K$39:$K$42,MATCH(4,Calc!$J$39:$J$42,0))*3)*100,0),0)</f>
        <v>33</v>
      </c>
      <c r="Q34" s="28">
        <v>4</v>
      </c>
      <c r="R34" s="151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5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1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4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4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6</v>
      </c>
      <c r="I3" s="37">
        <f t="shared" ref="I3:I50" si="2">H3*1000000000+(G3+200)*1000000+E3*1000+(500-M3)</f>
        <v>6202004484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-2</v>
      </c>
      <c r="H4" s="38">
        <f t="shared" si="1"/>
        <v>3</v>
      </c>
      <c r="I4" s="37">
        <f t="shared" si="2"/>
        <v>3198002437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7</v>
      </c>
      <c r="I7" s="41">
        <f t="shared" si="2"/>
        <v>7202004456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3</v>
      </c>
      <c r="I8" s="41">
        <f t="shared" si="2"/>
        <v>3199002445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-3</v>
      </c>
      <c r="H9" s="42">
        <f t="shared" si="1"/>
        <v>1</v>
      </c>
      <c r="I9" s="41">
        <f t="shared" si="2"/>
        <v>1197001462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2</v>
      </c>
      <c r="H10" s="42">
        <f t="shared" si="1"/>
        <v>6</v>
      </c>
      <c r="I10" s="41">
        <f t="shared" si="2"/>
        <v>6202005480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9</v>
      </c>
      <c r="H11" s="46">
        <f t="shared" si="1"/>
        <v>9</v>
      </c>
      <c r="I11" s="45">
        <f t="shared" si="2"/>
        <v>9209010495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0</v>
      </c>
      <c r="H12" s="46">
        <f t="shared" si="1"/>
        <v>6</v>
      </c>
      <c r="I12" s="45">
        <f t="shared" si="2"/>
        <v>6200003486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9</v>
      </c>
      <c r="I15" s="49">
        <f t="shared" si="2"/>
        <v>9204006489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0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-4</v>
      </c>
      <c r="H16" s="50">
        <f t="shared" si="1"/>
        <v>0</v>
      </c>
      <c r="I16" s="49">
        <f t="shared" si="2"/>
        <v>196000449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0</v>
      </c>
      <c r="H17" s="50">
        <f t="shared" si="1"/>
        <v>4</v>
      </c>
      <c r="I17" s="49">
        <f t="shared" si="2"/>
        <v>4200003477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4</v>
      </c>
      <c r="I18" s="49">
        <f t="shared" si="2"/>
        <v>4200003464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8</v>
      </c>
      <c r="H19" s="54">
        <f t="shared" si="1"/>
        <v>9</v>
      </c>
      <c r="I19" s="53">
        <f t="shared" si="2"/>
        <v>9208009488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-2</v>
      </c>
      <c r="H24" s="58">
        <f t="shared" si="1"/>
        <v>1</v>
      </c>
      <c r="I24" s="57">
        <f t="shared" si="2"/>
        <v>1198003485</v>
      </c>
      <c r="J24" s="58">
        <f>RANK(I24,$I$23:$I$26,0)</f>
        <v>4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4</v>
      </c>
      <c r="I25" s="57">
        <f t="shared" si="2"/>
        <v>4199002474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-2</v>
      </c>
      <c r="H26" s="58">
        <f t="shared" si="1"/>
        <v>3</v>
      </c>
      <c r="I26" s="57">
        <f t="shared" si="2"/>
        <v>3198002470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9</v>
      </c>
      <c r="H27" s="62">
        <f t="shared" si="1"/>
        <v>9</v>
      </c>
      <c r="I27" s="61">
        <f t="shared" si="2"/>
        <v>9209009497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0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-5</v>
      </c>
      <c r="H28" s="62">
        <f t="shared" si="1"/>
        <v>0</v>
      </c>
      <c r="I28" s="61">
        <f t="shared" si="2"/>
        <v>195000464</v>
      </c>
      <c r="J28" s="62">
        <f>RANK(I28,$I$27:$I$30,0)</f>
        <v>4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3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6</v>
      </c>
      <c r="I29" s="61">
        <f t="shared" si="2"/>
        <v>6199002475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-3</v>
      </c>
      <c r="H30" s="62">
        <f t="shared" si="1"/>
        <v>3</v>
      </c>
      <c r="I30" s="61">
        <f t="shared" si="2"/>
        <v>3197002402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5</v>
      </c>
      <c r="H31" s="66">
        <f t="shared" si="1"/>
        <v>7</v>
      </c>
      <c r="I31" s="65">
        <f t="shared" si="2"/>
        <v>7205006496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5</v>
      </c>
      <c r="G32" s="65">
        <f t="shared" si="0"/>
        <v>-4</v>
      </c>
      <c r="H32" s="66">
        <f t="shared" si="1"/>
        <v>3</v>
      </c>
      <c r="I32" s="65">
        <f t="shared" si="2"/>
        <v>3196001412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0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-5</v>
      </c>
      <c r="H33" s="66">
        <f t="shared" si="1"/>
        <v>0</v>
      </c>
      <c r="I33" s="65">
        <f t="shared" si="2"/>
        <v>195000443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3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1</v>
      </c>
      <c r="G34" s="65">
        <f t="shared" si="0"/>
        <v>4</v>
      </c>
      <c r="H34" s="66">
        <f t="shared" si="1"/>
        <v>7</v>
      </c>
      <c r="I34" s="65">
        <f t="shared" si="2"/>
        <v>7204005483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7</v>
      </c>
      <c r="H35" s="70">
        <f t="shared" si="1"/>
        <v>9</v>
      </c>
      <c r="I35" s="69">
        <f t="shared" si="2"/>
        <v>9207007498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4</v>
      </c>
      <c r="I36" s="69">
        <f t="shared" si="2"/>
        <v>4199003479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-6</v>
      </c>
      <c r="H37" s="70">
        <f t="shared" si="1"/>
        <v>0</v>
      </c>
      <c r="I37" s="69">
        <f t="shared" si="2"/>
        <v>194001435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4</v>
      </c>
      <c r="I38" s="69">
        <f t="shared" si="2"/>
        <v>4200003472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2</v>
      </c>
      <c r="H39" s="74">
        <f t="shared" si="1"/>
        <v>6</v>
      </c>
      <c r="I39" s="73">
        <f t="shared" si="2"/>
        <v>6202005499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1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-2</v>
      </c>
      <c r="H40" s="74">
        <f t="shared" si="1"/>
        <v>4</v>
      </c>
      <c r="I40" s="73">
        <f t="shared" si="2"/>
        <v>4198001468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0</v>
      </c>
      <c r="H41" s="74">
        <f t="shared" si="1"/>
        <v>4</v>
      </c>
      <c r="I41" s="73">
        <f t="shared" si="2"/>
        <v>4200002476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3</v>
      </c>
      <c r="G42" s="73">
        <f t="shared" si="0"/>
        <v>0</v>
      </c>
      <c r="H42" s="74">
        <f t="shared" si="1"/>
        <v>3</v>
      </c>
      <c r="I42" s="73">
        <f t="shared" si="2"/>
        <v>3200003414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2</v>
      </c>
      <c r="H43" s="78">
        <f t="shared" si="1"/>
        <v>6</v>
      </c>
      <c r="I43" s="77">
        <f t="shared" si="2"/>
        <v>6202005494</v>
      </c>
      <c r="J43" s="78">
        <f>RANK(I43,$I$43:$I$46,0)</f>
        <v>2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1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-3</v>
      </c>
      <c r="H44" s="78">
        <f t="shared" si="1"/>
        <v>3</v>
      </c>
      <c r="I44" s="77">
        <f t="shared" si="2"/>
        <v>3197001443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-3</v>
      </c>
      <c r="H45" s="78">
        <f t="shared" si="1"/>
        <v>0</v>
      </c>
      <c r="I45" s="77">
        <f t="shared" si="2"/>
        <v>197002426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3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9</v>
      </c>
      <c r="I46" s="77">
        <f t="shared" si="2"/>
        <v>9204006482</v>
      </c>
      <c r="J46" s="78">
        <f>RANK(I46,$I$43:$I$46,0)</f>
        <v>1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9</v>
      </c>
      <c r="I47" s="81">
        <f t="shared" si="2"/>
        <v>9205006491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-3</v>
      </c>
      <c r="H49" s="82">
        <f t="shared" si="1"/>
        <v>3</v>
      </c>
      <c r="I49" s="81">
        <f t="shared" si="2"/>
        <v>3197002448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4</v>
      </c>
      <c r="G50" s="81">
        <f t="shared" si="0"/>
        <v>-4</v>
      </c>
      <c r="H50" s="82">
        <f t="shared" si="1"/>
        <v>0</v>
      </c>
      <c r="I50" s="81">
        <f t="shared" si="2"/>
        <v>196000428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Tunisia</v>
      </c>
      <c r="E58" s="84" t="str">
        <f>IFERROR(INDEX($B$23:$B$26,MATCH(4,$J$23:$J$26,0)),"?")</f>
        <v>Japao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Nova Zelandia</v>
      </c>
      <c r="E59" s="84" t="str">
        <f>IFERROR(INDEX($B$27:$B$30,MATCH(4,$J$27:$J$30,0)),"?")</f>
        <v>Egito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Colombia</v>
      </c>
      <c r="C63" s="84" t="str">
        <f>IFERROR(INDEX($B$43:$B$46,MATCH(2,$J$43:$J$46,0)),"?")</f>
        <v>Portugal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3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3199002445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4200003464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Tunisia</v>
      </c>
      <c r="C71" s="97">
        <f>IFERROR(INDEX($I$23:$I$26,MATCH(3,$J$23:$J$26,0)),0)</f>
        <v>3198002470</v>
      </c>
      <c r="D71" s="98">
        <f t="shared" si="4"/>
        <v>8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3197002402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3196001412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4199003479</v>
      </c>
      <c r="D74" s="98">
        <f t="shared" si="4"/>
        <v>4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4198001468</v>
      </c>
      <c r="D75" s="98">
        <f t="shared" si="4"/>
        <v>5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3197001443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3197002448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Turquia</v>
      </c>
    </row>
    <row r="81" spans="1:2">
      <c r="A81" s="110">
        <v>3</v>
      </c>
      <c r="B81" s="111" t="str">
        <f>IFERROR(INDEX($B$66:$B$77,MATCH(3,$D$66:$D$77,0)),"?")</f>
        <v>Tchequia</v>
      </c>
    </row>
    <row r="82" spans="1:2">
      <c r="A82" s="110">
        <v>4</v>
      </c>
      <c r="B82" s="111" t="str">
        <f>IFERROR(INDEX($B$66:$B$77,MATCH(4,$D$66:$D$77,0)),"?")</f>
        <v>Senegal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Bosnia e Herzegovina</v>
      </c>
    </row>
    <row r="86" spans="1:2">
      <c r="A86" s="110">
        <v>8</v>
      </c>
      <c r="B86" s="111" t="str">
        <f>IFERROR(INDEX($B$66:$B$77,MATCH(8,$D$66:$D$77,0)),"?")</f>
        <v>Tunisia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4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sqref="A1:C1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4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Rodrigo Bentes</v>
      </c>
      <c r="B5" s="20" t="s">
        <v>1216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4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Rodrigo Bentes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Tunisia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Portugal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Colombia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Australia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Portugal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Colombia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Australia</v>
      </c>
      <c r="BE5" s="140" t="str">
        <f>IF('Apostas - Mata-Mata'!AV6="X",'Apostas - Mata-Mata'!AV5,IF('Apostas - Mata-Mata'!AW6="X",'Apostas - Mata-Mata'!AW5,"Aguardando"))</f>
        <v>Canada</v>
      </c>
      <c r="BF5" s="139" t="str">
        <f>IF('Apostas - Mata-Mata'!AX6="X",'Apostas - Mata-Mata'!AX5,IF('Apostas - Mata-Mata'!AY6="X",'Apostas - Mata-Mata'!AY5,"Aguardando"))</f>
        <v>Holanda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Australia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Australia</v>
      </c>
      <c r="BL5" s="139" t="str">
        <f>IF('Apostas - Mata-Mata'!BF6="X",'Apostas - Mata-Mata'!BF5,IF('Apostas - Mata-Mata'!BG6="X",'Apostas - Mata-Mata'!BG5,"Aguardando"))</f>
        <v>Holanda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 t="s">
        <v>1616</v>
      </c>
      <c r="M6" s="123"/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/>
      <c r="AU6" s="142" t="s">
        <v>1616</v>
      </c>
      <c r="AV6" s="142" t="s">
        <v>1616</v>
      </c>
      <c r="AW6" s="143"/>
      <c r="AX6" s="141"/>
      <c r="AY6" s="142" t="s">
        <v>1616</v>
      </c>
      <c r="AZ6" s="142" t="s">
        <v>1616</v>
      </c>
      <c r="BA6" s="142"/>
      <c r="BB6" s="142" t="s">
        <v>1616</v>
      </c>
      <c r="BC6" s="142"/>
      <c r="BD6" s="142" t="s">
        <v>1616</v>
      </c>
      <c r="BE6" s="143"/>
      <c r="BF6" s="141" t="s">
        <v>1616</v>
      </c>
      <c r="BG6" s="142"/>
      <c r="BH6" s="142" t="s">
        <v>1616</v>
      </c>
      <c r="BI6" s="143"/>
      <c r="BJ6" s="141" t="s">
        <v>1616</v>
      </c>
      <c r="BK6" s="143"/>
      <c r="BL6" s="141"/>
      <c r="BM6" s="143" t="s">
        <v>1616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Bentes</cp:lastModifiedBy>
  <dcterms:created xsi:type="dcterms:W3CDTF">2026-05-13T21:26:19Z</dcterms:created>
  <dcterms:modified xsi:type="dcterms:W3CDTF">2026-06-09T15:08:36Z</dcterms:modified>
</cp:coreProperties>
</file>