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d.docs.live.net/24d89614b78daa15/Área de Trabalho/"/>
    </mc:Choice>
  </mc:AlternateContent>
  <xr:revisionPtr revIDLastSave="0" documentId="8_{B40EF660-7CAE-4874-908F-6E7AB8548B0A}" xr6:coauthVersionLast="47" xr6:coauthVersionMax="47" xr10:uidLastSave="{00000000-0000-0000-0000-000000000000}"/>
  <bookViews>
    <workbookView xWindow="-120" yWindow="-120" windowWidth="29040" windowHeight="15720" firstSheet="6" activeTab="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G34" i="4" s="1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H20" i="4" s="1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H14" i="4" s="1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K10" i="4"/>
  <c r="F10" i="4"/>
  <c r="E10" i="4"/>
  <c r="G10" i="4" s="1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H8" i="4" s="1"/>
  <c r="K7" i="4"/>
  <c r="F7" i="4"/>
  <c r="E7" i="4"/>
  <c r="G7" i="4" s="1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G50" i="4" l="1"/>
  <c r="G39" i="4"/>
  <c r="G41" i="4"/>
  <c r="H35" i="4"/>
  <c r="H34" i="4"/>
  <c r="I34" i="4" s="1"/>
  <c r="G31" i="4"/>
  <c r="H29" i="4"/>
  <c r="G26" i="4"/>
  <c r="G23" i="4"/>
  <c r="G25" i="4"/>
  <c r="G20" i="4"/>
  <c r="H21" i="4"/>
  <c r="H19" i="4"/>
  <c r="G14" i="4"/>
  <c r="H11" i="4"/>
  <c r="I11" i="4" s="1"/>
  <c r="H3" i="4"/>
  <c r="I3" i="4" s="1"/>
  <c r="G12" i="4"/>
  <c r="I26" i="4"/>
  <c r="G9" i="4"/>
  <c r="I9" i="4" s="1"/>
  <c r="H15" i="4"/>
  <c r="G40" i="4"/>
  <c r="I40" i="4" s="1"/>
  <c r="H43" i="4"/>
  <c r="H44" i="4"/>
  <c r="H33" i="4"/>
  <c r="G24" i="4"/>
  <c r="I24" i="4" s="1"/>
  <c r="H30" i="4"/>
  <c r="G21" i="4"/>
  <c r="H27" i="4"/>
  <c r="G28" i="4"/>
  <c r="I8" i="4"/>
  <c r="H25" i="4"/>
  <c r="H47" i="4"/>
  <c r="I47" i="4" s="1"/>
  <c r="H12" i="4"/>
  <c r="H50" i="4"/>
  <c r="I50" i="4" s="1"/>
  <c r="I21" i="4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G19" i="4"/>
  <c r="G29" i="4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I20" i="4"/>
  <c r="L39" i="4"/>
  <c r="L7" i="4"/>
  <c r="L21" i="4"/>
  <c r="L35" i="4"/>
  <c r="L49" i="4"/>
  <c r="I41" i="4" l="1"/>
  <c r="I39" i="4"/>
  <c r="I35" i="4"/>
  <c r="I30" i="4"/>
  <c r="J27" i="4" s="1"/>
  <c r="N24" i="2" s="1"/>
  <c r="I28" i="4"/>
  <c r="I25" i="4"/>
  <c r="J25" i="4" s="1"/>
  <c r="I19" i="4"/>
  <c r="I15" i="4"/>
  <c r="I12" i="4"/>
  <c r="J13" i="4" s="1"/>
  <c r="I5" i="4"/>
  <c r="I33" i="4"/>
  <c r="I42" i="4"/>
  <c r="I44" i="4"/>
  <c r="I27" i="4"/>
  <c r="I6" i="4"/>
  <c r="I49" i="4"/>
  <c r="J47" i="4" s="1"/>
  <c r="I16" i="4"/>
  <c r="I36" i="4"/>
  <c r="J10" i="4"/>
  <c r="I4" i="4"/>
  <c r="I38" i="4"/>
  <c r="J9" i="4"/>
  <c r="I37" i="4"/>
  <c r="J8" i="4"/>
  <c r="J7" i="4"/>
  <c r="AF12" i="2" s="1"/>
  <c r="I17" i="4"/>
  <c r="I32" i="4"/>
  <c r="I22" i="4"/>
  <c r="I18" i="4"/>
  <c r="I45" i="4"/>
  <c r="J43" i="4" s="1"/>
  <c r="AO31" i="2" l="1"/>
  <c r="J48" i="4"/>
  <c r="J41" i="4"/>
  <c r="J40" i="4"/>
  <c r="J39" i="4"/>
  <c r="B31" i="2" s="1"/>
  <c r="J42" i="4"/>
  <c r="J31" i="4"/>
  <c r="AC24" i="2" s="1"/>
  <c r="J30" i="4"/>
  <c r="K26" i="2" s="1"/>
  <c r="J23" i="4"/>
  <c r="J26" i="4"/>
  <c r="J24" i="4"/>
  <c r="J22" i="4"/>
  <c r="J18" i="4"/>
  <c r="J12" i="4"/>
  <c r="J11" i="4"/>
  <c r="J14" i="4"/>
  <c r="J3" i="4"/>
  <c r="J29" i="4"/>
  <c r="J28" i="4"/>
  <c r="P27" i="2" s="1"/>
  <c r="H31" i="2"/>
  <c r="J49" i="4"/>
  <c r="AQ32" i="2" s="1"/>
  <c r="J36" i="4"/>
  <c r="J4" i="4"/>
  <c r="J50" i="4"/>
  <c r="J35" i="4"/>
  <c r="AQ24" i="2" s="1"/>
  <c r="J6" i="4"/>
  <c r="I24" i="2"/>
  <c r="K24" i="2"/>
  <c r="L24" i="2"/>
  <c r="H24" i="2"/>
  <c r="J24" i="2"/>
  <c r="M24" i="2"/>
  <c r="J5" i="4"/>
  <c r="J37" i="4"/>
  <c r="J32" i="4"/>
  <c r="J34" i="4"/>
  <c r="J33" i="4"/>
  <c r="J19" i="4"/>
  <c r="Y17" i="2" s="1"/>
  <c r="J21" i="4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N31" i="2"/>
  <c r="X12" i="2"/>
  <c r="AE11" i="2"/>
  <c r="R12" i="2"/>
  <c r="AF10" i="2"/>
  <c r="AA12" i="2"/>
  <c r="R10" i="2"/>
  <c r="C54" i="4"/>
  <c r="C5" i="6" s="1"/>
  <c r="D54" i="4"/>
  <c r="J16" i="4"/>
  <c r="AC12" i="2"/>
  <c r="AF11" i="2"/>
  <c r="AD12" i="2"/>
  <c r="Y12" i="2"/>
  <c r="AC13" i="2"/>
  <c r="Z11" i="2"/>
  <c r="AD10" i="2"/>
  <c r="AB12" i="2"/>
  <c r="AD13" i="2"/>
  <c r="AB10" i="2"/>
  <c r="AE10" i="2"/>
  <c r="AS31" i="2"/>
  <c r="C67" i="4"/>
  <c r="AD11" i="2"/>
  <c r="B67" i="4"/>
  <c r="AB13" i="2"/>
  <c r="AC10" i="2"/>
  <c r="Z13" i="2"/>
  <c r="R13" i="2"/>
  <c r="J38" i="4"/>
  <c r="AE12" i="2"/>
  <c r="E54" i="4"/>
  <c r="P24" i="2"/>
  <c r="AA11" i="2"/>
  <c r="J15" i="4"/>
  <c r="O24" i="2"/>
  <c r="J45" i="4"/>
  <c r="J44" i="4"/>
  <c r="AF31" i="2" s="1"/>
  <c r="B24" i="2"/>
  <c r="B59" i="4"/>
  <c r="T5" i="6" s="1"/>
  <c r="J46" i="4"/>
  <c r="J17" i="4"/>
  <c r="B63" i="4"/>
  <c r="AD5" i="6" s="1"/>
  <c r="C62" i="4"/>
  <c r="Y5" i="6" s="1"/>
  <c r="AT32" i="2" l="1"/>
  <c r="AQ34" i="2"/>
  <c r="AS32" i="2"/>
  <c r="AU32" i="2"/>
  <c r="C77" i="4"/>
  <c r="AN32" i="2"/>
  <c r="AO32" i="2"/>
  <c r="AH32" i="2"/>
  <c r="AR32" i="2"/>
  <c r="AP32" i="2"/>
  <c r="AV32" i="2"/>
  <c r="AU31" i="2"/>
  <c r="B64" i="4"/>
  <c r="P5" i="6" s="1"/>
  <c r="AP31" i="2"/>
  <c r="AQ31" i="2"/>
  <c r="AV31" i="2"/>
  <c r="AR31" i="2"/>
  <c r="AH31" i="2"/>
  <c r="AT31" i="2"/>
  <c r="AH34" i="2"/>
  <c r="AP34" i="2"/>
  <c r="AQ33" i="2"/>
  <c r="AT33" i="2"/>
  <c r="AO33" i="2"/>
  <c r="C64" i="4"/>
  <c r="W5" i="6" s="1"/>
  <c r="D64" i="4"/>
  <c r="AR33" i="2"/>
  <c r="AU33" i="2"/>
  <c r="AN33" i="2"/>
  <c r="AP33" i="2"/>
  <c r="AE31" i="2"/>
  <c r="AC31" i="2"/>
  <c r="AD31" i="2"/>
  <c r="Y31" i="2"/>
  <c r="AB31" i="2"/>
  <c r="Z31" i="2"/>
  <c r="R31" i="2"/>
  <c r="AA31" i="2"/>
  <c r="X31" i="2"/>
  <c r="AC33" i="2"/>
  <c r="K31" i="2"/>
  <c r="L33" i="2"/>
  <c r="B32" i="2"/>
  <c r="I34" i="2"/>
  <c r="I32" i="2"/>
  <c r="M33" i="2"/>
  <c r="K33" i="2"/>
  <c r="O34" i="2"/>
  <c r="L34" i="2"/>
  <c r="B33" i="2"/>
  <c r="J32" i="2"/>
  <c r="K34" i="2"/>
  <c r="P32" i="2"/>
  <c r="P34" i="2"/>
  <c r="O33" i="2"/>
  <c r="H33" i="2"/>
  <c r="H34" i="2"/>
  <c r="M34" i="2"/>
  <c r="H32" i="2"/>
  <c r="P33" i="2"/>
  <c r="N32" i="2"/>
  <c r="M31" i="2"/>
  <c r="D62" i="4"/>
  <c r="N31" i="2"/>
  <c r="L32" i="2"/>
  <c r="J33" i="2"/>
  <c r="N33" i="2"/>
  <c r="B62" i="4"/>
  <c r="AB5" i="6" s="1"/>
  <c r="L31" i="2"/>
  <c r="O32" i="2"/>
  <c r="B75" i="4"/>
  <c r="J34" i="2"/>
  <c r="N34" i="2"/>
  <c r="B34" i="2"/>
  <c r="I31" i="2"/>
  <c r="O31" i="2"/>
  <c r="M32" i="2"/>
  <c r="E62" i="4"/>
  <c r="I33" i="2"/>
  <c r="K32" i="2"/>
  <c r="P31" i="2"/>
  <c r="J31" i="2"/>
  <c r="C75" i="4"/>
  <c r="AF24" i="2"/>
  <c r="AD24" i="2"/>
  <c r="B60" i="4"/>
  <c r="X5" i="6" s="1"/>
  <c r="R27" i="2"/>
  <c r="AE24" i="2"/>
  <c r="X24" i="2"/>
  <c r="Y24" i="2"/>
  <c r="AA24" i="2"/>
  <c r="R24" i="2"/>
  <c r="AB24" i="2"/>
  <c r="Z24" i="2"/>
  <c r="Y27" i="2"/>
  <c r="L27" i="2"/>
  <c r="B72" i="4"/>
  <c r="P25" i="2"/>
  <c r="B27" i="2"/>
  <c r="J25" i="2"/>
  <c r="N25" i="2"/>
  <c r="E59" i="4"/>
  <c r="L25" i="2"/>
  <c r="K25" i="2"/>
  <c r="J26" i="2"/>
  <c r="M26" i="2"/>
  <c r="I26" i="2"/>
  <c r="N27" i="2"/>
  <c r="B26" i="2"/>
  <c r="C59" i="4"/>
  <c r="AG5" i="6" s="1"/>
  <c r="K27" i="2"/>
  <c r="P26" i="2"/>
  <c r="H26" i="2"/>
  <c r="H27" i="2"/>
  <c r="N26" i="2"/>
  <c r="D59" i="4"/>
  <c r="AO19" i="2"/>
  <c r="AQ19" i="2"/>
  <c r="AH19" i="2"/>
  <c r="AR17" i="2"/>
  <c r="AV20" i="2"/>
  <c r="C58" i="4"/>
  <c r="I5" i="6" s="1"/>
  <c r="AT20" i="2"/>
  <c r="D58" i="4"/>
  <c r="AP18" i="2"/>
  <c r="AU17" i="2"/>
  <c r="AV19" i="2"/>
  <c r="AU20" i="2"/>
  <c r="AO17" i="2"/>
  <c r="AV17" i="2"/>
  <c r="AO18" i="2"/>
  <c r="AN19" i="2"/>
  <c r="AN18" i="2"/>
  <c r="AT17" i="2"/>
  <c r="AT19" i="2"/>
  <c r="B58" i="4"/>
  <c r="F5" i="6" s="1"/>
  <c r="AQ18" i="2"/>
  <c r="AR19" i="2"/>
  <c r="AU19" i="2"/>
  <c r="AH18" i="2"/>
  <c r="C71" i="4"/>
  <c r="AN17" i="2"/>
  <c r="AH17" i="2"/>
  <c r="AS17" i="2"/>
  <c r="AU18" i="2"/>
  <c r="AO20" i="2"/>
  <c r="AR18" i="2"/>
  <c r="AS19" i="2"/>
  <c r="AP17" i="2"/>
  <c r="AQ17" i="2"/>
  <c r="B71" i="4"/>
  <c r="AP19" i="2"/>
  <c r="AN20" i="2"/>
  <c r="E58" i="4"/>
  <c r="AS20" i="2"/>
  <c r="AV18" i="2"/>
  <c r="AH20" i="2"/>
  <c r="AT18" i="2"/>
  <c r="AP20" i="2"/>
  <c r="AS18" i="2"/>
  <c r="AR20" i="2"/>
  <c r="AQ20" i="2"/>
  <c r="AO13" i="2"/>
  <c r="AS10" i="2"/>
  <c r="AV10" i="2"/>
  <c r="AT10" i="2"/>
  <c r="AO10" i="2"/>
  <c r="AO12" i="2"/>
  <c r="AU13" i="2"/>
  <c r="AR12" i="2"/>
  <c r="AP13" i="2"/>
  <c r="AQ11" i="2"/>
  <c r="AR13" i="2"/>
  <c r="AO11" i="2"/>
  <c r="C55" i="4"/>
  <c r="G5" i="6" s="1"/>
  <c r="B55" i="4"/>
  <c r="H5" i="6" s="1"/>
  <c r="AT11" i="2"/>
  <c r="AN12" i="2"/>
  <c r="AH13" i="2"/>
  <c r="AQ10" i="2"/>
  <c r="AP11" i="2"/>
  <c r="AU12" i="2"/>
  <c r="AQ12" i="2"/>
  <c r="AS11" i="2"/>
  <c r="AQ13" i="2"/>
  <c r="AH11" i="2"/>
  <c r="AN11" i="2"/>
  <c r="AH12" i="2"/>
  <c r="AR10" i="2"/>
  <c r="AV11" i="2"/>
  <c r="AU11" i="2"/>
  <c r="E55" i="4"/>
  <c r="AN10" i="2"/>
  <c r="AP12" i="2"/>
  <c r="AS13" i="2"/>
  <c r="AT13" i="2"/>
  <c r="C68" i="4"/>
  <c r="AU10" i="2"/>
  <c r="AR11" i="2"/>
  <c r="AS12" i="2"/>
  <c r="AH10" i="2"/>
  <c r="B68" i="4"/>
  <c r="AN13" i="2"/>
  <c r="AP10" i="2"/>
  <c r="AT12" i="2"/>
  <c r="AV12" i="2"/>
  <c r="D55" i="4"/>
  <c r="AV13" i="2"/>
  <c r="M10" i="2"/>
  <c r="N10" i="2"/>
  <c r="K10" i="2"/>
  <c r="B10" i="2"/>
  <c r="H10" i="2"/>
  <c r="P10" i="2"/>
  <c r="E53" i="4"/>
  <c r="J10" i="2"/>
  <c r="I10" i="2"/>
  <c r="L10" i="2"/>
  <c r="B53" i="4"/>
  <c r="N5" i="6" s="1"/>
  <c r="O10" i="2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AA5" i="6" s="1"/>
  <c r="B80" i="4"/>
  <c r="B86" i="4"/>
  <c r="B81" i="4"/>
  <c r="B82" i="4"/>
  <c r="B79" i="4"/>
  <c r="B83" i="4"/>
  <c r="B84" i="4"/>
  <c r="E5" i="6" l="1"/>
  <c r="AE5" i="6"/>
  <c r="Q5" i="6"/>
  <c r="K5" i="6"/>
  <c r="O5" i="6"/>
  <c r="S5" i="6"/>
  <c r="U5" i="6"/>
</calcChain>
</file>

<file path=xl/sharedStrings.xml><?xml version="1.0" encoding="utf-8"?>
<sst xmlns="http://schemas.openxmlformats.org/spreadsheetml/2006/main" count="6771" uniqueCount="1618">
  <si>
    <t>BOLÃO COPA DO MUNDO 2026  -  TURIM MFO</t>
  </si>
  <si>
    <t>REGULAMENTO OFICIAL</t>
  </si>
  <si>
    <t>COMO FUNCIONA</t>
  </si>
  <si>
    <t>PRAZO</t>
  </si>
  <si>
    <t>Envio único antes da Copa. O participante deverá preencher todos os palpites de uma só vez: fase de grupos, bônus e mata-mata. Após o envio, não serão aceitas alterações.</t>
  </si>
  <si>
    <t>18/05/2026 até 05/06/2026</t>
  </si>
  <si>
    <t>Os confrontos do mata-mata serão calculados automaticamente pela planilha com base nos palpites da fase de grupos de cada participante, seguindo o chaveamento oficial da FIFA.</t>
  </si>
  <si>
    <t>O bracket segue o formato oficial da FIFA (M73-M88) com a tabela de 495 combinacoes de 3os colocados.</t>
  </si>
  <si>
    <t>Preencha seu nome na célula A5 da aba “Apostas - Grupos” e renomeie este arquivo substituindo “{Seu Nome}” pelo mesmo nome informado na planilha.. Exemplo -&gt; Bolao_Copa2026_TurimMFO_Pedro Brandão.xlsx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</si>
  <si>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</si>
  <si>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</si>
  <si>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</si>
  <si>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</si>
  <si>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</si>
  <si>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</si>
  <si>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Apenas Resultado Correto (1x0 apostado, 3x0 real)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</si>
  <si>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</si>
  <si>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</si>
  <si>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</si>
  <si>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</si>
  <si>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</si>
  <si>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</si>
  <si>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</si>
  <si>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</si>
  <si>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</si>
  <si>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</si>
  <si>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</si>
  <si>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</si>
  <si>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</si>
  <si>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</si>
  <si>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PONTUAÇÃO - MATA-MATA (peso cresce por fase)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</si>
  <si>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</si>
  <si>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</si>
  <si>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</si>
  <si>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</si>
  <si>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</si>
  <si>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</si>
  <si>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</si>
  <si>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</si>
  <si>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</si>
  <si>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</si>
  <si>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Final (Campeão)</t>
  </si>
  <si>
    <t>25 pontos</t>
  </si>
  <si>
    <t>CRITÉRIOS DE DESEMPATE</t>
  </si>
  <si>
    <t>1o) Maior pontuacao no Mata-Mata.</t>
  </si>
  <si>
    <t>2o) Maior numero de acertos de 5 pts na fase de grupos.</t>
  </si>
  <si>
    <t>3o) Maior pontuacao na fase de grupos.</t>
  </si>
  <si>
    <t>4o) Sorteio.</t>
  </si>
  <si>
    <t>PREMIAÇÃO</t>
  </si>
  <si>
    <t>PRIMEIRO LUGAR = 70% DO PRÊMIO</t>
  </si>
  <si>
    <t>SEGUNDO LUGAR = 20% DO PRÊMIO</t>
  </si>
  <si>
    <t>TERCEIRO LUGAR = 10% DO PRÊMIO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</si>
  <si>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</si>
  <si>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</si>
  <si>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</si>
  <si>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</si>
  <si>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</si>
  <si>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</si>
  <si>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</si>
  <si>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</si>
  <si>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</si>
  <si>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</si>
  <si>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</si>
  <si>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</si>
  <si>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</si>
  <si>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</si>
  <si>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</si>
  <si>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</si>
  <si>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</si>
  <si>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</si>
  <si>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</si>
  <si>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</si>
  <si>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</si>
  <si>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</si>
  <si>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</si>
  <si>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</si>
  <si>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</si>
  <si>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</si>
  <si>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</si>
  <si>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</si>
  <si>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</si>
  <si>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</si>
  <si>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</si>
  <si>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</si>
  <si>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</si>
  <si>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</si>
  <si>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</si>
  <si>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</si>
  <si>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</si>
  <si>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</si>
  <si>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</si>
  <si>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</si>
  <si>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</si>
  <si>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</si>
  <si>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</si>
  <si>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</si>
  <si>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</si>
  <si>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</si>
  <si>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</si>
  <si>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</si>
  <si>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</si>
  <si>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</si>
  <si>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</si>
  <si>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</si>
  <si>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</si>
  <si>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</si>
  <si>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</si>
  <si>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</si>
  <si>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</si>
  <si>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</si>
  <si>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</si>
  <si>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</si>
  <si>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</si>
  <si>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</si>
  <si>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</si>
  <si>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</si>
  <si>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</si>
  <si>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</si>
  <si>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</si>
  <si>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</si>
  <si>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</si>
  <si>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</si>
  <si>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</si>
  <si>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</si>
  <si>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</si>
  <si>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</si>
  <si>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</si>
  <si>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</si>
  <si>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</si>
  <si>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</si>
  <si>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</si>
  <si>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</si>
  <si>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</si>
  <si>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</si>
  <si>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</si>
  <si>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</si>
  <si>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</si>
  <si>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</si>
  <si>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</si>
  <si>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</si>
  <si>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</si>
  <si>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</si>
  <si>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</si>
  <si>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</si>
  <si>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</si>
  <si>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</si>
  <si>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</si>
  <si>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</si>
  <si>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</si>
  <si>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</si>
  <si>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</si>
  <si>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</si>
  <si>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</si>
  <si>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</si>
  <si>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</si>
  <si>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</si>
  <si>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</si>
  <si>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</si>
  <si>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</si>
  <si>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</si>
  <si>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</si>
  <si>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</si>
  <si>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</si>
  <si>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</si>
  <si>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</si>
  <si>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</si>
  <si>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</si>
  <si>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</si>
  <si>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</si>
  <si>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</si>
  <si>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</si>
  <si>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</si>
  <si>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</si>
  <si>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</si>
  <si>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</si>
  <si>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</si>
  <si>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Mariana Poppe</t>
  </si>
  <si>
    <t>CLASSIFICAÇÃO POR GRUPO (atualiza automaticamente conforme você preenche os placares)</t>
  </si>
  <si>
    <t>Grupo A</t>
  </si>
  <si>
    <t>Grupo B</t>
  </si>
  <si>
    <t>Grupo C</t>
  </si>
  <si>
    <t>#</t>
  </si>
  <si>
    <t>Seleção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</si>
  <si>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</si>
  <si>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</si>
  <si>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</si>
  <si>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</si>
  <si>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</si>
  <si>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</si>
  <si>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</si>
  <si>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</si>
  <si>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</si>
  <si>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</si>
  <si>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</si>
  <si>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</si>
  <si>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</si>
  <si>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</si>
  <si>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</si>
  <si>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</si>
  <si>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</si>
  <si>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</si>
  <si>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Jogador</t>
  </si>
  <si>
    <t>Seleções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</si>
  <si>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</si>
  <si>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</si>
  <si>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</si>
  <si>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</si>
  <si>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</si>
  <si>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</si>
  <si>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</si>
  <si>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</si>
  <si>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</si>
  <si>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</si>
  <si>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</si>
  <si>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</si>
  <si>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</si>
  <si>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</si>
  <si>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</si>
  <si>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</si>
  <si>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</si>
  <si>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</si>
  <si>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</si>
  <si>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</si>
  <si>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</si>
  <si>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</si>
  <si>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</si>
  <si>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</si>
  <si>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</si>
  <si>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</si>
  <si>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</si>
  <si>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</si>
  <si>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</si>
  <si>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</si>
  <si>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</si>
  <si>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</si>
  <si>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</si>
  <si>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</si>
  <si>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</si>
  <si>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</si>
  <si>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</si>
  <si>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</si>
  <si>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</si>
  <si>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</si>
  <si>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</si>
  <si>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</si>
  <si>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</si>
  <si>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</si>
  <si>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</si>
  <si>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</si>
  <si>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</si>
  <si>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</si>
  <si>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</si>
  <si>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</si>
  <si>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</si>
  <si>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</si>
  <si>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</si>
  <si>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</si>
  <si>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</si>
  <si>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</si>
  <si>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</si>
  <si>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</si>
  <si>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</si>
  <si>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</si>
  <si>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</si>
  <si>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</si>
  <si>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</si>
  <si>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</si>
  <si>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</si>
  <si>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</si>
  <si>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</si>
  <si>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</si>
  <si>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</si>
  <si>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</si>
  <si>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</si>
  <si>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</si>
  <si>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</si>
  <si>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</si>
  <si>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</si>
  <si>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</si>
  <si>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</si>
  <si>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</si>
  <si>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</si>
  <si>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</si>
  <si>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</si>
  <si>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</si>
  <si>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</si>
  <si>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</si>
  <si>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</si>
  <si>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</si>
  <si>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</si>
  <si>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</si>
  <si>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</si>
  <si>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</si>
  <si>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</si>
  <si>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</si>
  <si>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</si>
  <si>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</si>
  <si>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</si>
  <si>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</si>
  <si>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</si>
  <si>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</si>
  <si>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</si>
  <si>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</si>
  <si>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</si>
  <si>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</si>
  <si>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</si>
  <si>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</si>
  <si>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</si>
  <si>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</si>
  <si>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</si>
  <si>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</si>
  <si>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</si>
  <si>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</si>
  <si>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</si>
  <si>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</si>
  <si>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</si>
  <si>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</si>
  <si>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</si>
  <si>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</si>
  <si>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</si>
  <si>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</si>
  <si>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</si>
  <si>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</si>
  <si>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</si>
  <si>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</si>
  <si>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</si>
  <si>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</si>
  <si>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</si>
  <si>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</si>
  <si>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</si>
  <si>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</si>
  <si>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</si>
  <si>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</si>
  <si>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</si>
  <si>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</si>
  <si>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</si>
  <si>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</si>
  <si>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</si>
  <si>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</si>
  <si>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</si>
  <si>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</si>
  <si>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</si>
  <si>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</si>
  <si>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</si>
  <si>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</si>
  <si>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</si>
  <si>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</si>
  <si>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</si>
  <si>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</si>
  <si>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</si>
  <si>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</si>
  <si>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</si>
  <si>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</si>
  <si>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</si>
  <si>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</si>
  <si>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</si>
  <si>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</si>
  <si>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</si>
  <si>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</si>
  <si>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</si>
  <si>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</si>
  <si>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</si>
  <si>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</si>
  <si>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</si>
  <si>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</si>
  <si>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</si>
  <si>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</si>
  <si>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</si>
  <si>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</si>
  <si>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</si>
  <si>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</si>
  <si>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</si>
  <si>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</si>
  <si>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</si>
  <si>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</si>
  <si>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</si>
  <si>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</si>
  <si>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</si>
  <si>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</si>
  <si>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</si>
  <si>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</si>
  <si>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</si>
  <si>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</si>
  <si>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</si>
  <si>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</si>
  <si>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</si>
  <si>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</si>
  <si>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</si>
  <si>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</si>
  <si>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</si>
  <si>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</si>
  <si>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</si>
  <si>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</si>
  <si>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</si>
  <si>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</si>
  <si>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</si>
  <si>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</si>
  <si>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</si>
  <si>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</si>
  <si>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</si>
  <si>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</si>
  <si>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</si>
  <si>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</si>
  <si>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</si>
  <si>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</si>
  <si>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</si>
  <si>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</si>
  <si>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</si>
  <si>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</si>
  <si>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</si>
  <si>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</si>
  <si>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</si>
  <si>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</si>
  <si>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</si>
  <si>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</si>
  <si>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</si>
  <si>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</si>
  <si>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</si>
  <si>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</si>
  <si>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</si>
  <si>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</si>
  <si>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</si>
  <si>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</si>
  <si>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</si>
  <si>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</si>
  <si>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</si>
  <si>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</si>
  <si>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</si>
  <si>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</si>
  <si>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</si>
  <si>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</si>
  <si>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</si>
  <si>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</si>
  <si>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</si>
  <si>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</si>
  <si>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</si>
  <si>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</si>
  <si>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</si>
  <si>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</si>
  <si>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</si>
  <si>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</si>
  <si>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</si>
  <si>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</si>
  <si>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</si>
  <si>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</si>
  <si>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</si>
  <si>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</si>
  <si>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</si>
  <si>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</si>
  <si>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</si>
  <si>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</si>
  <si>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</si>
  <si>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</si>
  <si>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</si>
  <si>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</si>
  <si>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</si>
  <si>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</si>
  <si>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</si>
  <si>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</si>
  <si>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</si>
  <si>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</si>
  <si>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</si>
  <si>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</si>
  <si>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</si>
  <si>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</si>
  <si>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</si>
  <si>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</si>
  <si>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</si>
  <si>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</si>
  <si>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</si>
  <si>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</si>
  <si>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</si>
  <si>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</si>
  <si>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</si>
  <si>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</si>
  <si>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</si>
  <si>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</si>
  <si>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</si>
  <si>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</si>
  <si>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</si>
  <si>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</si>
  <si>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</si>
  <si>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</si>
  <si>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</si>
  <si>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</si>
  <si>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</si>
  <si>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</si>
  <si>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</si>
  <si>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</si>
  <si>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</si>
  <si>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</si>
  <si>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</si>
  <si>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</si>
  <si>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</si>
  <si>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</si>
  <si>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</si>
  <si>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</si>
  <si>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</si>
  <si>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</si>
  <si>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</si>
  <si>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</si>
  <si>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</si>
  <si>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</si>
  <si>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</si>
  <si>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</si>
  <si>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</si>
  <si>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</si>
  <si>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</si>
  <si>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</si>
  <si>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</si>
  <si>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</si>
  <si>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</si>
  <si>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</si>
  <si>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</si>
  <si>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</si>
  <si>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</si>
  <si>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</si>
  <si>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</si>
  <si>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</si>
  <si>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</si>
  <si>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</si>
  <si>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</si>
  <si>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</si>
  <si>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</si>
  <si>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</si>
  <si>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</si>
  <si>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</si>
  <si>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</si>
  <si>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</si>
  <si>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</si>
  <si>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</si>
  <si>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</si>
  <si>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</si>
  <si>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</si>
  <si>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</si>
  <si>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</si>
  <si>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</si>
  <si>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</si>
  <si>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</si>
  <si>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</si>
  <si>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</si>
  <si>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</si>
  <si>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</si>
  <si>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</si>
  <si>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</si>
  <si>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</si>
  <si>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</si>
  <si>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</si>
  <si>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</si>
  <si>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</si>
  <si>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</si>
  <si>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</si>
  <si>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</si>
  <si>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</si>
  <si>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</si>
  <si>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</si>
  <si>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</si>
  <si>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</si>
  <si>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</si>
  <si>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</si>
  <si>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</si>
  <si>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</si>
  <si>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</si>
  <si>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</si>
  <si>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</si>
  <si>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</si>
  <si>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</si>
  <si>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</si>
  <si>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</si>
  <si>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</si>
  <si>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</si>
  <si>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</si>
  <si>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</si>
  <si>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</si>
  <si>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</si>
  <si>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</si>
  <si>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</si>
  <si>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</si>
  <si>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</si>
  <si>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</si>
  <si>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</si>
  <si>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</si>
  <si>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</si>
  <si>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</si>
  <si>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</si>
  <si>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</si>
  <si>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</si>
  <si>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</si>
  <si>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</si>
  <si>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</si>
  <si>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</si>
  <si>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</si>
  <si>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</si>
  <si>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</si>
  <si>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</si>
  <si>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</si>
  <si>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</si>
  <si>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</si>
  <si>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</si>
  <si>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</si>
  <si>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</si>
  <si>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</si>
  <si>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</si>
  <si>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</si>
  <si>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</si>
  <si>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</si>
  <si>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</si>
  <si>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</si>
  <si>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</si>
  <si>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</si>
  <si>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</si>
  <si>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</si>
  <si>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</si>
  <si>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</si>
  <si>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</si>
  <si>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</si>
  <si>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</si>
  <si>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</si>
  <si>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</si>
  <si>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</si>
  <si>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</si>
  <si>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</si>
  <si>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</si>
  <si>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</si>
  <si>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</si>
  <si>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</si>
  <si>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</si>
  <si>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</si>
  <si>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</si>
  <si>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</si>
  <si>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</si>
  <si>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</si>
  <si>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</si>
  <si>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</si>
  <si>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</si>
  <si>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</si>
  <si>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</si>
  <si>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</si>
  <si>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</si>
  <si>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</si>
  <si>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</si>
  <si>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</si>
  <si>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</si>
  <si>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</si>
  <si>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</si>
  <si>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</si>
  <si>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</si>
  <si>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</si>
  <si>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</si>
  <si>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</si>
  <si>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</si>
  <si>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</si>
  <si>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</si>
  <si>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</si>
  <si>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</si>
  <si>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</si>
  <si>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</si>
  <si>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</si>
  <si>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</si>
  <si>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</si>
  <si>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</si>
  <si>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</si>
  <si>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</si>
  <si>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</si>
  <si>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</si>
  <si>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</si>
  <si>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</si>
  <si>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</si>
  <si>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</si>
  <si>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</si>
  <si>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</si>
  <si>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</si>
  <si>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</si>
  <si>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</si>
  <si>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</si>
  <si>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</si>
  <si>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</si>
  <si>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</si>
  <si>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</si>
  <si>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</si>
  <si>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</si>
  <si>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</si>
  <si>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</si>
  <si>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</si>
  <si>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</si>
  <si>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</si>
  <si>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</si>
  <si>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</si>
  <si>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</si>
  <si>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</si>
  <si>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</si>
  <si>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</si>
  <si>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</si>
  <si>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</si>
  <si>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Andrés Gómez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</si>
  <si>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</si>
  <si>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</si>
  <si>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</si>
  <si>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</si>
  <si>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</si>
  <si>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</si>
  <si>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</si>
  <si>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</si>
  <si>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</si>
  <si>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</si>
  <si>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</si>
  <si>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</si>
  <si>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</si>
  <si>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</si>
  <si>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</si>
  <si>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</si>
  <si>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</si>
  <si>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</si>
  <si>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</si>
  <si>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</si>
  <si>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</si>
  <si>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</si>
  <si>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</si>
  <si>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</si>
  <si>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</si>
  <si>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</si>
  <si>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</si>
  <si>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</si>
  <si>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</si>
  <si>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</si>
  <si>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</si>
  <si>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</si>
  <si>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</si>
  <si>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</si>
  <si>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</si>
  <si>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</si>
  <si>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</si>
  <si>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</si>
  <si>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</si>
  <si>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</si>
  <si>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</si>
  <si>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</si>
  <si>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</si>
  <si>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</si>
  <si>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</si>
  <si>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</si>
  <si>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</si>
  <si>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</si>
  <si>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Puma Rodríguez</t>
  </si>
  <si>
    <t>Giorgian de Arrascaeta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</si>
  <si>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</si>
  <si>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</si>
  <si>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</si>
  <si>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</si>
  <si>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</si>
  <si>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</si>
  <si>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</si>
  <si>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</si>
  <si>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</si>
  <si>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</si>
  <si>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</si>
  <si>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</si>
  <si>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</si>
  <si>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</si>
  <si>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</si>
  <si>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</si>
  <si>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</si>
  <si>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</si>
  <si>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</si>
  <si>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</si>
  <si>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</si>
  <si>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</si>
  <si>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</si>
  <si>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</si>
  <si>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</si>
  <si>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</si>
  <si>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</si>
  <si>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</si>
  <si>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</si>
  <si>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</si>
  <si>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</si>
  <si>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</si>
  <si>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</si>
  <si>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</si>
  <si>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</si>
  <si>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</si>
  <si>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</si>
  <si>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</si>
  <si>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</si>
  <si>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</si>
  <si>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</si>
  <si>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</si>
  <si>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</si>
  <si>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</si>
  <si>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</si>
  <si>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</si>
  <si>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</si>
  <si>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</si>
  <si>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</si>
  <si>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</si>
  <si>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</si>
  <si>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</si>
  <si>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</si>
  <si>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</si>
  <si>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</si>
  <si>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</si>
  <si>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</si>
  <si>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</si>
  <si>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</si>
  <si>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</si>
  <si>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</si>
  <si>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</si>
  <si>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</si>
  <si>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</si>
  <si>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</si>
  <si>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</si>
  <si>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</si>
  <si>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</si>
  <si>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</si>
  <si>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</si>
  <si>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</si>
  <si>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</si>
  <si>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</si>
  <si>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</si>
  <si>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</si>
  <si>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</si>
  <si>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</si>
  <si>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</si>
  <si>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</si>
  <si>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</si>
  <si>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</si>
  <si>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</si>
  <si>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</si>
  <si>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</si>
  <si>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</si>
  <si>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</si>
  <si>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</si>
  <si>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</si>
  <si>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</si>
  <si>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</si>
  <si>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</si>
  <si>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</si>
  <si>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</si>
  <si>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</si>
  <si>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</si>
  <si>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</si>
  <si>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</si>
  <si>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</si>
  <si>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</si>
  <si>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</si>
  <si>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</si>
  <si>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</si>
  <si>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</si>
  <si>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</si>
  <si>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</si>
  <si>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</si>
  <si>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</si>
  <si>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</si>
  <si>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</si>
  <si>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</si>
  <si>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</si>
  <si>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</si>
  <si>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</si>
  <si>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</si>
  <si>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</si>
  <si>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</si>
  <si>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</si>
  <si>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</si>
  <si>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</si>
  <si>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</si>
  <si>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</si>
  <si>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</si>
  <si>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</si>
  <si>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</si>
  <si>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</si>
  <si>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</si>
  <si>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</si>
  <si>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</si>
  <si>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</si>
  <si>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</si>
  <si>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</si>
  <si>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</si>
  <si>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</si>
  <si>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</si>
  <si>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</si>
  <si>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</si>
  <si>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</si>
  <si>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</si>
  <si>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</si>
  <si>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</si>
  <si>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</si>
  <si>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</si>
  <si>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</si>
  <si>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</si>
  <si>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</si>
  <si>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</si>
  <si>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</si>
  <si>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</si>
  <si>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</si>
  <si>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</si>
  <si>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</si>
  <si>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</si>
  <si>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</si>
  <si>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</si>
  <si>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</si>
  <si>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</si>
  <si>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</si>
  <si>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</si>
  <si>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</si>
  <si>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</si>
  <si>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</si>
  <si>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</si>
  <si>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</si>
  <si>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</si>
  <si>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</si>
  <si>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</si>
  <si>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</si>
  <si>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</si>
  <si>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</si>
  <si>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</si>
  <si>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</si>
  <si>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</si>
  <si>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</si>
  <si>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</si>
  <si>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</si>
  <si>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</si>
  <si>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</si>
  <si>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</si>
  <si>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</si>
  <si>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</si>
  <si>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</si>
  <si>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</si>
  <si>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</si>
  <si>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</si>
  <si>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</si>
  <si>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</si>
  <si>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</si>
  <si>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</si>
  <si>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</si>
  <si>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</si>
  <si>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</si>
  <si>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</si>
  <si>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</si>
  <si>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</si>
  <si>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</si>
  <si>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</si>
  <si>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</si>
  <si>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</si>
  <si>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</si>
  <si>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</si>
  <si>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</si>
  <si>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</si>
  <si>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</si>
  <si>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</si>
  <si>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</si>
  <si>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</si>
  <si>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</si>
  <si>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</si>
  <si>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</si>
  <si>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</si>
  <si>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</si>
  <si>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</si>
  <si>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</si>
  <si>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</si>
  <si>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</si>
  <si>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</si>
  <si>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</si>
  <si>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</si>
  <si>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</si>
  <si>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</si>
  <si>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</si>
  <si>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</si>
  <si>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</si>
  <si>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</si>
  <si>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</si>
  <si>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</si>
  <si>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</si>
  <si>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</si>
  <si>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</si>
  <si>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</si>
  <si>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</si>
  <si>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</si>
  <si>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</si>
  <si>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</si>
  <si>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</si>
  <si>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</si>
  <si>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</si>
  <si>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</si>
  <si>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</si>
  <si>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</si>
  <si>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</si>
  <si>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</si>
  <si>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</si>
  <si>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</si>
  <si>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</si>
  <si>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</si>
  <si>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</si>
  <si>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</si>
  <si>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</si>
  <si>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</si>
  <si>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</si>
  <si>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</si>
  <si>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</si>
  <si>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</si>
  <si>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</si>
  <si>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</si>
  <si>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</si>
  <si>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</si>
  <si>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</si>
  <si>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</si>
  <si>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</si>
  <si>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</si>
  <si>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</si>
  <si>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</si>
  <si>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</si>
  <si>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</si>
  <si>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</si>
  <si>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</si>
  <si>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</si>
  <si>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</si>
  <si>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</si>
  <si>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</si>
  <si>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</si>
  <si>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</si>
  <si>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</si>
  <si>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</si>
  <si>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</si>
  <si>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</si>
  <si>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</si>
  <si>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</si>
  <si>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</si>
  <si>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</si>
  <si>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</si>
  <si>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</si>
  <si>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</si>
  <si>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</si>
  <si>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</si>
  <si>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</si>
  <si>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</si>
  <si>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</si>
  <si>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</si>
  <si>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</si>
  <si>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</si>
  <si>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</si>
  <si>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</si>
  <si>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</si>
  <si>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</si>
  <si>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</si>
  <si>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</si>
  <si>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</si>
  <si>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</si>
  <si>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</si>
  <si>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</si>
  <si>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</si>
  <si>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</si>
  <si>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</si>
  <si>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</si>
  <si>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</si>
  <si>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</si>
  <si>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</si>
  <si>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</si>
  <si>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</si>
  <si>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</si>
  <si>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</si>
  <si>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</si>
  <si>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</si>
  <si>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</si>
  <si>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</si>
  <si>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</si>
  <si>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</si>
  <si>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</si>
  <si>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</si>
  <si>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</si>
  <si>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</si>
  <si>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</si>
  <si>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</si>
  <si>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</si>
  <si>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</si>
  <si>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</si>
  <si>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</si>
  <si>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</si>
  <si>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</si>
  <si>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</si>
  <si>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</si>
  <si>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</si>
  <si>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</si>
  <si>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</si>
  <si>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</si>
  <si>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</si>
  <si>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</si>
  <si>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</si>
  <si>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</si>
  <si>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</si>
  <si>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</si>
  <si>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</si>
  <si>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</si>
  <si>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</si>
  <si>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</si>
  <si>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</si>
  <si>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</si>
  <si>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</si>
  <si>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</si>
  <si>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</si>
  <si>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</si>
  <si>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</si>
  <si>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</si>
  <si>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</si>
  <si>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</si>
  <si>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</si>
  <si>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</si>
  <si>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</si>
  <si>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</si>
  <si>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</si>
  <si>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</si>
  <si>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</si>
  <si>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</si>
  <si>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</si>
  <si>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</si>
  <si>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</si>
  <si>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</si>
  <si>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</si>
  <si>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</si>
  <si>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</si>
  <si>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</si>
  <si>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</si>
  <si>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</si>
  <si>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</si>
  <si>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</si>
  <si>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</si>
  <si>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</si>
  <si>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</si>
  <si>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</si>
  <si>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</si>
  <si>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</si>
  <si>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</si>
  <si>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</si>
  <si>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</si>
  <si>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</si>
  <si>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</si>
  <si>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</si>
  <si>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</si>
  <si>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</si>
  <si>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</si>
  <si>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</si>
  <si>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</si>
  <si>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</si>
  <si>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</si>
  <si>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</si>
  <si>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</si>
  <si>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</si>
  <si>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</si>
  <si>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</si>
  <si>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</si>
  <si>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</si>
  <si>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</si>
  <si>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</si>
  <si>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</si>
  <si>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</si>
  <si>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</si>
  <si>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</si>
  <si>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</si>
  <si>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</si>
  <si>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</si>
  <si>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</si>
  <si>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</si>
  <si>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</si>
  <si>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</si>
  <si>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</si>
  <si>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</si>
  <si>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</si>
  <si>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</si>
  <si>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</si>
  <si>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</si>
  <si>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</si>
  <si>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</si>
  <si>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</si>
  <si>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</si>
  <si>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</si>
  <si>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</si>
  <si>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</si>
  <si>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</si>
  <si>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</si>
  <si>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</si>
  <si>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</si>
  <si>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</si>
  <si>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</si>
  <si>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</si>
  <si>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</si>
  <si>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</si>
  <si>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</si>
  <si>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</si>
  <si>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</si>
  <si>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</si>
  <si>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</si>
  <si>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</si>
  <si>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</si>
  <si>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</si>
  <si>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</si>
  <si>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</si>
  <si>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</si>
  <si>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</si>
  <si>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</si>
  <si>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</si>
  <si>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</si>
  <si>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</si>
  <si>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</si>
  <si>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</si>
  <si>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</si>
  <si>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</si>
  <si>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</si>
  <si>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</si>
  <si>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</si>
  <si>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</si>
  <si>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</si>
  <si>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</si>
  <si>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</si>
  <si>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</si>
  <si>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</si>
  <si>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</si>
  <si>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</si>
  <si>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</si>
  <si>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</si>
  <si>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</si>
  <si>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</si>
  <si>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</si>
  <si>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</si>
  <si>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</si>
  <si>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</si>
  <si>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</si>
  <si>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</si>
  <si>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</si>
  <si>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</si>
  <si>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</si>
  <si>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</si>
  <si>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</si>
  <si>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</si>
  <si>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</si>
  <si>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</si>
  <si>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</si>
  <si>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</si>
  <si>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</si>
  <si>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</si>
  <si>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</si>
  <si>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</si>
  <si>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</si>
  <si>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</si>
  <si>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</si>
  <si>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</si>
  <si>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</si>
  <si>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</si>
  <si>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</si>
  <si>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</si>
  <si>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</si>
  <si>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</si>
  <si>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</si>
  <si>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</si>
  <si>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</si>
  <si>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</si>
  <si>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</si>
  <si>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</si>
  <si>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</si>
  <si>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</si>
  <si>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</si>
  <si>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</si>
  <si>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</si>
  <si>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</si>
  <si>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</si>
  <si>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</si>
  <si>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</si>
  <si>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</si>
  <si>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</si>
  <si>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</si>
  <si>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</si>
  <si>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</si>
  <si>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</si>
  <si>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</si>
  <si>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</si>
  <si>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</si>
  <si>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</si>
  <si>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</si>
  <si>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</si>
  <si>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</si>
  <si>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</si>
  <si>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</si>
  <si>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</si>
  <si>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</si>
  <si>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</si>
  <si>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</si>
  <si>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</si>
  <si>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</si>
  <si>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</si>
  <si>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</si>
  <si>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</si>
  <si>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</si>
  <si>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</si>
  <si>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</si>
  <si>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</si>
  <si>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</si>
  <si>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</si>
  <si>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</si>
  <si>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</si>
  <si>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</si>
  <si>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</si>
  <si>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</si>
  <si>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</si>
  <si>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</si>
  <si>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</si>
  <si>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</si>
  <si>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</si>
  <si>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</si>
  <si>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</si>
  <si>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</si>
  <si>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</si>
  <si>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</si>
  <si>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</si>
  <si>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</si>
  <si>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</si>
  <si>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</si>
  <si>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</si>
  <si>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</si>
  <si>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</si>
  <si>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</si>
  <si>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</si>
  <si>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</si>
  <si>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</si>
  <si>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</si>
  <si>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</si>
  <si>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</si>
  <si>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</si>
  <si>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</si>
  <si>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</si>
  <si>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</si>
  <si>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</si>
  <si>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</si>
  <si>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</si>
  <si>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</si>
  <si>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</si>
  <si>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</si>
  <si>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</si>
  <si>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</si>
  <si>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</si>
  <si>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</si>
  <si>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</si>
  <si>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</si>
  <si>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</si>
  <si>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</si>
  <si>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</si>
  <si>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</si>
  <si>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</si>
  <si>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</si>
  <si>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</si>
  <si>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</si>
  <si>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</si>
  <si>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</si>
  <si>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</si>
  <si>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</si>
  <si>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</si>
  <si>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</si>
  <si>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</si>
  <si>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</si>
  <si>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</si>
  <si>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</si>
  <si>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</si>
  <si>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</si>
  <si>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</si>
  <si>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</si>
  <si>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</si>
  <si>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</si>
  <si>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</si>
  <si>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</si>
  <si>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</si>
  <si>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</si>
  <si>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</si>
  <si>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</si>
  <si>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</si>
  <si>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</si>
  <si>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</si>
  <si>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</si>
  <si>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</si>
  <si>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</si>
  <si>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</si>
  <si>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</si>
  <si>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</si>
  <si>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</si>
  <si>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</si>
  <si>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</si>
  <si>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</si>
  <si>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</si>
  <si>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</si>
  <si>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</si>
  <si>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</si>
  <si>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</si>
  <si>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</si>
  <si>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</si>
  <si>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</si>
  <si>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</si>
  <si>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</si>
  <si>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</si>
  <si>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</si>
  <si>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</si>
  <si>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</si>
  <si>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</si>
  <si>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</si>
  <si>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</si>
  <si>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</si>
  <si>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</si>
  <si>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</si>
  <si>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</si>
  <si>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</si>
  <si>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</si>
  <si>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</si>
  <si>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</si>
  <si>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</si>
  <si>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</si>
  <si>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</si>
  <si>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</si>
  <si>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</si>
  <si>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</si>
  <si>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</si>
  <si>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</si>
  <si>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</si>
  <si>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</si>
  <si>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</si>
  <si>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</si>
  <si>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</si>
  <si>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</si>
  <si>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</si>
  <si>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</si>
  <si>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</si>
  <si>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</si>
  <si>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</si>
  <si>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</si>
  <si>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</si>
  <si>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</si>
  <si>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</si>
  <si>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</si>
  <si>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</si>
  <si>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</si>
  <si>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</si>
  <si>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</si>
  <si>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</si>
  <si>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</si>
  <si>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</si>
  <si>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</si>
  <si>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</si>
  <si>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</si>
  <si>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</si>
  <si>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</si>
  <si>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</si>
  <si>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</si>
  <si>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</si>
  <si>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</si>
  <si>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</si>
  <si>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</si>
  <si>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</si>
  <si>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</si>
  <si>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</si>
  <si>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</si>
  <si>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</si>
  <si>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</si>
  <si>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</si>
  <si>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</si>
  <si>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</si>
  <si>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</si>
  <si>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</si>
  <si>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</si>
  <si>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</si>
  <si>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</si>
  <si>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</si>
  <si>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</si>
  <si>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</si>
  <si>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</si>
  <si>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</si>
  <si>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</si>
  <si>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</si>
  <si>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</si>
  <si>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</si>
  <si>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</si>
  <si>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</si>
  <si>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</si>
  <si>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</si>
  <si>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</si>
  <si>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</si>
  <si>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</si>
  <si>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</si>
  <si>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</si>
  <si>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</si>
  <si>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</si>
  <si>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</si>
  <si>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</si>
  <si>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</si>
  <si>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</si>
  <si>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</si>
  <si>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</si>
  <si>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</si>
  <si>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</si>
  <si>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</si>
  <si>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</si>
  <si>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</si>
  <si>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</si>
  <si>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</si>
  <si>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</si>
  <si>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</si>
  <si>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</si>
  <si>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</si>
  <si>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</si>
  <si>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</si>
  <si>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</si>
  <si>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</si>
  <si>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</si>
  <si>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</si>
  <si>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</si>
  <si>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</si>
  <si>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</si>
  <si>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</si>
  <si>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</si>
  <si>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</si>
  <si>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</si>
  <si>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</si>
  <si>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</si>
  <si>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</si>
  <si>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</si>
  <si>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</si>
  <si>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</si>
  <si>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</si>
  <si>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</si>
  <si>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</si>
  <si>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</si>
  <si>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</si>
  <si>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</si>
  <si>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</si>
  <si>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</si>
  <si>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</si>
  <si>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</si>
  <si>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</si>
  <si>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</si>
  <si>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</si>
  <si>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</si>
  <si>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</si>
  <si>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</si>
  <si>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</si>
  <si>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</si>
  <si>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</si>
  <si>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</si>
  <si>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</si>
  <si>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</si>
  <si>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</si>
  <si>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</si>
  <si>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</si>
  <si>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</si>
  <si>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</si>
  <si>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</si>
  <si>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</si>
  <si>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</si>
  <si>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</si>
  <si>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</si>
  <si>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</si>
  <si>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</si>
  <si>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</si>
  <si>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</si>
  <si>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</si>
  <si>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</si>
  <si>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</si>
  <si>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</si>
  <si>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</si>
  <si>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</si>
  <si>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</si>
  <si>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</si>
  <si>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</si>
  <si>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</si>
  <si>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</si>
  <si>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</si>
  <si>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</si>
  <si>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</si>
  <si>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</si>
  <si>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</si>
  <si>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</si>
  <si>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</si>
  <si>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BOLÃO 2026 - APOSTAS: BÔNUS</t>
  </si>
  <si>
    <t>Preencha SOMENTE a linha 5. Admin preenche linha 4 com resultados reais após a Copa.</t>
  </si>
  <si>
    <t>Artilheiro (10 pts)</t>
  </si>
  <si>
    <t>Melhor Campanha Grupos (5 pts)</t>
  </si>
  <si>
    <t>RESULTADO REAL (Admin)</t>
  </si>
  <si>
    <t>BOLÃO 2026 - APOSTAS: MATA-MATA (BRACKET FIFA)</t>
  </si>
  <si>
    <t>LINHA AZUL: confrontos automáticos (palpites grupos + bracket FIFA). LINHA LARANJA: coloque X no time que acredita que avançará. Preencha da esquerda para direita: R32 primeiro, depois as proximas fases.</t>
  </si>
  <si>
    <t>Terceiro Lugar</t>
  </si>
  <si>
    <t>Final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</si>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</sst>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7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8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0" fontId="52" fillId="54" borderId="0" xfId="0" applyFont="1" applyFill="1" applyAlignment="1">
      <alignment horizontal="center" vertical="center"/>
    </xf>
    <xf numFmtId="0" fontId="53" fillId="0" borderId="0" xfId="0" applyFont="1" applyAlignment="1">
      <alignment vertical="center"/>
    </xf>
    <xf numFmtId="0" fontId="52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4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4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4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0" fillId="0" borderId="0" xfId="0"/>
    <xf numFmtId="0" fontId="10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" fontId="12" fillId="17" borderId="1" xfId="1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 applyAlignment="1"/>
    <xf numFmtId="164" fontId="46" fillId="47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5" fillId="55" borderId="4" xfId="0" applyFont="1" applyFill="1" applyBorder="1" applyAlignment="1">
      <alignment horizontal="center" vertical="center" wrapText="1"/>
    </xf>
    <xf numFmtId="0" fontId="55" fillId="55" borderId="6" xfId="0" applyFont="1" applyFill="1" applyBorder="1" applyAlignment="1">
      <alignment horizontal="center" vertical="center" wrapText="1"/>
    </xf>
    <xf numFmtId="0" fontId="55" fillId="56" borderId="4" xfId="0" applyFont="1" applyFill="1" applyBorder="1" applyAlignment="1">
      <alignment horizontal="center" vertical="center" wrapText="1"/>
    </xf>
    <xf numFmtId="0" fontId="55" fillId="56" borderId="6" xfId="0" applyFont="1" applyFill="1" applyBorder="1" applyAlignment="1">
      <alignment horizontal="center" vertical="center" wrapText="1"/>
    </xf>
    <xf numFmtId="0" fontId="55" fillId="4" borderId="4" xfId="0" applyFont="1" applyFill="1" applyBorder="1" applyAlignment="1">
      <alignment horizontal="center" vertical="center" wrapText="1"/>
    </xf>
    <xf numFmtId="0" fontId="55" fillId="4" borderId="5" xfId="0" applyFont="1" applyFill="1" applyBorder="1" applyAlignment="1">
      <alignment horizontal="center" vertical="center" wrapText="1"/>
    </xf>
    <xf numFmtId="0" fontId="55" fillId="4" borderId="6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A5" sqref="A5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75" t="s">
        <v>0</v>
      </c>
      <c r="C1" s="148"/>
    </row>
    <row r="2" spans="2:3" ht="27.95" customHeight="1">
      <c r="B2" s="176" t="s">
        <v>1</v>
      </c>
      <c r="C2" s="148"/>
    </row>
    <row r="3" spans="2:3" ht="24" customHeight="1">
      <c r="B3" s="1" t="s">
        <v>2</v>
      </c>
      <c r="C3" s="113" t="s">
        <v>3</v>
      </c>
    </row>
    <row r="4" spans="2:3" ht="33" customHeight="1">
      <c r="B4" s="3" t="s">
        <v>4</v>
      </c>
      <c r="C4" s="177" t="s">
        <v>5</v>
      </c>
    </row>
    <row r="5" spans="2:3" ht="27.75" customHeight="1">
      <c r="B5" s="3" t="s">
        <v>6</v>
      </c>
      <c r="C5" s="177"/>
    </row>
    <row r="6" spans="2:3" ht="27.75" customHeight="1">
      <c r="B6" s="3" t="s">
        <v>7</v>
      </c>
      <c r="C6" s="177"/>
    </row>
    <row r="7" spans="2:3" ht="42" customHeight="1">
      <c r="B7" s="3" t="s">
        <v>8</v>
      </c>
      <c r="C7" s="177"/>
    </row>
    <row r="8" spans="2:3" ht="42" customHeight="1">
      <c r="B8" s="112" t="s">
        <v>9</v>
      </c>
      <c r="C8" s="177"/>
    </row>
    <row r="9" spans="2:3" ht="6" customHeight="1">
      <c r="B9" s="131"/>
      <c r="C9" s="131"/>
    </row>
    <row r="10" spans="2:3" ht="24" customHeight="1">
      <c r="B10" s="1" t="s">
        <v>10</v>
      </c>
      <c r="C10" s="2"/>
    </row>
    <row r="11" spans="2:3" ht="20.100000000000001" customHeight="1">
      <c r="B11" s="3" t="s">
        <v>11</v>
      </c>
      <c r="C11" s="4" t="s">
        <v>12</v>
      </c>
    </row>
    <row r="12" spans="2:3" ht="20.100000000000001" customHeight="1">
      <c r="B12" s="3" t="s">
        <v>13</v>
      </c>
      <c r="C12" s="4" t="s">
        <v>14</v>
      </c>
    </row>
    <row r="13" spans="2:3" ht="20.100000000000001" customHeight="1">
      <c r="B13" s="3" t="s">
        <v>15</v>
      </c>
      <c r="C13" s="4" t="s">
        <v>16</v>
      </c>
    </row>
    <row r="14" spans="2:3" ht="20.100000000000001" customHeight="1">
      <c r="B14" s="3" t="s">
        <v>17</v>
      </c>
      <c r="C14" s="4" t="s">
        <v>18</v>
      </c>
    </row>
    <row r="15" spans="2:3" ht="6" customHeight="1">
      <c r="B15" s="131"/>
      <c r="C15" s="131"/>
    </row>
    <row r="16" spans="2:3" ht="24" customHeight="1">
      <c r="B16" s="1" t="s">
        <v>19</v>
      </c>
      <c r="C16" s="2"/>
    </row>
    <row r="17" spans="2:3" ht="20.100000000000001" customHeight="1">
      <c r="B17" s="3" t="s">
        <v>20</v>
      </c>
      <c r="C17" s="4" t="s">
        <v>21</v>
      </c>
    </row>
    <row r="18" spans="2:3" ht="20.100000000000001" customHeight="1">
      <c r="B18" s="3" t="s">
        <v>22</v>
      </c>
      <c r="C18" s="4" t="s">
        <v>12</v>
      </c>
    </row>
    <row r="19" spans="2:3" ht="6" customHeight="1">
      <c r="B19" s="131"/>
      <c r="C19" s="131"/>
    </row>
    <row r="20" spans="2:3" ht="24" customHeight="1">
      <c r="B20" s="1" t="s">
        <v>23</v>
      </c>
      <c r="C20" s="2"/>
    </row>
    <row r="21" spans="2:3" ht="20.100000000000001" customHeight="1">
      <c r="B21" s="3" t="s">
        <v>24</v>
      </c>
      <c r="C21" s="4" t="s">
        <v>25</v>
      </c>
    </row>
    <row r="22" spans="2:3" ht="20.100000000000001" customHeight="1">
      <c r="B22" s="3" t="s">
        <v>26</v>
      </c>
      <c r="C22" s="131"/>
    </row>
    <row r="23" spans="2:3" ht="25.5">
      <c r="B23" s="3" t="s">
        <v>27</v>
      </c>
      <c r="C23" s="131"/>
    </row>
    <row r="24" spans="2:3" ht="20.100000000000001" customHeight="1">
      <c r="B24" s="3" t="s">
        <v>28</v>
      </c>
      <c r="C24" s="131"/>
    </row>
    <row r="25" spans="2:3" ht="25.5">
      <c r="B25" s="112" t="s">
        <v>29</v>
      </c>
      <c r="C25" s="131"/>
    </row>
    <row r="26" spans="2:3" ht="6" customHeight="1">
      <c r="B26" s="131"/>
      <c r="C26" s="131"/>
    </row>
    <row r="27" spans="2:3" ht="24" customHeight="1">
      <c r="B27" s="1" t="s">
        <v>30</v>
      </c>
      <c r="C27" s="2"/>
    </row>
    <row r="28" spans="2:3" ht="20.100000000000001" customHeight="1">
      <c r="B28" s="3" t="s">
        <v>31</v>
      </c>
      <c r="C28" s="4" t="s">
        <v>32</v>
      </c>
    </row>
    <row r="29" spans="2:3" ht="20.100000000000001" customHeight="1">
      <c r="B29" s="3" t="s">
        <v>33</v>
      </c>
      <c r="C29" s="4" t="s">
        <v>34</v>
      </c>
    </row>
    <row r="30" spans="2:3" ht="20.100000000000001" customHeight="1">
      <c r="B30" s="3" t="s">
        <v>35</v>
      </c>
      <c r="C30" s="4" t="s">
        <v>36</v>
      </c>
    </row>
    <row r="31" spans="2:3" ht="20.100000000000001" customHeight="1">
      <c r="B31" s="3" t="s">
        <v>37</v>
      </c>
      <c r="C31" s="4" t="s">
        <v>38</v>
      </c>
    </row>
    <row r="32" spans="2:3" ht="20.100000000000001" customHeight="1">
      <c r="B32" s="3" t="s">
        <v>39</v>
      </c>
      <c r="C32" s="4" t="s">
        <v>40</v>
      </c>
    </row>
    <row r="33" spans="2:5" ht="20.100000000000001" customHeight="1">
      <c r="B33" s="3" t="s">
        <v>41</v>
      </c>
      <c r="C33" s="4" t="s">
        <v>42</v>
      </c>
      <c r="D33" s="131"/>
      <c r="E33" s="131"/>
    </row>
    <row r="34" spans="2:5" ht="6" customHeight="1">
      <c r="B34" s="131"/>
      <c r="C34" s="131"/>
      <c r="D34" s="131"/>
      <c r="E34" s="131"/>
    </row>
    <row r="35" spans="2:5" ht="24" customHeight="1">
      <c r="B35" s="1" t="s">
        <v>43</v>
      </c>
      <c r="C35" s="2"/>
      <c r="D35" s="131"/>
      <c r="E35" s="131"/>
    </row>
    <row r="36" spans="2:5" ht="20.100000000000001" customHeight="1">
      <c r="B36" s="3" t="s">
        <v>44</v>
      </c>
      <c r="C36" s="131"/>
      <c r="D36" s="131"/>
      <c r="E36" s="131"/>
    </row>
    <row r="37" spans="2:5" ht="20.100000000000001" customHeight="1">
      <c r="B37" s="3" t="s">
        <v>45</v>
      </c>
      <c r="C37" s="131"/>
      <c r="D37" s="131"/>
      <c r="E37" s="131"/>
    </row>
    <row r="38" spans="2:5" ht="20.100000000000001" customHeight="1">
      <c r="B38" s="3" t="s">
        <v>46</v>
      </c>
      <c r="C38" s="131"/>
      <c r="D38" s="131"/>
      <c r="E38" s="131"/>
    </row>
    <row r="39" spans="2:5" ht="20.100000000000001" customHeight="1">
      <c r="B39" s="3" t="s">
        <v>47</v>
      </c>
      <c r="C39" s="131"/>
      <c r="D39" s="131"/>
      <c r="E39" s="131"/>
    </row>
    <row r="40" spans="2:5" ht="6" customHeight="1">
      <c r="B40" s="131"/>
      <c r="C40" s="131"/>
      <c r="D40" s="131"/>
      <c r="E40" s="131"/>
    </row>
    <row r="41" spans="2:5" ht="20.100000000000001" customHeight="1">
      <c r="B41" s="1" t="s">
        <v>48</v>
      </c>
      <c r="C41" s="2"/>
      <c r="D41" s="131"/>
      <c r="E41" s="131"/>
    </row>
    <row r="42" spans="2:5">
      <c r="B42" s="117" t="s">
        <v>49</v>
      </c>
      <c r="C42" s="118"/>
      <c r="D42" s="131"/>
      <c r="E42" s="123"/>
    </row>
    <row r="43" spans="2:5">
      <c r="B43" s="119" t="s">
        <v>50</v>
      </c>
      <c r="C43" s="120"/>
      <c r="D43" s="131"/>
      <c r="E43" s="123"/>
    </row>
    <row r="44" spans="2:5">
      <c r="B44" s="121" t="s">
        <v>51</v>
      </c>
      <c r="C44" s="122"/>
      <c r="D44" s="131"/>
      <c r="E44" s="123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bottomRight" activeCell="A14" sqref="A14"/>
      <selection pane="bottomLeft"/>
      <selection pane="topRight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59" t="s">
        <v>52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8"/>
      <c r="BI1" s="148"/>
      <c r="BJ1" s="148"/>
      <c r="BK1" s="148"/>
      <c r="BL1" s="148"/>
      <c r="BM1" s="148"/>
      <c r="BN1" s="148"/>
      <c r="BO1" s="148"/>
      <c r="BP1" s="148"/>
      <c r="BQ1" s="148"/>
      <c r="BR1" s="148"/>
      <c r="BS1" s="148"/>
      <c r="BT1" s="148"/>
      <c r="BU1" s="148"/>
      <c r="BV1" s="148"/>
      <c r="BW1" s="148"/>
      <c r="BX1" s="148"/>
      <c r="BY1" s="148"/>
      <c r="BZ1" s="148"/>
      <c r="CA1" s="148"/>
      <c r="CB1" s="148"/>
      <c r="CC1" s="148"/>
      <c r="CD1" s="148"/>
      <c r="CE1" s="148"/>
      <c r="CF1" s="148"/>
      <c r="CG1" s="148"/>
      <c r="CH1" s="148"/>
      <c r="CI1" s="148"/>
      <c r="CJ1" s="148"/>
      <c r="CK1" s="148"/>
      <c r="CL1" s="148"/>
      <c r="CM1" s="148"/>
      <c r="CN1" s="148"/>
      <c r="CO1" s="148"/>
      <c r="CP1" s="148"/>
      <c r="CQ1" s="148"/>
      <c r="CR1" s="148"/>
      <c r="CS1" s="148"/>
      <c r="CT1" s="148"/>
      <c r="CU1" s="148"/>
      <c r="CV1" s="148"/>
      <c r="CW1" s="148"/>
      <c r="CX1" s="148"/>
      <c r="CY1" s="148"/>
      <c r="CZ1" s="148"/>
      <c r="DA1" s="148"/>
      <c r="DB1" s="148"/>
      <c r="DC1" s="148"/>
      <c r="DD1" s="148"/>
      <c r="DE1" s="148"/>
      <c r="DF1" s="148"/>
      <c r="DG1" s="148"/>
      <c r="DH1" s="148"/>
      <c r="DI1" s="148"/>
      <c r="DJ1" s="148"/>
      <c r="DK1" s="148"/>
      <c r="DL1" s="148"/>
      <c r="DM1" s="148"/>
      <c r="DN1" s="148"/>
      <c r="DO1" s="148"/>
      <c r="DP1" s="148"/>
      <c r="DQ1" s="148"/>
      <c r="DR1" s="148"/>
      <c r="DS1" s="148"/>
      <c r="DT1" s="148"/>
      <c r="DU1" s="148"/>
      <c r="DV1" s="148"/>
      <c r="DW1" s="148"/>
      <c r="DX1" s="148"/>
      <c r="DY1" s="148"/>
      <c r="DZ1" s="148"/>
      <c r="EA1" s="148"/>
      <c r="EB1" s="148"/>
      <c r="EC1" s="148"/>
      <c r="ED1" s="148"/>
      <c r="EE1" s="148"/>
      <c r="EF1" s="148"/>
      <c r="EG1" s="148"/>
      <c r="EH1" s="148"/>
      <c r="EI1" s="148"/>
      <c r="EJ1" s="148"/>
      <c r="EK1" s="148"/>
      <c r="EL1" s="148"/>
      <c r="EM1" s="148"/>
      <c r="EN1" s="148"/>
      <c r="EO1" s="148"/>
    </row>
    <row r="2" spans="1:145" ht="20.100000000000001" customHeight="1">
      <c r="A2" s="173" t="s">
        <v>53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148"/>
      <c r="BX2" s="148"/>
      <c r="BY2" s="148"/>
      <c r="BZ2" s="148"/>
      <c r="CA2" s="148"/>
      <c r="CB2" s="148"/>
      <c r="CC2" s="148"/>
      <c r="CD2" s="148"/>
      <c r="CE2" s="148"/>
      <c r="CF2" s="148"/>
      <c r="CG2" s="148"/>
      <c r="CH2" s="148"/>
      <c r="CI2" s="148"/>
      <c r="CJ2" s="148"/>
      <c r="CK2" s="148"/>
      <c r="CL2" s="148"/>
      <c r="CM2" s="148"/>
      <c r="CN2" s="148"/>
      <c r="CO2" s="148"/>
      <c r="CP2" s="148"/>
      <c r="CQ2" s="148"/>
      <c r="CR2" s="148"/>
      <c r="CS2" s="148"/>
      <c r="CT2" s="148"/>
      <c r="CU2" s="148"/>
      <c r="CV2" s="148"/>
      <c r="CW2" s="148"/>
      <c r="CX2" s="148"/>
      <c r="CY2" s="148"/>
      <c r="CZ2" s="148"/>
      <c r="DA2" s="148"/>
      <c r="DB2" s="148"/>
      <c r="DC2" s="148"/>
      <c r="DD2" s="148"/>
      <c r="DE2" s="148"/>
      <c r="DF2" s="148"/>
      <c r="DG2" s="148"/>
      <c r="DH2" s="148"/>
      <c r="DI2" s="148"/>
      <c r="DJ2" s="148"/>
      <c r="DK2" s="148"/>
      <c r="DL2" s="148"/>
      <c r="DM2" s="148"/>
      <c r="DN2" s="148"/>
      <c r="DO2" s="148"/>
      <c r="DP2" s="148"/>
      <c r="DQ2" s="148"/>
      <c r="DR2" s="148"/>
      <c r="DS2" s="148"/>
      <c r="DT2" s="148"/>
      <c r="DU2" s="148"/>
      <c r="DV2" s="148"/>
      <c r="DW2" s="148"/>
      <c r="DX2" s="148"/>
      <c r="DY2" s="148"/>
      <c r="DZ2" s="148"/>
      <c r="EA2" s="148"/>
      <c r="EB2" s="148"/>
      <c r="EC2" s="148"/>
      <c r="ED2" s="148"/>
      <c r="EE2" s="148"/>
      <c r="EF2" s="148"/>
      <c r="EG2" s="148"/>
      <c r="EH2" s="148"/>
      <c r="EI2" s="148"/>
      <c r="EJ2" s="148"/>
      <c r="EK2" s="148"/>
      <c r="EL2" s="148"/>
      <c r="EM2" s="148"/>
      <c r="EN2" s="148"/>
      <c r="EO2" s="148"/>
    </row>
    <row r="3" spans="1:145" ht="27.95" customHeight="1">
      <c r="A3" s="5" t="s">
        <v>54</v>
      </c>
      <c r="B3" s="182" t="s">
        <v>55</v>
      </c>
      <c r="C3" s="148"/>
      <c r="D3" s="182" t="s">
        <v>56</v>
      </c>
      <c r="E3" s="148"/>
      <c r="F3" s="182" t="s">
        <v>57</v>
      </c>
      <c r="G3" s="148"/>
      <c r="H3" s="182" t="s">
        <v>58</v>
      </c>
      <c r="I3" s="148"/>
      <c r="J3" s="182" t="s">
        <v>59</v>
      </c>
      <c r="K3" s="148"/>
      <c r="L3" s="182" t="s">
        <v>60</v>
      </c>
      <c r="M3" s="148"/>
      <c r="N3" s="190" t="s">
        <v>61</v>
      </c>
      <c r="O3" s="148"/>
      <c r="P3" s="190" t="s">
        <v>62</v>
      </c>
      <c r="Q3" s="148"/>
      <c r="R3" s="190" t="s">
        <v>63</v>
      </c>
      <c r="S3" s="148"/>
      <c r="T3" s="190" t="s">
        <v>64</v>
      </c>
      <c r="U3" s="148"/>
      <c r="V3" s="190" t="s">
        <v>65</v>
      </c>
      <c r="W3" s="148"/>
      <c r="X3" s="190" t="s">
        <v>66</v>
      </c>
      <c r="Y3" s="148"/>
      <c r="Z3" s="193" t="s">
        <v>67</v>
      </c>
      <c r="AA3" s="148"/>
      <c r="AB3" s="193" t="s">
        <v>68</v>
      </c>
      <c r="AC3" s="148"/>
      <c r="AD3" s="193" t="s">
        <v>69</v>
      </c>
      <c r="AE3" s="148"/>
      <c r="AF3" s="193" t="s">
        <v>70</v>
      </c>
      <c r="AG3" s="148"/>
      <c r="AH3" s="193" t="s">
        <v>71</v>
      </c>
      <c r="AI3" s="148"/>
      <c r="AJ3" s="193" t="s">
        <v>72</v>
      </c>
      <c r="AK3" s="148"/>
      <c r="AL3" s="192" t="s">
        <v>73</v>
      </c>
      <c r="AM3" s="148"/>
      <c r="AN3" s="192" t="s">
        <v>74</v>
      </c>
      <c r="AO3" s="148"/>
      <c r="AP3" s="192" t="s">
        <v>75</v>
      </c>
      <c r="AQ3" s="148"/>
      <c r="AR3" s="192" t="s">
        <v>76</v>
      </c>
      <c r="AS3" s="148"/>
      <c r="AT3" s="192" t="s">
        <v>77</v>
      </c>
      <c r="AU3" s="148"/>
      <c r="AV3" s="192" t="s">
        <v>78</v>
      </c>
      <c r="AW3" s="148"/>
      <c r="AX3" s="184" t="s">
        <v>79</v>
      </c>
      <c r="AY3" s="148"/>
      <c r="AZ3" s="184" t="s">
        <v>80</v>
      </c>
      <c r="BA3" s="148"/>
      <c r="BB3" s="184" t="s">
        <v>81</v>
      </c>
      <c r="BC3" s="148"/>
      <c r="BD3" s="184" t="s">
        <v>82</v>
      </c>
      <c r="BE3" s="148"/>
      <c r="BF3" s="184" t="s">
        <v>83</v>
      </c>
      <c r="BG3" s="148"/>
      <c r="BH3" s="184" t="s">
        <v>84</v>
      </c>
      <c r="BI3" s="148"/>
      <c r="BJ3" s="185" t="s">
        <v>85</v>
      </c>
      <c r="BK3" s="148"/>
      <c r="BL3" s="185" t="s">
        <v>86</v>
      </c>
      <c r="BM3" s="148"/>
      <c r="BN3" s="185" t="s">
        <v>87</v>
      </c>
      <c r="BO3" s="148"/>
      <c r="BP3" s="185" t="s">
        <v>88</v>
      </c>
      <c r="BQ3" s="148"/>
      <c r="BR3" s="185" t="s">
        <v>89</v>
      </c>
      <c r="BS3" s="148"/>
      <c r="BT3" s="185" t="s">
        <v>90</v>
      </c>
      <c r="BU3" s="148"/>
      <c r="BV3" s="200" t="s">
        <v>91</v>
      </c>
      <c r="BW3" s="148"/>
      <c r="BX3" s="200" t="s">
        <v>92</v>
      </c>
      <c r="BY3" s="148"/>
      <c r="BZ3" s="200" t="s">
        <v>93</v>
      </c>
      <c r="CA3" s="148"/>
      <c r="CB3" s="200" t="s">
        <v>94</v>
      </c>
      <c r="CC3" s="148"/>
      <c r="CD3" s="200" t="s">
        <v>95</v>
      </c>
      <c r="CE3" s="148"/>
      <c r="CF3" s="200" t="s">
        <v>96</v>
      </c>
      <c r="CG3" s="148"/>
      <c r="CH3" s="196" t="s">
        <v>97</v>
      </c>
      <c r="CI3" s="148"/>
      <c r="CJ3" s="196" t="s">
        <v>98</v>
      </c>
      <c r="CK3" s="148"/>
      <c r="CL3" s="196" t="s">
        <v>99</v>
      </c>
      <c r="CM3" s="148"/>
      <c r="CN3" s="196" t="s">
        <v>100</v>
      </c>
      <c r="CO3" s="148"/>
      <c r="CP3" s="196" t="s">
        <v>101</v>
      </c>
      <c r="CQ3" s="148"/>
      <c r="CR3" s="196" t="s">
        <v>102</v>
      </c>
      <c r="CS3" s="148"/>
      <c r="CT3" s="179" t="s">
        <v>103</v>
      </c>
      <c r="CU3" s="148"/>
      <c r="CV3" s="179" t="s">
        <v>104</v>
      </c>
      <c r="CW3" s="148"/>
      <c r="CX3" s="179" t="s">
        <v>105</v>
      </c>
      <c r="CY3" s="148"/>
      <c r="CZ3" s="179" t="s">
        <v>106</v>
      </c>
      <c r="DA3" s="148"/>
      <c r="DB3" s="179" t="s">
        <v>107</v>
      </c>
      <c r="DC3" s="148"/>
      <c r="DD3" s="179" t="s">
        <v>108</v>
      </c>
      <c r="DE3" s="148"/>
      <c r="DF3" s="199" t="s">
        <v>109</v>
      </c>
      <c r="DG3" s="148"/>
      <c r="DH3" s="199" t="s">
        <v>110</v>
      </c>
      <c r="DI3" s="148"/>
      <c r="DJ3" s="199" t="s">
        <v>111</v>
      </c>
      <c r="DK3" s="148"/>
      <c r="DL3" s="199" t="s">
        <v>112</v>
      </c>
      <c r="DM3" s="148"/>
      <c r="DN3" s="199" t="s">
        <v>113</v>
      </c>
      <c r="DO3" s="148"/>
      <c r="DP3" s="199" t="s">
        <v>114</v>
      </c>
      <c r="DQ3" s="148"/>
      <c r="DR3" s="189" t="s">
        <v>115</v>
      </c>
      <c r="DS3" s="148"/>
      <c r="DT3" s="189" t="s">
        <v>116</v>
      </c>
      <c r="DU3" s="148"/>
      <c r="DV3" s="189" t="s">
        <v>117</v>
      </c>
      <c r="DW3" s="148"/>
      <c r="DX3" s="189" t="s">
        <v>118</v>
      </c>
      <c r="DY3" s="148"/>
      <c r="DZ3" s="189" t="s">
        <v>119</v>
      </c>
      <c r="EA3" s="148"/>
      <c r="EB3" s="189" t="s">
        <v>120</v>
      </c>
      <c r="EC3" s="148"/>
      <c r="ED3" s="178" t="s">
        <v>121</v>
      </c>
      <c r="EE3" s="148"/>
      <c r="EF3" s="178" t="s">
        <v>122</v>
      </c>
      <c r="EG3" s="148"/>
      <c r="EH3" s="178" t="s">
        <v>123</v>
      </c>
      <c r="EI3" s="148"/>
      <c r="EJ3" s="178" t="s">
        <v>124</v>
      </c>
      <c r="EK3" s="148"/>
      <c r="EL3" s="178" t="s">
        <v>125</v>
      </c>
      <c r="EM3" s="148"/>
      <c r="EN3" s="178" t="s">
        <v>126</v>
      </c>
      <c r="EO3" s="148"/>
    </row>
    <row r="4" spans="1:145" ht="26.1" customHeight="1">
      <c r="A4" s="6" t="s">
        <v>127</v>
      </c>
      <c r="B4" s="142" t="s">
        <v>128</v>
      </c>
      <c r="C4" s="142" t="s">
        <v>129</v>
      </c>
      <c r="D4" s="142" t="s">
        <v>130</v>
      </c>
      <c r="E4" s="142" t="s">
        <v>131</v>
      </c>
      <c r="F4" s="142" t="s">
        <v>131</v>
      </c>
      <c r="G4" s="142" t="s">
        <v>129</v>
      </c>
      <c r="H4" s="142" t="s">
        <v>128</v>
      </c>
      <c r="I4" s="142" t="s">
        <v>130</v>
      </c>
      <c r="J4" s="142" t="s">
        <v>131</v>
      </c>
      <c r="K4" s="142" t="s">
        <v>128</v>
      </c>
      <c r="L4" s="142" t="s">
        <v>129</v>
      </c>
      <c r="M4" s="142" t="s">
        <v>130</v>
      </c>
      <c r="N4" s="132" t="s">
        <v>132</v>
      </c>
      <c r="O4" s="132" t="s">
        <v>133</v>
      </c>
      <c r="P4" s="132" t="s">
        <v>134</v>
      </c>
      <c r="Q4" s="132" t="s">
        <v>135</v>
      </c>
      <c r="R4" s="132" t="s">
        <v>135</v>
      </c>
      <c r="S4" s="132" t="s">
        <v>133</v>
      </c>
      <c r="T4" s="132" t="s">
        <v>132</v>
      </c>
      <c r="U4" s="132" t="s">
        <v>134</v>
      </c>
      <c r="V4" s="132" t="s">
        <v>135</v>
      </c>
      <c r="W4" s="132" t="s">
        <v>132</v>
      </c>
      <c r="X4" s="132" t="s">
        <v>133</v>
      </c>
      <c r="Y4" s="132" t="s">
        <v>134</v>
      </c>
      <c r="Z4" s="143" t="s">
        <v>136</v>
      </c>
      <c r="AA4" s="143" t="s">
        <v>137</v>
      </c>
      <c r="AB4" s="143" t="s">
        <v>138</v>
      </c>
      <c r="AC4" s="143" t="s">
        <v>139</v>
      </c>
      <c r="AD4" s="143" t="s">
        <v>139</v>
      </c>
      <c r="AE4" s="143" t="s">
        <v>137</v>
      </c>
      <c r="AF4" s="143" t="s">
        <v>136</v>
      </c>
      <c r="AG4" s="143" t="s">
        <v>138</v>
      </c>
      <c r="AH4" s="143" t="s">
        <v>139</v>
      </c>
      <c r="AI4" s="143" t="s">
        <v>136</v>
      </c>
      <c r="AJ4" s="143" t="s">
        <v>137</v>
      </c>
      <c r="AK4" s="143" t="s">
        <v>138</v>
      </c>
      <c r="AL4" s="133" t="s">
        <v>140</v>
      </c>
      <c r="AM4" s="133" t="s">
        <v>141</v>
      </c>
      <c r="AN4" s="133" t="s">
        <v>142</v>
      </c>
      <c r="AO4" s="133" t="s">
        <v>143</v>
      </c>
      <c r="AP4" s="133" t="s">
        <v>140</v>
      </c>
      <c r="AQ4" s="133" t="s">
        <v>142</v>
      </c>
      <c r="AR4" s="133" t="s">
        <v>143</v>
      </c>
      <c r="AS4" s="133" t="s">
        <v>141</v>
      </c>
      <c r="AT4" s="133" t="s">
        <v>143</v>
      </c>
      <c r="AU4" s="133" t="s">
        <v>140</v>
      </c>
      <c r="AV4" s="133" t="s">
        <v>141</v>
      </c>
      <c r="AW4" s="133" t="s">
        <v>142</v>
      </c>
      <c r="AX4" s="141" t="s">
        <v>144</v>
      </c>
      <c r="AY4" s="141" t="s">
        <v>145</v>
      </c>
      <c r="AZ4" s="141" t="s">
        <v>146</v>
      </c>
      <c r="BA4" s="141" t="s">
        <v>147</v>
      </c>
      <c r="BB4" s="141" t="s">
        <v>144</v>
      </c>
      <c r="BC4" s="141" t="s">
        <v>146</v>
      </c>
      <c r="BD4" s="141" t="s">
        <v>147</v>
      </c>
      <c r="BE4" s="141" t="s">
        <v>145</v>
      </c>
      <c r="BF4" s="141" t="s">
        <v>147</v>
      </c>
      <c r="BG4" s="141" t="s">
        <v>144</v>
      </c>
      <c r="BH4" s="141" t="s">
        <v>145</v>
      </c>
      <c r="BI4" s="141" t="s">
        <v>146</v>
      </c>
      <c r="BJ4" s="134" t="s">
        <v>148</v>
      </c>
      <c r="BK4" s="134" t="s">
        <v>149</v>
      </c>
      <c r="BL4" s="134" t="s">
        <v>150</v>
      </c>
      <c r="BM4" s="134" t="s">
        <v>151</v>
      </c>
      <c r="BN4" s="134" t="s">
        <v>148</v>
      </c>
      <c r="BO4" s="134" t="s">
        <v>150</v>
      </c>
      <c r="BP4" s="134" t="s">
        <v>151</v>
      </c>
      <c r="BQ4" s="134" t="s">
        <v>149</v>
      </c>
      <c r="BR4" s="134" t="s">
        <v>149</v>
      </c>
      <c r="BS4" s="134" t="s">
        <v>150</v>
      </c>
      <c r="BT4" s="134" t="s">
        <v>151</v>
      </c>
      <c r="BU4" s="134" t="s">
        <v>148</v>
      </c>
      <c r="BV4" s="135" t="s">
        <v>152</v>
      </c>
      <c r="BW4" s="135" t="s">
        <v>153</v>
      </c>
      <c r="BX4" s="135" t="s">
        <v>154</v>
      </c>
      <c r="BY4" s="135" t="s">
        <v>155</v>
      </c>
      <c r="BZ4" s="135" t="s">
        <v>152</v>
      </c>
      <c r="CA4" s="135" t="s">
        <v>154</v>
      </c>
      <c r="CB4" s="135" t="s">
        <v>155</v>
      </c>
      <c r="CC4" s="135" t="s">
        <v>153</v>
      </c>
      <c r="CD4" s="135" t="s">
        <v>153</v>
      </c>
      <c r="CE4" s="135" t="s">
        <v>154</v>
      </c>
      <c r="CF4" s="135" t="s">
        <v>155</v>
      </c>
      <c r="CG4" s="135" t="s">
        <v>152</v>
      </c>
      <c r="CH4" s="137" t="s">
        <v>156</v>
      </c>
      <c r="CI4" s="137" t="s">
        <v>157</v>
      </c>
      <c r="CJ4" s="137" t="s">
        <v>158</v>
      </c>
      <c r="CK4" s="137" t="s">
        <v>159</v>
      </c>
      <c r="CL4" s="137" t="s">
        <v>156</v>
      </c>
      <c r="CM4" s="137" t="s">
        <v>158</v>
      </c>
      <c r="CN4" s="137" t="s">
        <v>159</v>
      </c>
      <c r="CO4" s="137" t="s">
        <v>157</v>
      </c>
      <c r="CP4" s="137" t="s">
        <v>157</v>
      </c>
      <c r="CQ4" s="137" t="s">
        <v>158</v>
      </c>
      <c r="CR4" s="137" t="s">
        <v>159</v>
      </c>
      <c r="CS4" s="137" t="s">
        <v>156</v>
      </c>
      <c r="CT4" s="138" t="s">
        <v>160</v>
      </c>
      <c r="CU4" s="138" t="s">
        <v>161</v>
      </c>
      <c r="CV4" s="138" t="s">
        <v>162</v>
      </c>
      <c r="CW4" s="138" t="s">
        <v>163</v>
      </c>
      <c r="CX4" s="138" t="s">
        <v>160</v>
      </c>
      <c r="CY4" s="138" t="s">
        <v>162</v>
      </c>
      <c r="CZ4" s="138" t="s">
        <v>163</v>
      </c>
      <c r="DA4" s="138" t="s">
        <v>161</v>
      </c>
      <c r="DB4" s="138" t="s">
        <v>163</v>
      </c>
      <c r="DC4" s="138" t="s">
        <v>160</v>
      </c>
      <c r="DD4" s="138" t="s">
        <v>161</v>
      </c>
      <c r="DE4" s="138" t="s">
        <v>162</v>
      </c>
      <c r="DF4" s="140" t="s">
        <v>164</v>
      </c>
      <c r="DG4" s="140" t="s">
        <v>165</v>
      </c>
      <c r="DH4" s="140" t="s">
        <v>166</v>
      </c>
      <c r="DI4" s="140" t="s">
        <v>167</v>
      </c>
      <c r="DJ4" s="140" t="s">
        <v>164</v>
      </c>
      <c r="DK4" s="140" t="s">
        <v>166</v>
      </c>
      <c r="DL4" s="140" t="s">
        <v>167</v>
      </c>
      <c r="DM4" s="140" t="s">
        <v>165</v>
      </c>
      <c r="DN4" s="140" t="s">
        <v>165</v>
      </c>
      <c r="DO4" s="140" t="s">
        <v>166</v>
      </c>
      <c r="DP4" s="140" t="s">
        <v>167</v>
      </c>
      <c r="DQ4" s="140" t="s">
        <v>164</v>
      </c>
      <c r="DR4" s="139" t="s">
        <v>168</v>
      </c>
      <c r="DS4" s="139" t="s">
        <v>169</v>
      </c>
      <c r="DT4" s="139" t="s">
        <v>170</v>
      </c>
      <c r="DU4" s="139" t="s">
        <v>171</v>
      </c>
      <c r="DV4" s="139" t="s">
        <v>168</v>
      </c>
      <c r="DW4" s="139" t="s">
        <v>170</v>
      </c>
      <c r="DX4" s="139" t="s">
        <v>171</v>
      </c>
      <c r="DY4" s="139" t="s">
        <v>169</v>
      </c>
      <c r="DZ4" s="139" t="s">
        <v>171</v>
      </c>
      <c r="EA4" s="139" t="s">
        <v>168</v>
      </c>
      <c r="EB4" s="139" t="s">
        <v>169</v>
      </c>
      <c r="EC4" s="139" t="s">
        <v>170</v>
      </c>
      <c r="ED4" s="136" t="s">
        <v>172</v>
      </c>
      <c r="EE4" s="136" t="s">
        <v>173</v>
      </c>
      <c r="EF4" s="136" t="s">
        <v>174</v>
      </c>
      <c r="EG4" s="136" t="s">
        <v>175</v>
      </c>
      <c r="EH4" s="136" t="s">
        <v>172</v>
      </c>
      <c r="EI4" s="136" t="s">
        <v>174</v>
      </c>
      <c r="EJ4" s="136" t="s">
        <v>175</v>
      </c>
      <c r="EK4" s="136" t="s">
        <v>173</v>
      </c>
      <c r="EL4" s="136" t="s">
        <v>175</v>
      </c>
      <c r="EM4" s="136" t="s">
        <v>172</v>
      </c>
      <c r="EN4" s="136" t="s">
        <v>173</v>
      </c>
      <c r="EO4" s="136" t="s">
        <v>174</v>
      </c>
    </row>
    <row r="5" spans="1:145">
      <c r="A5" s="7" t="s">
        <v>176</v>
      </c>
      <c r="B5" s="144">
        <v>2</v>
      </c>
      <c r="C5" s="144">
        <v>1</v>
      </c>
      <c r="D5" s="144">
        <v>3</v>
      </c>
      <c r="E5" s="144">
        <v>0</v>
      </c>
      <c r="F5" s="144">
        <v>1</v>
      </c>
      <c r="G5" s="144">
        <v>3</v>
      </c>
      <c r="H5" s="144">
        <v>2</v>
      </c>
      <c r="I5" s="144">
        <v>2</v>
      </c>
      <c r="J5" s="144">
        <v>1</v>
      </c>
      <c r="K5" s="144">
        <v>3</v>
      </c>
      <c r="L5" s="144">
        <v>2</v>
      </c>
      <c r="M5" s="144">
        <v>1</v>
      </c>
      <c r="N5" s="144">
        <v>1</v>
      </c>
      <c r="O5" s="144">
        <v>1</v>
      </c>
      <c r="P5" s="144">
        <v>1</v>
      </c>
      <c r="Q5" s="144">
        <v>2</v>
      </c>
      <c r="R5" s="144">
        <v>2</v>
      </c>
      <c r="S5" s="144">
        <v>1</v>
      </c>
      <c r="T5" s="144">
        <v>1</v>
      </c>
      <c r="U5" s="144">
        <v>0</v>
      </c>
      <c r="V5" s="144">
        <v>1</v>
      </c>
      <c r="W5" s="144">
        <v>1</v>
      </c>
      <c r="X5" s="144">
        <v>0</v>
      </c>
      <c r="Y5" s="144">
        <v>0</v>
      </c>
      <c r="Z5" s="144">
        <v>3</v>
      </c>
      <c r="AA5" s="144">
        <v>1</v>
      </c>
      <c r="AB5" s="144">
        <v>1</v>
      </c>
      <c r="AC5" s="144">
        <v>2</v>
      </c>
      <c r="AD5" s="144">
        <v>2</v>
      </c>
      <c r="AE5" s="144">
        <v>2</v>
      </c>
      <c r="AF5" s="144">
        <v>5</v>
      </c>
      <c r="AG5" s="144">
        <v>0</v>
      </c>
      <c r="AH5" s="144">
        <v>0</v>
      </c>
      <c r="AI5" s="144">
        <v>2</v>
      </c>
      <c r="AJ5" s="144">
        <v>4</v>
      </c>
      <c r="AK5" s="144">
        <v>0</v>
      </c>
      <c r="AL5" s="144">
        <v>2</v>
      </c>
      <c r="AM5" s="144">
        <v>0</v>
      </c>
      <c r="AN5" s="144">
        <v>1</v>
      </c>
      <c r="AO5" s="144">
        <v>3</v>
      </c>
      <c r="AP5" s="144">
        <v>3</v>
      </c>
      <c r="AQ5" s="144">
        <v>1</v>
      </c>
      <c r="AR5" s="144">
        <v>3</v>
      </c>
      <c r="AS5" s="144">
        <v>1</v>
      </c>
      <c r="AT5" s="144">
        <v>1</v>
      </c>
      <c r="AU5" s="144">
        <v>2</v>
      </c>
      <c r="AV5" s="144">
        <v>1</v>
      </c>
      <c r="AW5" s="144">
        <v>2</v>
      </c>
      <c r="AX5" s="144">
        <v>4</v>
      </c>
      <c r="AY5" s="144">
        <v>0</v>
      </c>
      <c r="AZ5" s="144">
        <v>2</v>
      </c>
      <c r="BA5" s="144">
        <v>1</v>
      </c>
      <c r="BB5" s="144">
        <v>2</v>
      </c>
      <c r="BC5" s="144">
        <v>1</v>
      </c>
      <c r="BD5" s="144">
        <v>1</v>
      </c>
      <c r="BE5" s="144">
        <v>3</v>
      </c>
      <c r="BF5" s="144">
        <v>1</v>
      </c>
      <c r="BG5" s="144">
        <v>2</v>
      </c>
      <c r="BH5" s="144">
        <v>1</v>
      </c>
      <c r="BI5" s="144">
        <v>4</v>
      </c>
      <c r="BJ5" s="144">
        <v>2</v>
      </c>
      <c r="BK5" s="144">
        <v>0</v>
      </c>
      <c r="BL5" s="144">
        <v>3</v>
      </c>
      <c r="BM5" s="144">
        <v>1</v>
      </c>
      <c r="BN5" s="144">
        <v>2</v>
      </c>
      <c r="BO5" s="144">
        <v>1</v>
      </c>
      <c r="BP5" s="144">
        <v>2</v>
      </c>
      <c r="BQ5" s="144">
        <v>1</v>
      </c>
      <c r="BR5" s="144">
        <v>1</v>
      </c>
      <c r="BS5" s="144">
        <v>0</v>
      </c>
      <c r="BT5" s="144">
        <v>1</v>
      </c>
      <c r="BU5" s="144">
        <v>2</v>
      </c>
      <c r="BV5" s="144">
        <v>2</v>
      </c>
      <c r="BW5" s="144">
        <v>0</v>
      </c>
      <c r="BX5" s="144">
        <v>1</v>
      </c>
      <c r="BY5" s="144">
        <v>1</v>
      </c>
      <c r="BZ5" s="144">
        <v>2</v>
      </c>
      <c r="CA5" s="144">
        <v>0</v>
      </c>
      <c r="CB5" s="144">
        <v>1</v>
      </c>
      <c r="CC5" s="144">
        <v>2</v>
      </c>
      <c r="CD5" s="144">
        <v>2</v>
      </c>
      <c r="CE5" s="144">
        <v>0</v>
      </c>
      <c r="CF5" s="144">
        <v>1</v>
      </c>
      <c r="CG5" s="144">
        <v>3</v>
      </c>
      <c r="CH5" s="144">
        <v>3</v>
      </c>
      <c r="CI5" s="144">
        <v>0</v>
      </c>
      <c r="CJ5" s="144">
        <v>1</v>
      </c>
      <c r="CK5" s="144">
        <v>2</v>
      </c>
      <c r="CL5" s="144">
        <v>2</v>
      </c>
      <c r="CM5" s="144">
        <v>0</v>
      </c>
      <c r="CN5" s="144">
        <v>1</v>
      </c>
      <c r="CO5" s="144">
        <v>3</v>
      </c>
      <c r="CP5" s="144">
        <v>2</v>
      </c>
      <c r="CQ5" s="144">
        <v>1</v>
      </c>
      <c r="CR5" s="144">
        <v>1</v>
      </c>
      <c r="CS5" s="144">
        <v>1</v>
      </c>
      <c r="CT5" s="144">
        <v>1</v>
      </c>
      <c r="CU5" s="144">
        <v>1</v>
      </c>
      <c r="CV5" s="144">
        <v>0</v>
      </c>
      <c r="CW5" s="144">
        <v>2</v>
      </c>
      <c r="CX5" s="144">
        <v>5</v>
      </c>
      <c r="CY5" s="144">
        <v>0</v>
      </c>
      <c r="CZ5" s="144">
        <v>1</v>
      </c>
      <c r="DA5" s="144">
        <v>3</v>
      </c>
      <c r="DB5" s="144">
        <v>1</v>
      </c>
      <c r="DC5" s="144">
        <v>3</v>
      </c>
      <c r="DD5" s="144">
        <v>2</v>
      </c>
      <c r="DE5" s="144">
        <v>0</v>
      </c>
      <c r="DF5" s="144">
        <v>2</v>
      </c>
      <c r="DG5" s="144">
        <v>1</v>
      </c>
      <c r="DH5" s="144">
        <v>1</v>
      </c>
      <c r="DI5" s="144">
        <v>0</v>
      </c>
      <c r="DJ5" s="144">
        <v>2</v>
      </c>
      <c r="DK5" s="144">
        <v>0</v>
      </c>
      <c r="DL5" s="144">
        <v>1</v>
      </c>
      <c r="DM5" s="144">
        <v>2</v>
      </c>
      <c r="DN5" s="144">
        <v>2</v>
      </c>
      <c r="DO5" s="144">
        <v>2</v>
      </c>
      <c r="DP5" s="144">
        <v>0</v>
      </c>
      <c r="DQ5" s="144">
        <v>4</v>
      </c>
      <c r="DR5" s="144">
        <v>2</v>
      </c>
      <c r="DS5" s="144">
        <v>1</v>
      </c>
      <c r="DT5" s="144">
        <v>1</v>
      </c>
      <c r="DU5" s="144">
        <v>3</v>
      </c>
      <c r="DV5" s="144">
        <v>2</v>
      </c>
      <c r="DW5" s="144">
        <v>0</v>
      </c>
      <c r="DX5" s="144">
        <v>2</v>
      </c>
      <c r="DY5" s="144">
        <v>0</v>
      </c>
      <c r="DZ5" s="144">
        <v>2</v>
      </c>
      <c r="EA5" s="144">
        <v>1</v>
      </c>
      <c r="EB5" s="144">
        <v>1</v>
      </c>
      <c r="EC5" s="144">
        <v>1</v>
      </c>
      <c r="ED5" s="144">
        <v>2</v>
      </c>
      <c r="EE5" s="144">
        <v>1</v>
      </c>
      <c r="EF5" s="144">
        <v>3</v>
      </c>
      <c r="EG5" s="144">
        <v>0</v>
      </c>
      <c r="EH5" s="144">
        <v>2</v>
      </c>
      <c r="EI5" s="144">
        <v>1</v>
      </c>
      <c r="EJ5" s="144">
        <v>1</v>
      </c>
      <c r="EK5" s="144">
        <v>3</v>
      </c>
      <c r="EL5" s="144">
        <v>0</v>
      </c>
      <c r="EM5" s="144">
        <v>3</v>
      </c>
      <c r="EN5" s="144">
        <v>2</v>
      </c>
      <c r="EO5" s="144">
        <v>2</v>
      </c>
    </row>
    <row r="7" spans="1:145" ht="21.95" customHeight="1">
      <c r="A7" s="180" t="s">
        <v>177</v>
      </c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31"/>
      <c r="AX7" s="131"/>
      <c r="AY7" s="131"/>
      <c r="AZ7" s="131"/>
      <c r="BA7" s="131"/>
      <c r="BB7" s="131"/>
      <c r="BC7" s="131"/>
      <c r="BD7" s="131"/>
      <c r="BE7" s="131"/>
      <c r="BF7" s="131"/>
      <c r="BG7" s="131"/>
      <c r="BH7" s="131"/>
      <c r="BI7" s="131"/>
      <c r="BJ7" s="131"/>
      <c r="BK7" s="131"/>
      <c r="BL7" s="131"/>
      <c r="BM7" s="131"/>
      <c r="BN7" s="131"/>
      <c r="BO7" s="131"/>
      <c r="BP7" s="131"/>
      <c r="BQ7" s="131"/>
      <c r="BR7" s="131"/>
      <c r="BS7" s="131"/>
      <c r="BT7" s="131"/>
      <c r="BU7" s="131"/>
      <c r="BV7" s="131"/>
      <c r="BW7" s="131"/>
      <c r="BX7" s="131"/>
      <c r="BY7" s="131"/>
      <c r="BZ7" s="131"/>
      <c r="CA7" s="131"/>
      <c r="CB7" s="131"/>
      <c r="CC7" s="131"/>
      <c r="CD7" s="131"/>
      <c r="CE7" s="131"/>
      <c r="CF7" s="131"/>
      <c r="CG7" s="131"/>
      <c r="CH7" s="131"/>
      <c r="CI7" s="131"/>
      <c r="CJ7" s="131"/>
      <c r="CK7" s="131"/>
      <c r="CL7" s="131"/>
      <c r="CM7" s="131"/>
      <c r="CN7" s="131"/>
      <c r="CO7" s="131"/>
      <c r="CP7" s="131"/>
      <c r="CQ7" s="131"/>
      <c r="CR7" s="131"/>
      <c r="CS7" s="131"/>
      <c r="CT7" s="131"/>
      <c r="CU7" s="131"/>
      <c r="CV7" s="131"/>
      <c r="CW7" s="131"/>
      <c r="CX7" s="131"/>
      <c r="CY7" s="131"/>
      <c r="CZ7" s="131"/>
      <c r="DA7" s="131"/>
      <c r="DB7" s="131"/>
      <c r="DC7" s="131"/>
      <c r="DD7" s="131"/>
      <c r="DE7" s="131"/>
      <c r="DF7" s="131"/>
      <c r="DG7" s="131"/>
      <c r="DH7" s="131"/>
      <c r="DI7" s="131"/>
      <c r="DJ7" s="131"/>
      <c r="DK7" s="131"/>
      <c r="DL7" s="131"/>
      <c r="DM7" s="131"/>
      <c r="DN7" s="131"/>
      <c r="DO7" s="131"/>
      <c r="DP7" s="131"/>
      <c r="DQ7" s="131"/>
      <c r="DR7" s="131"/>
      <c r="DS7" s="131"/>
      <c r="DT7" s="131"/>
      <c r="DU7" s="131"/>
      <c r="DV7" s="131"/>
      <c r="DW7" s="131"/>
      <c r="DX7" s="131"/>
      <c r="DY7" s="131"/>
      <c r="DZ7" s="131"/>
      <c r="EA7" s="131"/>
      <c r="EB7" s="131"/>
      <c r="EC7" s="131"/>
      <c r="ED7" s="131"/>
      <c r="EE7" s="131"/>
      <c r="EF7" s="131"/>
      <c r="EG7" s="131"/>
      <c r="EH7" s="131"/>
      <c r="EI7" s="131"/>
      <c r="EJ7" s="131"/>
      <c r="EK7" s="131"/>
      <c r="EL7" s="131"/>
      <c r="EM7" s="131"/>
      <c r="EN7" s="131"/>
      <c r="EO7" s="131"/>
    </row>
    <row r="8" spans="1:145" ht="21.95" customHeight="1">
      <c r="A8" s="201" t="s">
        <v>178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31"/>
      <c r="Q8" s="202" t="s">
        <v>179</v>
      </c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31"/>
      <c r="AG8" s="205" t="s">
        <v>180</v>
      </c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31"/>
      <c r="AW8" s="131"/>
      <c r="AX8" s="131"/>
      <c r="AY8" s="131"/>
      <c r="AZ8" s="131"/>
      <c r="BA8" s="131"/>
      <c r="BB8" s="131"/>
      <c r="BC8" s="131"/>
      <c r="BD8" s="131"/>
      <c r="BE8" s="131"/>
      <c r="BF8" s="131"/>
      <c r="BG8" s="131"/>
      <c r="BH8" s="131"/>
      <c r="BI8" s="131"/>
      <c r="BJ8" s="131"/>
      <c r="BK8" s="131"/>
      <c r="BL8" s="131"/>
      <c r="BM8" s="131"/>
      <c r="BN8" s="131"/>
      <c r="BO8" s="131"/>
      <c r="BP8" s="131"/>
      <c r="BQ8" s="131"/>
      <c r="BR8" s="131"/>
      <c r="BS8" s="131"/>
      <c r="BT8" s="131"/>
      <c r="BU8" s="131"/>
      <c r="BV8" s="131"/>
      <c r="BW8" s="131"/>
      <c r="BX8" s="131"/>
      <c r="BY8" s="131"/>
      <c r="BZ8" s="131"/>
      <c r="CA8" s="131"/>
      <c r="CB8" s="131"/>
      <c r="CC8" s="131"/>
      <c r="CD8" s="131"/>
      <c r="CE8" s="131"/>
      <c r="CF8" s="131"/>
      <c r="CG8" s="131"/>
      <c r="CH8" s="131"/>
      <c r="CI8" s="131"/>
      <c r="CJ8" s="131"/>
      <c r="CK8" s="131"/>
      <c r="CL8" s="131"/>
      <c r="CM8" s="131"/>
      <c r="CN8" s="131"/>
      <c r="CO8" s="131"/>
      <c r="CP8" s="131"/>
      <c r="CQ8" s="131"/>
      <c r="CR8" s="131"/>
      <c r="CS8" s="131"/>
      <c r="CT8" s="131"/>
      <c r="CU8" s="131"/>
      <c r="CV8" s="131"/>
      <c r="CW8" s="131"/>
      <c r="CX8" s="131"/>
      <c r="CY8" s="131"/>
      <c r="CZ8" s="131"/>
      <c r="DA8" s="131"/>
      <c r="DB8" s="131"/>
      <c r="DC8" s="131"/>
      <c r="DD8" s="131"/>
      <c r="DE8" s="131"/>
      <c r="DF8" s="131"/>
      <c r="DG8" s="131"/>
      <c r="DH8" s="131"/>
      <c r="DI8" s="131"/>
      <c r="DJ8" s="131"/>
      <c r="DK8" s="131"/>
      <c r="DL8" s="131"/>
      <c r="DM8" s="131"/>
      <c r="DN8" s="131"/>
      <c r="DO8" s="131"/>
      <c r="DP8" s="131"/>
      <c r="DQ8" s="131"/>
      <c r="DR8" s="131"/>
      <c r="DS8" s="131"/>
      <c r="DT8" s="131"/>
      <c r="DU8" s="131"/>
      <c r="DV8" s="131"/>
      <c r="DW8" s="131"/>
      <c r="DX8" s="131"/>
      <c r="DY8" s="131"/>
      <c r="DZ8" s="131"/>
      <c r="EA8" s="131"/>
      <c r="EB8" s="131"/>
      <c r="EC8" s="131"/>
      <c r="ED8" s="131"/>
      <c r="EE8" s="131"/>
      <c r="EF8" s="131"/>
      <c r="EG8" s="131"/>
      <c r="EH8" s="131"/>
      <c r="EI8" s="131"/>
      <c r="EJ8" s="131"/>
      <c r="EK8" s="131"/>
      <c r="EL8" s="131"/>
      <c r="EM8" s="131"/>
      <c r="EN8" s="131"/>
      <c r="EO8" s="131"/>
    </row>
    <row r="9" spans="1:145" ht="18" customHeight="1">
      <c r="A9" s="9" t="s">
        <v>181</v>
      </c>
      <c r="B9" s="187" t="s">
        <v>182</v>
      </c>
      <c r="C9" s="148"/>
      <c r="D9" s="148"/>
      <c r="E9" s="148"/>
      <c r="F9" s="148"/>
      <c r="G9" s="148"/>
      <c r="H9" s="9" t="s">
        <v>183</v>
      </c>
      <c r="I9" s="9" t="s">
        <v>184</v>
      </c>
      <c r="J9" s="9" t="s">
        <v>185</v>
      </c>
      <c r="K9" s="9" t="s">
        <v>186</v>
      </c>
      <c r="L9" s="9" t="s">
        <v>187</v>
      </c>
      <c r="M9" s="9" t="s">
        <v>188</v>
      </c>
      <c r="N9" s="9" t="s">
        <v>189</v>
      </c>
      <c r="O9" s="9" t="s">
        <v>190</v>
      </c>
      <c r="P9" s="9" t="s">
        <v>191</v>
      </c>
      <c r="Q9" s="9" t="s">
        <v>181</v>
      </c>
      <c r="R9" s="187" t="s">
        <v>182</v>
      </c>
      <c r="S9" s="148"/>
      <c r="T9" s="148"/>
      <c r="U9" s="148"/>
      <c r="V9" s="148"/>
      <c r="W9" s="148"/>
      <c r="X9" s="9" t="s">
        <v>183</v>
      </c>
      <c r="Y9" s="9" t="s">
        <v>184</v>
      </c>
      <c r="Z9" s="9" t="s">
        <v>185</v>
      </c>
      <c r="AA9" s="9" t="s">
        <v>186</v>
      </c>
      <c r="AB9" s="9" t="s">
        <v>187</v>
      </c>
      <c r="AC9" s="9" t="s">
        <v>188</v>
      </c>
      <c r="AD9" s="9" t="s">
        <v>189</v>
      </c>
      <c r="AE9" s="9" t="s">
        <v>190</v>
      </c>
      <c r="AF9" s="9" t="s">
        <v>191</v>
      </c>
      <c r="AG9" s="9" t="s">
        <v>181</v>
      </c>
      <c r="AH9" s="187" t="s">
        <v>182</v>
      </c>
      <c r="AI9" s="148"/>
      <c r="AJ9" s="148"/>
      <c r="AK9" s="148"/>
      <c r="AL9" s="148"/>
      <c r="AM9" s="148"/>
      <c r="AN9" s="9" t="s">
        <v>183</v>
      </c>
      <c r="AO9" s="9" t="s">
        <v>184</v>
      </c>
      <c r="AP9" s="9" t="s">
        <v>185</v>
      </c>
      <c r="AQ9" s="9" t="s">
        <v>186</v>
      </c>
      <c r="AR9" s="9" t="s">
        <v>187</v>
      </c>
      <c r="AS9" s="9" t="s">
        <v>188</v>
      </c>
      <c r="AT9" s="9" t="s">
        <v>189</v>
      </c>
      <c r="AU9" s="9" t="s">
        <v>190</v>
      </c>
      <c r="AV9" s="9" t="s">
        <v>191</v>
      </c>
      <c r="AW9" s="131"/>
      <c r="AX9" s="131"/>
      <c r="AY9" s="131"/>
      <c r="AZ9" s="131"/>
      <c r="BA9" s="131"/>
      <c r="BB9" s="131"/>
      <c r="BC9" s="131"/>
      <c r="BD9" s="131"/>
      <c r="BE9" s="131"/>
      <c r="BF9" s="131"/>
      <c r="BG9" s="131"/>
      <c r="BH9" s="131"/>
      <c r="BI9" s="131"/>
      <c r="BJ9" s="131"/>
      <c r="BK9" s="131"/>
      <c r="BL9" s="131"/>
      <c r="BM9" s="131"/>
      <c r="BN9" s="131"/>
      <c r="BO9" s="131"/>
      <c r="BP9" s="131"/>
      <c r="BQ9" s="131"/>
      <c r="BR9" s="131"/>
      <c r="BS9" s="131"/>
      <c r="BT9" s="131"/>
      <c r="BU9" s="131"/>
      <c r="BV9" s="131"/>
      <c r="BW9" s="131"/>
      <c r="BX9" s="131"/>
      <c r="BY9" s="131"/>
      <c r="BZ9" s="131"/>
      <c r="CA9" s="131"/>
      <c r="CB9" s="131"/>
      <c r="CC9" s="131"/>
      <c r="CD9" s="131"/>
      <c r="CE9" s="131"/>
      <c r="CF9" s="131"/>
      <c r="CG9" s="131"/>
      <c r="CH9" s="131"/>
      <c r="CI9" s="131"/>
      <c r="CJ9" s="131"/>
      <c r="CK9" s="131"/>
      <c r="CL9" s="131"/>
      <c r="CM9" s="131"/>
      <c r="CN9" s="131"/>
      <c r="CO9" s="131"/>
      <c r="CP9" s="131"/>
      <c r="CQ9" s="131"/>
      <c r="CR9" s="131"/>
      <c r="CS9" s="131"/>
      <c r="CT9" s="131"/>
      <c r="CU9" s="131"/>
      <c r="CV9" s="131"/>
      <c r="CW9" s="131"/>
      <c r="CX9" s="131"/>
      <c r="CY9" s="131"/>
      <c r="CZ9" s="131"/>
      <c r="DA9" s="131"/>
      <c r="DB9" s="131"/>
      <c r="DC9" s="131"/>
      <c r="DD9" s="131"/>
      <c r="DE9" s="131"/>
      <c r="DF9" s="131"/>
      <c r="DG9" s="131"/>
      <c r="DH9" s="131"/>
      <c r="DI9" s="131"/>
      <c r="DJ9" s="131"/>
      <c r="DK9" s="131"/>
      <c r="DL9" s="131"/>
      <c r="DM9" s="131"/>
      <c r="DN9" s="131"/>
      <c r="DO9" s="131"/>
      <c r="DP9" s="131"/>
      <c r="DQ9" s="131"/>
      <c r="DR9" s="131"/>
      <c r="DS9" s="131"/>
      <c r="DT9" s="131"/>
      <c r="DU9" s="131"/>
      <c r="DV9" s="131"/>
      <c r="DW9" s="131"/>
      <c r="DX9" s="131"/>
      <c r="DY9" s="131"/>
      <c r="DZ9" s="131"/>
      <c r="EA9" s="131"/>
      <c r="EB9" s="131"/>
      <c r="EC9" s="131"/>
      <c r="ED9" s="131"/>
      <c r="EE9" s="131"/>
      <c r="EF9" s="131"/>
      <c r="EG9" s="131"/>
      <c r="EH9" s="131"/>
      <c r="EI9" s="131"/>
      <c r="EJ9" s="131"/>
      <c r="EK9" s="131"/>
      <c r="EL9" s="131"/>
      <c r="EM9" s="131"/>
      <c r="EN9" s="131"/>
      <c r="EO9" s="131"/>
    </row>
    <row r="10" spans="1:145" ht="18" customHeight="1">
      <c r="A10" s="10">
        <v>1</v>
      </c>
      <c r="B10" s="188" t="str">
        <f>IFERROR(INDEX(Calc!$B$3:$B$6,MATCH(1,Calc!$J$3:$J$6,0)),"?")</f>
        <v>Mexico</v>
      </c>
      <c r="C10" s="148"/>
      <c r="D10" s="148"/>
      <c r="E10" s="148"/>
      <c r="F10" s="148"/>
      <c r="G10" s="148"/>
      <c r="H10" s="11">
        <f>IFERROR(INDEX(Calc!$H$3:$H$6,MATCH(1,Calc!$J$3:$J$6,0)),0)</f>
        <v>7</v>
      </c>
      <c r="I10" s="11">
        <f>IFERROR(INDEX(Calc!$K$3:$K$6,MATCH(1,Calc!$J$3:$J$6,0)),0)</f>
        <v>3</v>
      </c>
      <c r="J10" s="11">
        <f>IFERROR(INDEX(Calc!$C$3:$C$6,MATCH(1,Calc!$J$3:$J$6,0)),0)</f>
        <v>2</v>
      </c>
      <c r="K10" s="11">
        <f>IFERROR(INDEX(Calc!$D$3:$D$6,MATCH(1,Calc!$J$3:$J$6,0)),0)</f>
        <v>1</v>
      </c>
      <c r="L10" s="11">
        <f>IFERROR(INDEX(Calc!$L$3:$L$6,MATCH(1,Calc!$J$3:$J$6,0)),0)</f>
        <v>0</v>
      </c>
      <c r="M10" s="11">
        <f>IFERROR(INDEX(Calc!$E$3:$E$6,MATCH(1,Calc!$J$3:$J$6,0)),0)</f>
        <v>7</v>
      </c>
      <c r="N10" s="11">
        <f>IFERROR(INDEX(Calc!$F$3:$F$6,MATCH(1,Calc!$J$3:$J$6,0)),0)</f>
        <v>4</v>
      </c>
      <c r="O10" s="11">
        <f>IFERROR(INDEX(Calc!$G$3:$G$6,MATCH(1,Calc!$J$3:$J$6,0)),0)</f>
        <v>3</v>
      </c>
      <c r="P10" s="11">
        <f>IFERROR(ROUND(INDEX(Calc!$H$3:$H$6,MATCH(1,Calc!$J$3:$J$6,0))/(INDEX(Calc!$K$3:$K$6,MATCH(1,Calc!$J$3:$J$6,0))*3)*100,0),0)</f>
        <v>78</v>
      </c>
      <c r="Q10" s="10">
        <v>1</v>
      </c>
      <c r="R10" s="188" t="str">
        <f>IFERROR(INDEX(Calc!$B$7:$B$10,MATCH(1,Calc!$J$7:$J$10,0)),"?")</f>
        <v>Suica</v>
      </c>
      <c r="S10" s="148"/>
      <c r="T10" s="148"/>
      <c r="U10" s="148"/>
      <c r="V10" s="148"/>
      <c r="W10" s="148"/>
      <c r="X10" s="11">
        <f>IFERROR(INDEX(Calc!$H$7:$H$10,MATCH(1,Calc!$J$7:$J$10,0)),0)</f>
        <v>7</v>
      </c>
      <c r="Y10" s="11">
        <f>IFERROR(INDEX(Calc!$K$7:$K$10,MATCH(1,Calc!$J$7:$J$10,0)),0)</f>
        <v>3</v>
      </c>
      <c r="Z10" s="11">
        <f>IFERROR(INDEX(Calc!$C$7:$C$10,MATCH(1,Calc!$J$7:$J$10,0)),0)</f>
        <v>2</v>
      </c>
      <c r="AA10" s="11">
        <f>IFERROR(INDEX(Calc!$D$7:$D$10,MATCH(1,Calc!$J$7:$J$10,0)),0)</f>
        <v>1</v>
      </c>
      <c r="AB10" s="11">
        <f>IFERROR(INDEX(Calc!$L$7:$L$10,MATCH(1,Calc!$J$7:$J$10,0)),0)</f>
        <v>0</v>
      </c>
      <c r="AC10" s="11">
        <f>IFERROR(INDEX(Calc!$E$7:$E$10,MATCH(1,Calc!$J$7:$J$10,0)),0)</f>
        <v>5</v>
      </c>
      <c r="AD10" s="11">
        <f>IFERROR(INDEX(Calc!$F$7:$F$10,MATCH(1,Calc!$J$7:$J$10,0)),0)</f>
        <v>3</v>
      </c>
      <c r="AE10" s="11">
        <f>IFERROR(INDEX(Calc!$G$7:$G$10,MATCH(1,Calc!$J$7:$J$10,0)),0)</f>
        <v>2</v>
      </c>
      <c r="AF10" s="11">
        <f>IFERROR(ROUND(INDEX(Calc!$H$7:$H$10,MATCH(1,Calc!$J$7:$J$10,0))/(INDEX(Calc!$K$7:$K$10,MATCH(1,Calc!$J$7:$J$10,0))*3)*100,0),0)</f>
        <v>78</v>
      </c>
      <c r="AG10" s="10">
        <v>1</v>
      </c>
      <c r="AH10" s="188" t="str">
        <f>IFERROR(INDEX(Calc!$B$11:$B$14,MATCH(1,Calc!$J$11:$J$14,0)),"?")</f>
        <v>Brasil</v>
      </c>
      <c r="AI10" s="148"/>
      <c r="AJ10" s="148"/>
      <c r="AK10" s="148"/>
      <c r="AL10" s="148"/>
      <c r="AM10" s="148"/>
      <c r="AN10" s="11">
        <f>IFERROR(INDEX(Calc!$H$11:$H$14,MATCH(1,Calc!$J$11:$J$14,0)),0)</f>
        <v>9</v>
      </c>
      <c r="AO10" s="11">
        <f>IFERROR(INDEX(Calc!$K$11:$K$14,MATCH(1,Calc!$J$11:$J$14,0)),0)</f>
        <v>3</v>
      </c>
      <c r="AP10" s="11">
        <f>IFERROR(INDEX(Calc!$C$11:$C$14,MATCH(1,Calc!$J$11:$J$14,0)),0)</f>
        <v>3</v>
      </c>
      <c r="AQ10" s="11">
        <f>IFERROR(INDEX(Calc!$D$11:$D$14,MATCH(1,Calc!$J$11:$J$14,0)),0)</f>
        <v>0</v>
      </c>
      <c r="AR10" s="11">
        <f>IFERROR(INDEX(Calc!$L$11:$L$14,MATCH(1,Calc!$J$11:$J$14,0)),0)</f>
        <v>0</v>
      </c>
      <c r="AS10" s="11">
        <f>IFERROR(INDEX(Calc!$E$11:$E$14,MATCH(1,Calc!$J$11:$J$14,0)),0)</f>
        <v>10</v>
      </c>
      <c r="AT10" s="11">
        <f>IFERROR(INDEX(Calc!$F$11:$F$14,MATCH(1,Calc!$J$11:$J$14,0)),0)</f>
        <v>1</v>
      </c>
      <c r="AU10" s="11">
        <f>IFERROR(INDEX(Calc!$G$11:$G$14,MATCH(1,Calc!$J$11:$J$14,0)),0)</f>
        <v>9</v>
      </c>
      <c r="AV10" s="11">
        <f>IFERROR(ROUND(INDEX(Calc!$H$11:$H$14,MATCH(1,Calc!$J$11:$J$14,0))/(INDEX(Calc!$K$11:$K$14,MATCH(1,Calc!$J$11:$J$14,0))*3)*100,0),0)</f>
        <v>100</v>
      </c>
      <c r="AW10" s="131"/>
      <c r="AX10" s="131"/>
      <c r="AY10" s="131"/>
      <c r="AZ10" s="131"/>
      <c r="BA10" s="131"/>
      <c r="BB10" s="131"/>
      <c r="BC10" s="131"/>
      <c r="BD10" s="131"/>
      <c r="BE10" s="131"/>
      <c r="BF10" s="131"/>
      <c r="BG10" s="131"/>
      <c r="BH10" s="131"/>
      <c r="BI10" s="131"/>
      <c r="BJ10" s="131"/>
      <c r="BK10" s="131"/>
      <c r="BL10" s="131"/>
      <c r="BM10" s="131"/>
      <c r="BN10" s="131"/>
      <c r="BO10" s="131"/>
      <c r="BP10" s="131"/>
      <c r="BQ10" s="131"/>
      <c r="BR10" s="131"/>
      <c r="BS10" s="131"/>
      <c r="BT10" s="131"/>
      <c r="BU10" s="131"/>
      <c r="BV10" s="131"/>
      <c r="BW10" s="131"/>
      <c r="BX10" s="131"/>
      <c r="BY10" s="131"/>
      <c r="BZ10" s="131"/>
      <c r="CA10" s="131"/>
      <c r="CB10" s="131"/>
      <c r="CC10" s="131"/>
      <c r="CD10" s="131"/>
      <c r="CE10" s="131"/>
      <c r="CF10" s="131"/>
      <c r="CG10" s="131"/>
      <c r="CH10" s="131"/>
      <c r="CI10" s="131"/>
      <c r="CJ10" s="131"/>
      <c r="CK10" s="131"/>
      <c r="CL10" s="131"/>
      <c r="CM10" s="131"/>
      <c r="CN10" s="131"/>
      <c r="CO10" s="131"/>
      <c r="CP10" s="131"/>
      <c r="CQ10" s="131"/>
      <c r="CR10" s="131"/>
      <c r="CS10" s="131"/>
      <c r="CT10" s="131"/>
      <c r="CU10" s="131"/>
      <c r="CV10" s="131"/>
      <c r="CW10" s="131"/>
      <c r="CX10" s="131"/>
      <c r="CY10" s="131"/>
      <c r="CZ10" s="131"/>
      <c r="DA10" s="131"/>
      <c r="DB10" s="131"/>
      <c r="DC10" s="131"/>
      <c r="DD10" s="131"/>
      <c r="DE10" s="131"/>
      <c r="DF10" s="131"/>
      <c r="DG10" s="131"/>
      <c r="DH10" s="131"/>
      <c r="DI10" s="131"/>
      <c r="DJ10" s="131"/>
      <c r="DK10" s="131"/>
      <c r="DL10" s="131"/>
      <c r="DM10" s="131"/>
      <c r="DN10" s="131"/>
      <c r="DO10" s="131"/>
      <c r="DP10" s="131"/>
      <c r="DQ10" s="131"/>
      <c r="DR10" s="131"/>
      <c r="DS10" s="131"/>
      <c r="DT10" s="131"/>
      <c r="DU10" s="131"/>
      <c r="DV10" s="131"/>
      <c r="DW10" s="131"/>
      <c r="DX10" s="131"/>
      <c r="DY10" s="131"/>
      <c r="DZ10" s="131"/>
      <c r="EA10" s="131"/>
      <c r="EB10" s="131"/>
      <c r="EC10" s="131"/>
      <c r="ED10" s="131"/>
      <c r="EE10" s="131"/>
      <c r="EF10" s="131"/>
      <c r="EG10" s="131"/>
      <c r="EH10" s="131"/>
      <c r="EI10" s="131"/>
      <c r="EJ10" s="131"/>
      <c r="EK10" s="131"/>
      <c r="EL10" s="131"/>
      <c r="EM10" s="131"/>
      <c r="EN10" s="131"/>
      <c r="EO10" s="131"/>
    </row>
    <row r="11" spans="1:145" ht="18" customHeight="1">
      <c r="A11" s="12">
        <v>2</v>
      </c>
      <c r="B11" s="191" t="str">
        <f>IFERROR(INDEX(Calc!$B$3:$B$6,MATCH(2,Calc!$J$3:$J$6,0)),"?")</f>
        <v>Africa do Sul</v>
      </c>
      <c r="C11" s="148"/>
      <c r="D11" s="148"/>
      <c r="E11" s="148"/>
      <c r="F11" s="148"/>
      <c r="G11" s="148"/>
      <c r="H11" s="13">
        <f>IFERROR(INDEX(Calc!$H$3:$H$6,MATCH(2,Calc!$J$3:$J$6,0)),0)</f>
        <v>6</v>
      </c>
      <c r="I11" s="13">
        <f>IFERROR(INDEX(Calc!$K$3:$K$6,MATCH(2,Calc!$J$3:$J$6,0)),0)</f>
        <v>3</v>
      </c>
      <c r="J11" s="13">
        <f>IFERROR(INDEX(Calc!$C$3:$C$6,MATCH(2,Calc!$J$3:$J$6,0)),0)</f>
        <v>2</v>
      </c>
      <c r="K11" s="13">
        <f>IFERROR(INDEX(Calc!$D$3:$D$6,MATCH(2,Calc!$J$3:$J$6,0)),0)</f>
        <v>0</v>
      </c>
      <c r="L11" s="13">
        <f>IFERROR(INDEX(Calc!$L$3:$L$6,MATCH(2,Calc!$J$3:$J$6,0)),0)</f>
        <v>1</v>
      </c>
      <c r="M11" s="13">
        <f>IFERROR(INDEX(Calc!$E$3:$E$6,MATCH(2,Calc!$J$3:$J$6,0)),0)</f>
        <v>6</v>
      </c>
      <c r="N11" s="13">
        <f>IFERROR(INDEX(Calc!$F$3:$F$6,MATCH(2,Calc!$J$3:$J$6,0)),0)</f>
        <v>4</v>
      </c>
      <c r="O11" s="13">
        <f>IFERROR(INDEX(Calc!$G$3:$G$6,MATCH(2,Calc!$J$3:$J$6,0)),0)</f>
        <v>2</v>
      </c>
      <c r="P11" s="13">
        <f>IFERROR(ROUND(INDEX(Calc!$H$3:$H$6,MATCH(2,Calc!$J$3:$J$6,0))/(INDEX(Calc!$K$3:$K$6,MATCH(2,Calc!$J$3:$J$6,0))*3)*100,0),0)</f>
        <v>67</v>
      </c>
      <c r="Q11" s="12">
        <v>2</v>
      </c>
      <c r="R11" s="191" t="str">
        <f>IFERROR(INDEX(Calc!$B$7:$B$10,MATCH(2,Calc!$J$7:$J$10,0)),"?")</f>
        <v>Canada</v>
      </c>
      <c r="S11" s="148"/>
      <c r="T11" s="148"/>
      <c r="U11" s="148"/>
      <c r="V11" s="148"/>
      <c r="W11" s="148"/>
      <c r="X11" s="13">
        <f>IFERROR(INDEX(Calc!$H$7:$H$10,MATCH(2,Calc!$J$7:$J$10,0)),0)</f>
        <v>5</v>
      </c>
      <c r="Y11" s="13">
        <f>IFERROR(INDEX(Calc!$K$7:$K$10,MATCH(2,Calc!$J$7:$J$10,0)),0)</f>
        <v>3</v>
      </c>
      <c r="Z11" s="13">
        <f>IFERROR(INDEX(Calc!$C$7:$C$10,MATCH(2,Calc!$J$7:$J$10,0)),0)</f>
        <v>1</v>
      </c>
      <c r="AA11" s="13">
        <f>IFERROR(INDEX(Calc!$D$7:$D$10,MATCH(2,Calc!$J$7:$J$10,0)),0)</f>
        <v>2</v>
      </c>
      <c r="AB11" s="13">
        <f>IFERROR(INDEX(Calc!$L$7:$L$10,MATCH(2,Calc!$J$7:$J$10,0)),0)</f>
        <v>0</v>
      </c>
      <c r="AC11" s="13">
        <f>IFERROR(INDEX(Calc!$E$7:$E$10,MATCH(2,Calc!$J$7:$J$10,0)),0)</f>
        <v>3</v>
      </c>
      <c r="AD11" s="13">
        <f>IFERROR(INDEX(Calc!$F$7:$F$10,MATCH(2,Calc!$J$7:$J$10,0)),0)</f>
        <v>2</v>
      </c>
      <c r="AE11" s="13">
        <f>IFERROR(INDEX(Calc!$G$7:$G$10,MATCH(2,Calc!$J$7:$J$10,0)),0)</f>
        <v>1</v>
      </c>
      <c r="AF11" s="13">
        <f>IFERROR(ROUND(INDEX(Calc!$H$7:$H$10,MATCH(2,Calc!$J$7:$J$10,0))/(INDEX(Calc!$K$7:$K$10,MATCH(2,Calc!$J$7:$J$10,0))*3)*100,0),0)</f>
        <v>56</v>
      </c>
      <c r="AG11" s="12">
        <v>2</v>
      </c>
      <c r="AH11" s="191" t="str">
        <f>IFERROR(INDEX(Calc!$B$11:$B$14,MATCH(2,Calc!$J$11:$J$14,0)),"?")</f>
        <v>Marrocos</v>
      </c>
      <c r="AI11" s="148"/>
      <c r="AJ11" s="148"/>
      <c r="AK11" s="148"/>
      <c r="AL11" s="148"/>
      <c r="AM11" s="148"/>
      <c r="AN11" s="13">
        <f>IFERROR(INDEX(Calc!$H$11:$H$14,MATCH(2,Calc!$J$11:$J$14,0)),0)</f>
        <v>4</v>
      </c>
      <c r="AO11" s="13">
        <f>IFERROR(INDEX(Calc!$K$11:$K$14,MATCH(2,Calc!$J$11:$J$14,0)),0)</f>
        <v>3</v>
      </c>
      <c r="AP11" s="13">
        <f>IFERROR(INDEX(Calc!$C$11:$C$14,MATCH(2,Calc!$J$11:$J$14,0)),0)</f>
        <v>1</v>
      </c>
      <c r="AQ11" s="13">
        <f>IFERROR(INDEX(Calc!$D$11:$D$14,MATCH(2,Calc!$J$11:$J$14,0)),0)</f>
        <v>1</v>
      </c>
      <c r="AR11" s="13">
        <f>IFERROR(INDEX(Calc!$L$11:$L$14,MATCH(2,Calc!$J$11:$J$14,0)),0)</f>
        <v>1</v>
      </c>
      <c r="AS11" s="13">
        <f>IFERROR(INDEX(Calc!$E$11:$E$14,MATCH(2,Calc!$J$11:$J$14,0)),0)</f>
        <v>7</v>
      </c>
      <c r="AT11" s="13">
        <f>IFERROR(INDEX(Calc!$F$11:$F$14,MATCH(2,Calc!$J$11:$J$14,0)),0)</f>
        <v>5</v>
      </c>
      <c r="AU11" s="13">
        <f>IFERROR(INDEX(Calc!$G$11:$G$14,MATCH(2,Calc!$J$11:$J$14,0)),0)</f>
        <v>2</v>
      </c>
      <c r="AV11" s="13">
        <f>IFERROR(ROUND(INDEX(Calc!$H$11:$H$14,MATCH(2,Calc!$J$11:$J$14,0))/(INDEX(Calc!$K$11:$K$14,MATCH(2,Calc!$J$11:$J$14,0))*3)*100,0),0)</f>
        <v>44</v>
      </c>
      <c r="AW11" s="131"/>
      <c r="AX11" s="131"/>
      <c r="AY11" s="131"/>
      <c r="AZ11" s="131"/>
      <c r="BA11" s="131"/>
      <c r="BB11" s="131"/>
      <c r="BC11" s="131"/>
      <c r="BD11" s="131"/>
      <c r="BE11" s="131"/>
      <c r="BF11" s="131"/>
      <c r="BG11" s="131"/>
      <c r="BH11" s="131"/>
      <c r="BI11" s="131"/>
      <c r="BJ11" s="131"/>
      <c r="BK11" s="131"/>
      <c r="BL11" s="131"/>
      <c r="BM11" s="131"/>
      <c r="BN11" s="131"/>
      <c r="BO11" s="131"/>
      <c r="BP11" s="131"/>
      <c r="BQ11" s="131"/>
      <c r="BR11" s="131"/>
      <c r="BS11" s="131"/>
      <c r="BT11" s="131"/>
      <c r="BU11" s="131"/>
      <c r="BV11" s="131"/>
      <c r="BW11" s="131"/>
      <c r="BX11" s="131"/>
      <c r="BY11" s="131"/>
      <c r="BZ11" s="131"/>
      <c r="CA11" s="131"/>
      <c r="CB11" s="131"/>
      <c r="CC11" s="131"/>
      <c r="CD11" s="131"/>
      <c r="CE11" s="131"/>
      <c r="CF11" s="131"/>
      <c r="CG11" s="131"/>
      <c r="CH11" s="131"/>
      <c r="CI11" s="131"/>
      <c r="CJ11" s="131"/>
      <c r="CK11" s="131"/>
      <c r="CL11" s="131"/>
      <c r="CM11" s="131"/>
      <c r="CN11" s="131"/>
      <c r="CO11" s="131"/>
      <c r="CP11" s="131"/>
      <c r="CQ11" s="131"/>
      <c r="CR11" s="131"/>
      <c r="CS11" s="131"/>
      <c r="CT11" s="131"/>
      <c r="CU11" s="131"/>
      <c r="CV11" s="131"/>
      <c r="CW11" s="131"/>
      <c r="CX11" s="131"/>
      <c r="CY11" s="131"/>
      <c r="CZ11" s="131"/>
      <c r="DA11" s="131"/>
      <c r="DB11" s="131"/>
      <c r="DC11" s="131"/>
      <c r="DD11" s="131"/>
      <c r="DE11" s="131"/>
      <c r="DF11" s="131"/>
      <c r="DG11" s="131"/>
      <c r="DH11" s="131"/>
      <c r="DI11" s="131"/>
      <c r="DJ11" s="131"/>
      <c r="DK11" s="131"/>
      <c r="DL11" s="131"/>
      <c r="DM11" s="131"/>
      <c r="DN11" s="131"/>
      <c r="DO11" s="131"/>
      <c r="DP11" s="131"/>
      <c r="DQ11" s="131"/>
      <c r="DR11" s="131"/>
      <c r="DS11" s="131"/>
      <c r="DT11" s="131"/>
      <c r="DU11" s="131"/>
      <c r="DV11" s="131"/>
      <c r="DW11" s="131"/>
      <c r="DX11" s="131"/>
      <c r="DY11" s="131"/>
      <c r="DZ11" s="131"/>
      <c r="EA11" s="131"/>
      <c r="EB11" s="131"/>
      <c r="EC11" s="131"/>
      <c r="ED11" s="131"/>
      <c r="EE11" s="131"/>
      <c r="EF11" s="131"/>
      <c r="EG11" s="131"/>
      <c r="EH11" s="131"/>
      <c r="EI11" s="131"/>
      <c r="EJ11" s="131"/>
      <c r="EK11" s="131"/>
      <c r="EL11" s="131"/>
      <c r="EM11" s="131"/>
      <c r="EN11" s="131"/>
      <c r="EO11" s="131"/>
    </row>
    <row r="12" spans="1:145" ht="18" customHeight="1">
      <c r="A12" s="14">
        <v>3</v>
      </c>
      <c r="B12" s="183" t="str">
        <f>IFERROR(INDEX(Calc!$B$3:$B$6,MATCH(3,Calc!$J$3:$J$6,0)),"?")</f>
        <v>Coreia do Sul</v>
      </c>
      <c r="C12" s="148"/>
      <c r="D12" s="148"/>
      <c r="E12" s="148"/>
      <c r="F12" s="148"/>
      <c r="G12" s="148"/>
      <c r="H12" s="15">
        <f>IFERROR(INDEX(Calc!$H$3:$H$6,MATCH(3,Calc!$J$3:$J$6,0)),0)</f>
        <v>4</v>
      </c>
      <c r="I12" s="15">
        <f>IFERROR(INDEX(Calc!$K$3:$K$6,MATCH(3,Calc!$J$3:$J$6,0)),0)</f>
        <v>3</v>
      </c>
      <c r="J12" s="15">
        <f>IFERROR(INDEX(Calc!$C$3:$C$6,MATCH(3,Calc!$J$3:$J$6,0)),0)</f>
        <v>1</v>
      </c>
      <c r="K12" s="15">
        <f>IFERROR(INDEX(Calc!$D$3:$D$6,MATCH(3,Calc!$J$3:$J$6,0)),0)</f>
        <v>1</v>
      </c>
      <c r="L12" s="15">
        <f>IFERROR(INDEX(Calc!$L$3:$L$6,MATCH(3,Calc!$J$3:$J$6,0)),0)</f>
        <v>1</v>
      </c>
      <c r="M12" s="15">
        <f>IFERROR(INDEX(Calc!$E$3:$E$6,MATCH(3,Calc!$J$3:$J$6,0)),0)</f>
        <v>6</v>
      </c>
      <c r="N12" s="15">
        <f>IFERROR(INDEX(Calc!$F$3:$F$6,MATCH(3,Calc!$J$3:$J$6,0)),0)</f>
        <v>4</v>
      </c>
      <c r="O12" s="15">
        <f>IFERROR(INDEX(Calc!$G$3:$G$6,MATCH(3,Calc!$J$3:$J$6,0)),0)</f>
        <v>2</v>
      </c>
      <c r="P12" s="15">
        <f>IFERROR(ROUND(INDEX(Calc!$H$3:$H$6,MATCH(3,Calc!$J$3:$J$6,0))/(INDEX(Calc!$K$3:$K$6,MATCH(3,Calc!$J$3:$J$6,0))*3)*100,0),0)</f>
        <v>44</v>
      </c>
      <c r="Q12" s="14">
        <v>3</v>
      </c>
      <c r="R12" s="183" t="str">
        <f>IFERROR(INDEX(Calc!$B$7:$B$10,MATCH(3,Calc!$J$7:$J$10,0)),"?")</f>
        <v>Bosnia e Herzegovina</v>
      </c>
      <c r="S12" s="148"/>
      <c r="T12" s="148"/>
      <c r="U12" s="148"/>
      <c r="V12" s="148"/>
      <c r="W12" s="148"/>
      <c r="X12" s="15">
        <f>IFERROR(INDEX(Calc!$H$7:$H$10,MATCH(3,Calc!$J$7:$J$10,0)),0)</f>
        <v>2</v>
      </c>
      <c r="Y12" s="15">
        <f>IFERROR(INDEX(Calc!$K$7:$K$10,MATCH(3,Calc!$J$7:$J$10,0)),0)</f>
        <v>3</v>
      </c>
      <c r="Z12" s="15">
        <f>IFERROR(INDEX(Calc!$C$7:$C$10,MATCH(3,Calc!$J$7:$J$10,0)),0)</f>
        <v>0</v>
      </c>
      <c r="AA12" s="15">
        <f>IFERROR(INDEX(Calc!$D$7:$D$10,MATCH(3,Calc!$J$7:$J$10,0)),0)</f>
        <v>2</v>
      </c>
      <c r="AB12" s="15">
        <f>IFERROR(INDEX(Calc!$L$7:$L$10,MATCH(3,Calc!$J$7:$J$10,0)),0)</f>
        <v>1</v>
      </c>
      <c r="AC12" s="15">
        <f>IFERROR(INDEX(Calc!$E$7:$E$10,MATCH(3,Calc!$J$7:$J$10,0)),0)</f>
        <v>2</v>
      </c>
      <c r="AD12" s="15">
        <f>IFERROR(INDEX(Calc!$F$7:$F$10,MATCH(3,Calc!$J$7:$J$10,0)),0)</f>
        <v>3</v>
      </c>
      <c r="AE12" s="15">
        <f>IFERROR(INDEX(Calc!$G$7:$G$10,MATCH(3,Calc!$J$7:$J$10,0)),0)</f>
        <v>-1</v>
      </c>
      <c r="AF12" s="15">
        <f>IFERROR(ROUND(INDEX(Calc!$H$7:$H$10,MATCH(3,Calc!$J$7:$J$10,0))/(INDEX(Calc!$K$7:$K$10,MATCH(3,Calc!$J$7:$J$10,0))*3)*100,0),0)</f>
        <v>22</v>
      </c>
      <c r="AG12" s="14">
        <v>3</v>
      </c>
      <c r="AH12" s="183" t="str">
        <f>IFERROR(INDEX(Calc!$B$11:$B$14,MATCH(3,Calc!$J$11:$J$14,0)),"?")</f>
        <v>Escocia</v>
      </c>
      <c r="AI12" s="148"/>
      <c r="AJ12" s="148"/>
      <c r="AK12" s="148"/>
      <c r="AL12" s="148"/>
      <c r="AM12" s="148"/>
      <c r="AN12" s="15">
        <f>IFERROR(INDEX(Calc!$H$11:$H$14,MATCH(3,Calc!$J$11:$J$14,0)),0)</f>
        <v>4</v>
      </c>
      <c r="AO12" s="15">
        <f>IFERROR(INDEX(Calc!$K$11:$K$14,MATCH(3,Calc!$J$11:$J$14,0)),0)</f>
        <v>3</v>
      </c>
      <c r="AP12" s="15">
        <f>IFERROR(INDEX(Calc!$C$11:$C$14,MATCH(3,Calc!$J$11:$J$14,0)),0)</f>
        <v>1</v>
      </c>
      <c r="AQ12" s="15">
        <f>IFERROR(INDEX(Calc!$D$11:$D$14,MATCH(3,Calc!$J$11:$J$14,0)),0)</f>
        <v>1</v>
      </c>
      <c r="AR12" s="15">
        <f>IFERROR(INDEX(Calc!$L$11:$L$14,MATCH(3,Calc!$J$11:$J$14,0)),0)</f>
        <v>1</v>
      </c>
      <c r="AS12" s="15">
        <f>IFERROR(INDEX(Calc!$E$11:$E$14,MATCH(3,Calc!$J$11:$J$14,0)),0)</f>
        <v>4</v>
      </c>
      <c r="AT12" s="15">
        <f>IFERROR(INDEX(Calc!$F$11:$F$14,MATCH(3,Calc!$J$11:$J$14,0)),0)</f>
        <v>5</v>
      </c>
      <c r="AU12" s="15">
        <f>IFERROR(INDEX(Calc!$G$11:$G$14,MATCH(3,Calc!$J$11:$J$14,0)),0)</f>
        <v>-1</v>
      </c>
      <c r="AV12" s="15">
        <f>IFERROR(ROUND(INDEX(Calc!$H$11:$H$14,MATCH(3,Calc!$J$11:$J$14,0))/(INDEX(Calc!$K$11:$K$14,MATCH(3,Calc!$J$11:$J$14,0))*3)*100,0),0)</f>
        <v>44</v>
      </c>
      <c r="AW12" s="131"/>
      <c r="AX12" s="131"/>
      <c r="AY12" s="131"/>
      <c r="AZ12" s="131"/>
      <c r="BA12" s="131"/>
      <c r="BB12" s="131"/>
      <c r="BC12" s="131"/>
      <c r="BD12" s="131"/>
      <c r="BE12" s="131"/>
      <c r="BF12" s="131"/>
      <c r="BG12" s="131"/>
      <c r="BH12" s="131"/>
      <c r="BI12" s="131"/>
      <c r="BJ12" s="131"/>
      <c r="BK12" s="131"/>
      <c r="BL12" s="131"/>
      <c r="BM12" s="131"/>
      <c r="BN12" s="131"/>
      <c r="BO12" s="131"/>
      <c r="BP12" s="131"/>
      <c r="BQ12" s="131"/>
      <c r="BR12" s="131"/>
      <c r="BS12" s="131"/>
      <c r="BT12" s="131"/>
      <c r="BU12" s="131"/>
      <c r="BV12" s="131"/>
      <c r="BW12" s="131"/>
      <c r="BX12" s="131"/>
      <c r="BY12" s="131"/>
      <c r="BZ12" s="131"/>
      <c r="CA12" s="131"/>
      <c r="CB12" s="131"/>
      <c r="CC12" s="131"/>
      <c r="CD12" s="131"/>
      <c r="CE12" s="131"/>
      <c r="CF12" s="131"/>
      <c r="CG12" s="131"/>
      <c r="CH12" s="131"/>
      <c r="CI12" s="131"/>
      <c r="CJ12" s="131"/>
      <c r="CK12" s="131"/>
      <c r="CL12" s="131"/>
      <c r="CM12" s="131"/>
      <c r="CN12" s="131"/>
      <c r="CO12" s="131"/>
      <c r="CP12" s="131"/>
      <c r="CQ12" s="131"/>
      <c r="CR12" s="131"/>
      <c r="CS12" s="131"/>
      <c r="CT12" s="131"/>
      <c r="CU12" s="131"/>
      <c r="CV12" s="131"/>
      <c r="CW12" s="131"/>
      <c r="CX12" s="131"/>
      <c r="CY12" s="131"/>
      <c r="CZ12" s="131"/>
      <c r="DA12" s="131"/>
      <c r="DB12" s="131"/>
      <c r="DC12" s="131"/>
      <c r="DD12" s="131"/>
      <c r="DE12" s="131"/>
      <c r="DF12" s="131"/>
      <c r="DG12" s="131"/>
      <c r="DH12" s="131"/>
      <c r="DI12" s="131"/>
      <c r="DJ12" s="131"/>
      <c r="DK12" s="131"/>
      <c r="DL12" s="131"/>
      <c r="DM12" s="131"/>
      <c r="DN12" s="131"/>
      <c r="DO12" s="131"/>
      <c r="DP12" s="131"/>
      <c r="DQ12" s="131"/>
      <c r="DR12" s="131"/>
      <c r="DS12" s="131"/>
      <c r="DT12" s="131"/>
      <c r="DU12" s="131"/>
      <c r="DV12" s="131"/>
      <c r="DW12" s="131"/>
      <c r="DX12" s="131"/>
      <c r="DY12" s="131"/>
      <c r="DZ12" s="131"/>
      <c r="EA12" s="131"/>
      <c r="EB12" s="131"/>
      <c r="EC12" s="131"/>
      <c r="ED12" s="131"/>
      <c r="EE12" s="131"/>
      <c r="EF12" s="131"/>
      <c r="EG12" s="131"/>
      <c r="EH12" s="131"/>
      <c r="EI12" s="131"/>
      <c r="EJ12" s="131"/>
      <c r="EK12" s="131"/>
      <c r="EL12" s="131"/>
      <c r="EM12" s="131"/>
      <c r="EN12" s="131"/>
      <c r="EO12" s="131"/>
    </row>
    <row r="13" spans="1:145" ht="18" customHeight="1">
      <c r="A13" s="16">
        <v>4</v>
      </c>
      <c r="B13" s="181" t="str">
        <f>IFERROR(INDEX(Calc!$B$3:$B$6,MATCH(4,Calc!$J$3:$J$6,0)),"?")</f>
        <v>Tchequia</v>
      </c>
      <c r="C13" s="148"/>
      <c r="D13" s="148"/>
      <c r="E13" s="148"/>
      <c r="F13" s="148"/>
      <c r="G13" s="148"/>
      <c r="H13" s="17">
        <f>IFERROR(INDEX(Calc!$H$3:$H$6,MATCH(4,Calc!$J$3:$J$6,0)),0)</f>
        <v>0</v>
      </c>
      <c r="I13" s="17">
        <f>IFERROR(INDEX(Calc!$K$3:$K$6,MATCH(4,Calc!$J$3:$J$6,0)),0)</f>
        <v>3</v>
      </c>
      <c r="J13" s="17">
        <f>IFERROR(INDEX(Calc!$C$3:$C$6,MATCH(4,Calc!$J$3:$J$6,0)),0)</f>
        <v>0</v>
      </c>
      <c r="K13" s="17">
        <f>IFERROR(INDEX(Calc!$D$3:$D$6,MATCH(4,Calc!$J$3:$J$6,0)),0)</f>
        <v>0</v>
      </c>
      <c r="L13" s="17">
        <f>IFERROR(INDEX(Calc!$L$3:$L$6,MATCH(4,Calc!$J$3:$J$6,0)),0)</f>
        <v>3</v>
      </c>
      <c r="M13" s="17">
        <f>IFERROR(INDEX(Calc!$E$3:$E$6,MATCH(4,Calc!$J$3:$J$6,0)),0)</f>
        <v>2</v>
      </c>
      <c r="N13" s="17">
        <f>IFERROR(INDEX(Calc!$F$3:$F$6,MATCH(4,Calc!$J$3:$J$6,0)),0)</f>
        <v>9</v>
      </c>
      <c r="O13" s="17">
        <f>IFERROR(INDEX(Calc!$G$3:$G$6,MATCH(4,Calc!$J$3:$J$6,0)),0)</f>
        <v>-7</v>
      </c>
      <c r="P13" s="17">
        <f>IFERROR(ROUND(INDEX(Calc!$H$3:$H$6,MATCH(4,Calc!$J$3:$J$6,0))/(INDEX(Calc!$K$3:$K$6,MATCH(4,Calc!$J$3:$J$6,0))*3)*100,0),0)</f>
        <v>0</v>
      </c>
      <c r="Q13" s="16">
        <v>4</v>
      </c>
      <c r="R13" s="181" t="str">
        <f>IFERROR(INDEX(Calc!$B$7:$B$10,MATCH(4,Calc!$J$7:$J$10,0)),"?")</f>
        <v>Qatar</v>
      </c>
      <c r="S13" s="148"/>
      <c r="T13" s="148"/>
      <c r="U13" s="148"/>
      <c r="V13" s="148"/>
      <c r="W13" s="148"/>
      <c r="X13" s="17">
        <f>IFERROR(INDEX(Calc!$H$7:$H$10,MATCH(4,Calc!$J$7:$J$10,0)),0)</f>
        <v>1</v>
      </c>
      <c r="Y13" s="17">
        <f>IFERROR(INDEX(Calc!$K$7:$K$10,MATCH(4,Calc!$J$7:$J$10,0)),0)</f>
        <v>3</v>
      </c>
      <c r="Z13" s="17">
        <f>IFERROR(INDEX(Calc!$C$7:$C$10,MATCH(4,Calc!$J$7:$J$10,0)),0)</f>
        <v>0</v>
      </c>
      <c r="AA13" s="17">
        <f>IFERROR(INDEX(Calc!$D$7:$D$10,MATCH(4,Calc!$J$7:$J$10,0)),0)</f>
        <v>1</v>
      </c>
      <c r="AB13" s="17">
        <f>IFERROR(INDEX(Calc!$L$7:$L$10,MATCH(4,Calc!$J$7:$J$10,0)),0)</f>
        <v>2</v>
      </c>
      <c r="AC13" s="17">
        <f>IFERROR(INDEX(Calc!$E$7:$E$10,MATCH(4,Calc!$J$7:$J$10,0)),0)</f>
        <v>1</v>
      </c>
      <c r="AD13" s="17">
        <f>IFERROR(INDEX(Calc!$F$7:$F$10,MATCH(4,Calc!$J$7:$J$10,0)),0)</f>
        <v>3</v>
      </c>
      <c r="AE13" s="17">
        <f>IFERROR(INDEX(Calc!$G$7:$G$10,MATCH(4,Calc!$J$7:$J$10,0)),0)</f>
        <v>-2</v>
      </c>
      <c r="AF13" s="17">
        <f>IFERROR(ROUND(INDEX(Calc!$H$7:$H$10,MATCH(4,Calc!$J$7:$J$10,0))/(INDEX(Calc!$K$7:$K$10,MATCH(4,Calc!$J$7:$J$10,0))*3)*100,0),0)</f>
        <v>11</v>
      </c>
      <c r="AG13" s="16">
        <v>4</v>
      </c>
      <c r="AH13" s="181" t="str">
        <f>IFERROR(INDEX(Calc!$B$11:$B$14,MATCH(4,Calc!$J$11:$J$14,0)),"?")</f>
        <v>Haiti</v>
      </c>
      <c r="AI13" s="148"/>
      <c r="AJ13" s="148"/>
      <c r="AK13" s="148"/>
      <c r="AL13" s="148"/>
      <c r="AM13" s="148"/>
      <c r="AN13" s="17">
        <f>IFERROR(INDEX(Calc!$H$11:$H$14,MATCH(4,Calc!$J$11:$J$14,0)),0)</f>
        <v>0</v>
      </c>
      <c r="AO13" s="17">
        <f>IFERROR(INDEX(Calc!$K$11:$K$14,MATCH(4,Calc!$J$11:$J$14,0)),0)</f>
        <v>3</v>
      </c>
      <c r="AP13" s="17">
        <f>IFERROR(INDEX(Calc!$C$11:$C$14,MATCH(4,Calc!$J$11:$J$14,0)),0)</f>
        <v>0</v>
      </c>
      <c r="AQ13" s="17">
        <f>IFERROR(INDEX(Calc!$D$11:$D$14,MATCH(4,Calc!$J$11:$J$14,0)),0)</f>
        <v>0</v>
      </c>
      <c r="AR13" s="17">
        <f>IFERROR(INDEX(Calc!$L$11:$L$14,MATCH(4,Calc!$J$11:$J$14,0)),0)</f>
        <v>3</v>
      </c>
      <c r="AS13" s="17">
        <f>IFERROR(INDEX(Calc!$E$11:$E$14,MATCH(4,Calc!$J$11:$J$14,0)),0)</f>
        <v>1</v>
      </c>
      <c r="AT13" s="17">
        <f>IFERROR(INDEX(Calc!$F$11:$F$14,MATCH(4,Calc!$J$11:$J$14,0)),0)</f>
        <v>11</v>
      </c>
      <c r="AU13" s="17">
        <f>IFERROR(INDEX(Calc!$G$11:$G$14,MATCH(4,Calc!$J$11:$J$14,0)),0)</f>
        <v>-10</v>
      </c>
      <c r="AV13" s="17">
        <f>IFERROR(ROUND(INDEX(Calc!$H$11:$H$14,MATCH(4,Calc!$J$11:$J$14,0))/(INDEX(Calc!$K$11:$K$14,MATCH(4,Calc!$J$11:$J$14,0))*3)*100,0),0)</f>
        <v>0</v>
      </c>
      <c r="AW13" s="131"/>
      <c r="AX13" s="131"/>
      <c r="AY13" s="131"/>
      <c r="AZ13" s="131"/>
      <c r="BA13" s="131"/>
      <c r="BB13" s="131"/>
      <c r="BC13" s="131"/>
      <c r="BD13" s="131"/>
      <c r="BE13" s="131"/>
      <c r="BF13" s="131"/>
      <c r="BG13" s="131"/>
      <c r="BH13" s="131"/>
      <c r="BI13" s="131"/>
      <c r="BJ13" s="131"/>
      <c r="BK13" s="131"/>
      <c r="BL13" s="131"/>
      <c r="BM13" s="131"/>
      <c r="BN13" s="131"/>
      <c r="BO13" s="131"/>
      <c r="BP13" s="131"/>
      <c r="BQ13" s="131"/>
      <c r="BR13" s="131"/>
      <c r="BS13" s="131"/>
      <c r="BT13" s="131"/>
      <c r="BU13" s="131"/>
      <c r="BV13" s="131"/>
      <c r="BW13" s="131"/>
      <c r="BX13" s="131"/>
      <c r="BY13" s="131"/>
      <c r="BZ13" s="131"/>
      <c r="CA13" s="131"/>
      <c r="CB13" s="131"/>
      <c r="CC13" s="131"/>
      <c r="CD13" s="131"/>
      <c r="CE13" s="131"/>
      <c r="CF13" s="131"/>
      <c r="CG13" s="131"/>
      <c r="CH13" s="131"/>
      <c r="CI13" s="131"/>
      <c r="CJ13" s="131"/>
      <c r="CK13" s="131"/>
      <c r="CL13" s="131"/>
      <c r="CM13" s="131"/>
      <c r="CN13" s="131"/>
      <c r="CO13" s="131"/>
      <c r="CP13" s="131"/>
      <c r="CQ13" s="131"/>
      <c r="CR13" s="131"/>
      <c r="CS13" s="131"/>
      <c r="CT13" s="131"/>
      <c r="CU13" s="131"/>
      <c r="CV13" s="131"/>
      <c r="CW13" s="131"/>
      <c r="CX13" s="131"/>
      <c r="CY13" s="131"/>
      <c r="CZ13" s="131"/>
      <c r="DA13" s="131"/>
      <c r="DB13" s="131"/>
      <c r="DC13" s="131"/>
      <c r="DD13" s="131"/>
      <c r="DE13" s="131"/>
      <c r="DF13" s="131"/>
      <c r="DG13" s="131"/>
      <c r="DH13" s="131"/>
      <c r="DI13" s="131"/>
      <c r="DJ13" s="131"/>
      <c r="DK13" s="131"/>
      <c r="DL13" s="131"/>
      <c r="DM13" s="131"/>
      <c r="DN13" s="131"/>
      <c r="DO13" s="131"/>
      <c r="DP13" s="131"/>
      <c r="DQ13" s="131"/>
      <c r="DR13" s="131"/>
      <c r="DS13" s="131"/>
      <c r="DT13" s="131"/>
      <c r="DU13" s="131"/>
      <c r="DV13" s="131"/>
      <c r="DW13" s="131"/>
      <c r="DX13" s="131"/>
      <c r="DY13" s="131"/>
      <c r="DZ13" s="131"/>
      <c r="EA13" s="131"/>
      <c r="EB13" s="131"/>
      <c r="EC13" s="131"/>
      <c r="ED13" s="131"/>
      <c r="EE13" s="131"/>
      <c r="EF13" s="131"/>
      <c r="EG13" s="131"/>
      <c r="EH13" s="131"/>
      <c r="EI13" s="131"/>
      <c r="EJ13" s="131"/>
      <c r="EK13" s="131"/>
      <c r="EL13" s="131"/>
      <c r="EM13" s="131"/>
      <c r="EN13" s="131"/>
      <c r="EO13" s="131"/>
    </row>
    <row r="15" spans="1:145" ht="21.95" customHeight="1">
      <c r="A15" s="207" t="s">
        <v>192</v>
      </c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31"/>
      <c r="Q15" s="186" t="s">
        <v>193</v>
      </c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31"/>
      <c r="AG15" s="206" t="s">
        <v>194</v>
      </c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31"/>
      <c r="AW15" s="131"/>
      <c r="AX15" s="131"/>
      <c r="AY15" s="131"/>
      <c r="AZ15" s="131"/>
      <c r="BA15" s="131"/>
      <c r="BB15" s="131"/>
      <c r="BC15" s="131"/>
      <c r="BD15" s="131"/>
      <c r="BE15" s="131"/>
      <c r="BF15" s="131"/>
      <c r="BG15" s="131"/>
      <c r="BH15" s="131"/>
      <c r="BI15" s="131"/>
      <c r="BJ15" s="131"/>
      <c r="BK15" s="131"/>
      <c r="BL15" s="131"/>
      <c r="BM15" s="131"/>
      <c r="BN15" s="131"/>
      <c r="BO15" s="131"/>
      <c r="BP15" s="131"/>
      <c r="BQ15" s="131"/>
      <c r="BR15" s="131"/>
      <c r="BS15" s="131"/>
      <c r="BT15" s="131"/>
      <c r="BU15" s="131"/>
      <c r="BV15" s="131"/>
      <c r="BW15" s="131"/>
      <c r="BX15" s="131"/>
      <c r="BY15" s="131"/>
      <c r="BZ15" s="131"/>
      <c r="CA15" s="131"/>
      <c r="CB15" s="131"/>
      <c r="CC15" s="131"/>
      <c r="CD15" s="131"/>
      <c r="CE15" s="131"/>
      <c r="CF15" s="131"/>
      <c r="CG15" s="131"/>
      <c r="CH15" s="131"/>
      <c r="CI15" s="131"/>
      <c r="CJ15" s="131"/>
      <c r="CK15" s="131"/>
      <c r="CL15" s="131"/>
      <c r="CM15" s="131"/>
      <c r="CN15" s="131"/>
      <c r="CO15" s="131"/>
      <c r="CP15" s="131"/>
      <c r="CQ15" s="131"/>
      <c r="CR15" s="131"/>
      <c r="CS15" s="131"/>
      <c r="CT15" s="131"/>
      <c r="CU15" s="131"/>
      <c r="CV15" s="131"/>
      <c r="CW15" s="131"/>
      <c r="CX15" s="131"/>
      <c r="CY15" s="131"/>
      <c r="CZ15" s="131"/>
      <c r="DA15" s="131"/>
      <c r="DB15" s="131"/>
      <c r="DC15" s="131"/>
      <c r="DD15" s="131"/>
      <c r="DE15" s="131"/>
      <c r="DF15" s="131"/>
      <c r="DG15" s="131"/>
      <c r="DH15" s="131"/>
      <c r="DI15" s="131"/>
      <c r="DJ15" s="131"/>
      <c r="DK15" s="131"/>
      <c r="DL15" s="131"/>
      <c r="DM15" s="131"/>
      <c r="DN15" s="131"/>
      <c r="DO15" s="131"/>
      <c r="DP15" s="131"/>
      <c r="DQ15" s="131"/>
      <c r="DR15" s="131"/>
      <c r="DS15" s="131"/>
      <c r="DT15" s="131"/>
      <c r="DU15" s="131"/>
      <c r="DV15" s="131"/>
      <c r="DW15" s="131"/>
      <c r="DX15" s="131"/>
      <c r="DY15" s="131"/>
      <c r="DZ15" s="131"/>
      <c r="EA15" s="131"/>
      <c r="EB15" s="131"/>
      <c r="EC15" s="131"/>
      <c r="ED15" s="131"/>
      <c r="EE15" s="131"/>
      <c r="EF15" s="131"/>
      <c r="EG15" s="131"/>
      <c r="EH15" s="131"/>
      <c r="EI15" s="131"/>
      <c r="EJ15" s="131"/>
      <c r="EK15" s="131"/>
      <c r="EL15" s="131"/>
      <c r="EM15" s="131"/>
      <c r="EN15" s="131"/>
      <c r="EO15" s="131"/>
    </row>
    <row r="16" spans="1:145" ht="18" customHeight="1">
      <c r="A16" s="9" t="s">
        <v>181</v>
      </c>
      <c r="B16" s="187" t="s">
        <v>182</v>
      </c>
      <c r="C16" s="148"/>
      <c r="D16" s="148"/>
      <c r="E16" s="148"/>
      <c r="F16" s="148"/>
      <c r="G16" s="148"/>
      <c r="H16" s="9" t="s">
        <v>183</v>
      </c>
      <c r="I16" s="9" t="s">
        <v>184</v>
      </c>
      <c r="J16" s="9" t="s">
        <v>185</v>
      </c>
      <c r="K16" s="9" t="s">
        <v>186</v>
      </c>
      <c r="L16" s="9" t="s">
        <v>187</v>
      </c>
      <c r="M16" s="9" t="s">
        <v>188</v>
      </c>
      <c r="N16" s="9" t="s">
        <v>189</v>
      </c>
      <c r="O16" s="9" t="s">
        <v>190</v>
      </c>
      <c r="P16" s="9" t="s">
        <v>191</v>
      </c>
      <c r="Q16" s="9" t="s">
        <v>181</v>
      </c>
      <c r="R16" s="187" t="s">
        <v>182</v>
      </c>
      <c r="S16" s="148"/>
      <c r="T16" s="148"/>
      <c r="U16" s="148"/>
      <c r="V16" s="148"/>
      <c r="W16" s="148"/>
      <c r="X16" s="9" t="s">
        <v>183</v>
      </c>
      <c r="Y16" s="9" t="s">
        <v>184</v>
      </c>
      <c r="Z16" s="9" t="s">
        <v>185</v>
      </c>
      <c r="AA16" s="9" t="s">
        <v>186</v>
      </c>
      <c r="AB16" s="9" t="s">
        <v>187</v>
      </c>
      <c r="AC16" s="9" t="s">
        <v>188</v>
      </c>
      <c r="AD16" s="9" t="s">
        <v>189</v>
      </c>
      <c r="AE16" s="9" t="s">
        <v>190</v>
      </c>
      <c r="AF16" s="9" t="s">
        <v>191</v>
      </c>
      <c r="AG16" s="9" t="s">
        <v>181</v>
      </c>
      <c r="AH16" s="187" t="s">
        <v>182</v>
      </c>
      <c r="AI16" s="148"/>
      <c r="AJ16" s="148"/>
      <c r="AK16" s="148"/>
      <c r="AL16" s="148"/>
      <c r="AM16" s="148"/>
      <c r="AN16" s="9" t="s">
        <v>183</v>
      </c>
      <c r="AO16" s="9" t="s">
        <v>184</v>
      </c>
      <c r="AP16" s="9" t="s">
        <v>185</v>
      </c>
      <c r="AQ16" s="9" t="s">
        <v>186</v>
      </c>
      <c r="AR16" s="9" t="s">
        <v>187</v>
      </c>
      <c r="AS16" s="9" t="s">
        <v>188</v>
      </c>
      <c r="AT16" s="9" t="s">
        <v>189</v>
      </c>
      <c r="AU16" s="9" t="s">
        <v>190</v>
      </c>
      <c r="AV16" s="9" t="s">
        <v>191</v>
      </c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1"/>
      <c r="BH16" s="131"/>
      <c r="BI16" s="131"/>
      <c r="BJ16" s="131"/>
      <c r="BK16" s="131"/>
      <c r="BL16" s="131"/>
      <c r="BM16" s="131"/>
      <c r="BN16" s="131"/>
      <c r="BO16" s="131"/>
      <c r="BP16" s="131"/>
      <c r="BQ16" s="131"/>
      <c r="BR16" s="131"/>
      <c r="BS16" s="131"/>
      <c r="BT16" s="131"/>
      <c r="BU16" s="131"/>
      <c r="BV16" s="131"/>
      <c r="BW16" s="131"/>
      <c r="BX16" s="131"/>
      <c r="BY16" s="131"/>
      <c r="BZ16" s="131"/>
      <c r="CA16" s="131"/>
      <c r="CB16" s="131"/>
      <c r="CC16" s="131"/>
      <c r="CD16" s="131"/>
      <c r="CE16" s="131"/>
      <c r="CF16" s="131"/>
      <c r="CG16" s="131"/>
      <c r="CH16" s="131"/>
      <c r="CI16" s="131"/>
      <c r="CJ16" s="131"/>
      <c r="CK16" s="131"/>
      <c r="CL16" s="131"/>
      <c r="CM16" s="131"/>
      <c r="CN16" s="131"/>
      <c r="CO16" s="131"/>
      <c r="CP16" s="131"/>
      <c r="CQ16" s="131"/>
      <c r="CR16" s="131"/>
      <c r="CS16" s="131"/>
      <c r="CT16" s="131"/>
      <c r="CU16" s="131"/>
      <c r="CV16" s="131"/>
      <c r="CW16" s="131"/>
      <c r="CX16" s="131"/>
      <c r="CY16" s="131"/>
      <c r="CZ16" s="131"/>
      <c r="DA16" s="131"/>
      <c r="DB16" s="131"/>
      <c r="DC16" s="131"/>
      <c r="DD16" s="131"/>
      <c r="DE16" s="131"/>
      <c r="DF16" s="131"/>
      <c r="DG16" s="131"/>
      <c r="DH16" s="131"/>
      <c r="DI16" s="131"/>
      <c r="DJ16" s="131"/>
      <c r="DK16" s="131"/>
      <c r="DL16" s="131"/>
      <c r="DM16" s="131"/>
      <c r="DN16" s="131"/>
      <c r="DO16" s="131"/>
      <c r="DP16" s="131"/>
      <c r="DQ16" s="131"/>
      <c r="DR16" s="131"/>
      <c r="DS16" s="131"/>
      <c r="DT16" s="131"/>
      <c r="DU16" s="131"/>
      <c r="DV16" s="131"/>
      <c r="DW16" s="131"/>
      <c r="DX16" s="131"/>
      <c r="DY16" s="131"/>
      <c r="DZ16" s="131"/>
      <c r="EA16" s="131"/>
      <c r="EB16" s="131"/>
      <c r="EC16" s="131"/>
      <c r="ED16" s="131"/>
      <c r="EE16" s="131"/>
      <c r="EF16" s="131"/>
      <c r="EG16" s="131"/>
      <c r="EH16" s="131"/>
      <c r="EI16" s="131"/>
      <c r="EJ16" s="131"/>
      <c r="EK16" s="131"/>
      <c r="EL16" s="131"/>
      <c r="EM16" s="131"/>
      <c r="EN16" s="131"/>
      <c r="EO16" s="131"/>
    </row>
    <row r="17" spans="1:48" ht="18" customHeight="1">
      <c r="A17" s="10">
        <v>1</v>
      </c>
      <c r="B17" s="188" t="str">
        <f>IFERROR(INDEX(Calc!$B$15:$B$18,MATCH(1,Calc!$J$15:$J$18,0)),"?")</f>
        <v>Estados Unidos</v>
      </c>
      <c r="C17" s="148"/>
      <c r="D17" s="148"/>
      <c r="E17" s="148"/>
      <c r="F17" s="148"/>
      <c r="G17" s="148"/>
      <c r="H17" s="11">
        <f>IFERROR(INDEX(Calc!$H$15:$H$18,MATCH(1,Calc!$J$15:$J$18,0)),0)</f>
        <v>9</v>
      </c>
      <c r="I17" s="11">
        <f>IFERROR(INDEX(Calc!$K$15:$K$18,MATCH(1,Calc!$J$15:$J$18,0)),0)</f>
        <v>3</v>
      </c>
      <c r="J17" s="11">
        <f>IFERROR(INDEX(Calc!$C$15:$C$18,MATCH(1,Calc!$J$15:$J$18,0)),0)</f>
        <v>3</v>
      </c>
      <c r="K17" s="11">
        <f>IFERROR(INDEX(Calc!$D$15:$D$18,MATCH(1,Calc!$J$15:$J$18,0)),0)</f>
        <v>0</v>
      </c>
      <c r="L17" s="11">
        <f>IFERROR(INDEX(Calc!$L$15:$L$18,MATCH(1,Calc!$J$15:$J$18,0)),0)</f>
        <v>0</v>
      </c>
      <c r="M17" s="11">
        <f>IFERROR(INDEX(Calc!$E$15:$E$18,MATCH(1,Calc!$J$15:$J$18,0)),0)</f>
        <v>7</v>
      </c>
      <c r="N17" s="11">
        <f>IFERROR(INDEX(Calc!$F$15:$F$18,MATCH(1,Calc!$J$15:$J$18,0)),0)</f>
        <v>2</v>
      </c>
      <c r="O17" s="11">
        <f>IFERROR(INDEX(Calc!$G$15:$G$18,MATCH(1,Calc!$J$15:$J$18,0)),0)</f>
        <v>5</v>
      </c>
      <c r="P17" s="11">
        <f>IFERROR(ROUND(INDEX(Calc!$H$15:$H$18,MATCH(1,Calc!$J$15:$J$18,0))/(INDEX(Calc!$K$15:$K$18,MATCH(1,Calc!$J$15:$J$18,0))*3)*100,0),0)</f>
        <v>100</v>
      </c>
      <c r="Q17" s="10">
        <v>1</v>
      </c>
      <c r="R17" s="188" t="str">
        <f>IFERROR(INDEX(Calc!$B$19:$B$22,MATCH(1,Calc!$J$19:$J$22,0)),"?")</f>
        <v>Alemanha</v>
      </c>
      <c r="S17" s="148"/>
      <c r="T17" s="148"/>
      <c r="U17" s="148"/>
      <c r="V17" s="148"/>
      <c r="W17" s="148"/>
      <c r="X17" s="11">
        <f>IFERROR(INDEX(Calc!$H$19:$H$22,MATCH(1,Calc!$J$19:$J$22,0)),0)</f>
        <v>9</v>
      </c>
      <c r="Y17" s="11">
        <f>IFERROR(INDEX(Calc!$K$19:$K$22,MATCH(1,Calc!$J$19:$J$22,0)),0)</f>
        <v>3</v>
      </c>
      <c r="Z17" s="11">
        <f>IFERROR(INDEX(Calc!$C$19:$C$22,MATCH(1,Calc!$J$19:$J$22,0)),0)</f>
        <v>3</v>
      </c>
      <c r="AA17" s="11">
        <f>IFERROR(INDEX(Calc!$D$19:$D$22,MATCH(1,Calc!$J$19:$J$22,0)),0)</f>
        <v>0</v>
      </c>
      <c r="AB17" s="11">
        <f>IFERROR(INDEX(Calc!$L$19:$L$22,MATCH(1,Calc!$J$19:$J$22,0)),0)</f>
        <v>0</v>
      </c>
      <c r="AC17" s="11">
        <f>IFERROR(INDEX(Calc!$E$19:$E$22,MATCH(1,Calc!$J$19:$J$22,0)),0)</f>
        <v>8</v>
      </c>
      <c r="AD17" s="11">
        <f>IFERROR(INDEX(Calc!$F$19:$F$22,MATCH(1,Calc!$J$19:$J$22,0)),0)</f>
        <v>2</v>
      </c>
      <c r="AE17" s="11">
        <f>IFERROR(INDEX(Calc!$G$19:$G$22,MATCH(1,Calc!$J$19:$J$22,0)),0)</f>
        <v>6</v>
      </c>
      <c r="AF17" s="11">
        <f>IFERROR(ROUND(INDEX(Calc!$H$19:$H$22,MATCH(1,Calc!$J$19:$J$22,0))/(INDEX(Calc!$K$19:$K$22,MATCH(1,Calc!$J$19:$J$22,0))*3)*100,0),0)</f>
        <v>100</v>
      </c>
      <c r="AG17" s="10">
        <v>1</v>
      </c>
      <c r="AH17" s="188" t="str">
        <f>IFERROR(INDEX(Calc!$B$23:$B$26,MATCH(1,Calc!$J$23:$J$26,0)),"?")</f>
        <v>Holanda</v>
      </c>
      <c r="AI17" s="148"/>
      <c r="AJ17" s="148"/>
      <c r="AK17" s="148"/>
      <c r="AL17" s="148"/>
      <c r="AM17" s="148"/>
      <c r="AN17" s="11">
        <f>IFERROR(INDEX(Calc!$H$23:$H$26,MATCH(1,Calc!$J$23:$J$26,0)),0)</f>
        <v>9</v>
      </c>
      <c r="AO17" s="11">
        <f>IFERROR(INDEX(Calc!$K$23:$K$26,MATCH(1,Calc!$J$23:$J$26,0)),0)</f>
        <v>3</v>
      </c>
      <c r="AP17" s="11">
        <f>IFERROR(INDEX(Calc!$C$23:$C$26,MATCH(1,Calc!$J$23:$J$26,0)),0)</f>
        <v>3</v>
      </c>
      <c r="AQ17" s="11">
        <f>IFERROR(INDEX(Calc!$D$23:$D$26,MATCH(1,Calc!$J$23:$J$26,0)),0)</f>
        <v>0</v>
      </c>
      <c r="AR17" s="11">
        <f>IFERROR(INDEX(Calc!$L$23:$L$26,MATCH(1,Calc!$J$23:$J$26,0)),0)</f>
        <v>0</v>
      </c>
      <c r="AS17" s="11">
        <f>IFERROR(INDEX(Calc!$E$23:$E$26,MATCH(1,Calc!$J$23:$J$26,0)),0)</f>
        <v>6</v>
      </c>
      <c r="AT17" s="11">
        <f>IFERROR(INDEX(Calc!$F$23:$F$26,MATCH(1,Calc!$J$23:$J$26,0)),0)</f>
        <v>2</v>
      </c>
      <c r="AU17" s="11">
        <f>IFERROR(INDEX(Calc!$G$23:$G$26,MATCH(1,Calc!$J$23:$J$26,0)),0)</f>
        <v>4</v>
      </c>
      <c r="AV17" s="11">
        <f>IFERROR(ROUND(INDEX(Calc!$H$23:$H$26,MATCH(1,Calc!$J$23:$J$26,0))/(INDEX(Calc!$K$23:$K$26,MATCH(1,Calc!$J$23:$J$26,0))*3)*100,0),0)</f>
        <v>100</v>
      </c>
    </row>
    <row r="18" spans="1:48" ht="18" customHeight="1">
      <c r="A18" s="12">
        <v>2</v>
      </c>
      <c r="B18" s="191" t="str">
        <f>IFERROR(INDEX(Calc!$B$15:$B$18,MATCH(2,Calc!$J$15:$J$18,0)),"?")</f>
        <v>Turquia</v>
      </c>
      <c r="C18" s="148"/>
      <c r="D18" s="148"/>
      <c r="E18" s="148"/>
      <c r="F18" s="148"/>
      <c r="G18" s="148"/>
      <c r="H18" s="13">
        <f>IFERROR(INDEX(Calc!$H$15:$H$18,MATCH(2,Calc!$J$15:$J$18,0)),0)</f>
        <v>6</v>
      </c>
      <c r="I18" s="13">
        <f>IFERROR(INDEX(Calc!$K$15:$K$18,MATCH(2,Calc!$J$15:$J$18,0)),0)</f>
        <v>3</v>
      </c>
      <c r="J18" s="13">
        <f>IFERROR(INDEX(Calc!$C$15:$C$18,MATCH(2,Calc!$J$15:$J$18,0)),0)</f>
        <v>2</v>
      </c>
      <c r="K18" s="13">
        <f>IFERROR(INDEX(Calc!$D$15:$D$18,MATCH(2,Calc!$J$15:$J$18,0)),0)</f>
        <v>0</v>
      </c>
      <c r="L18" s="13">
        <f>IFERROR(INDEX(Calc!$L$15:$L$18,MATCH(2,Calc!$J$15:$J$18,0)),0)</f>
        <v>1</v>
      </c>
      <c r="M18" s="13">
        <f>IFERROR(INDEX(Calc!$E$15:$E$18,MATCH(2,Calc!$J$15:$J$18,0)),0)</f>
        <v>7</v>
      </c>
      <c r="N18" s="13">
        <f>IFERROR(INDEX(Calc!$F$15:$F$18,MATCH(2,Calc!$J$15:$J$18,0)),0)</f>
        <v>4</v>
      </c>
      <c r="O18" s="13">
        <f>IFERROR(INDEX(Calc!$G$15:$G$18,MATCH(2,Calc!$J$15:$J$18,0)),0)</f>
        <v>3</v>
      </c>
      <c r="P18" s="13">
        <f>IFERROR(ROUND(INDEX(Calc!$H$15:$H$18,MATCH(2,Calc!$J$15:$J$18,0))/(INDEX(Calc!$K$15:$K$18,MATCH(2,Calc!$J$15:$J$18,0))*3)*100,0),0)</f>
        <v>67</v>
      </c>
      <c r="Q18" s="12">
        <v>2</v>
      </c>
      <c r="R18" s="191" t="str">
        <f>IFERROR(INDEX(Calc!$B$19:$B$22,MATCH(2,Calc!$J$19:$J$22,0)),"?")</f>
        <v>Costa do Marfim</v>
      </c>
      <c r="S18" s="148"/>
      <c r="T18" s="148"/>
      <c r="U18" s="148"/>
      <c r="V18" s="148"/>
      <c r="W18" s="148"/>
      <c r="X18" s="13">
        <f>IFERROR(INDEX(Calc!$H$19:$H$22,MATCH(2,Calc!$J$19:$J$22,0)),0)</f>
        <v>6</v>
      </c>
      <c r="Y18" s="13">
        <f>IFERROR(INDEX(Calc!$K$19:$K$22,MATCH(2,Calc!$J$19:$J$22,0)),0)</f>
        <v>3</v>
      </c>
      <c r="Z18" s="13">
        <f>IFERROR(INDEX(Calc!$C$19:$C$22,MATCH(2,Calc!$J$19:$J$22,0)),0)</f>
        <v>2</v>
      </c>
      <c r="AA18" s="13">
        <f>IFERROR(INDEX(Calc!$D$19:$D$22,MATCH(2,Calc!$J$19:$J$22,0)),0)</f>
        <v>0</v>
      </c>
      <c r="AB18" s="13">
        <f>IFERROR(INDEX(Calc!$L$19:$L$22,MATCH(2,Calc!$J$19:$J$22,0)),0)</f>
        <v>1</v>
      </c>
      <c r="AC18" s="13">
        <f>IFERROR(INDEX(Calc!$E$19:$E$22,MATCH(2,Calc!$J$19:$J$22,0)),0)</f>
        <v>7</v>
      </c>
      <c r="AD18" s="13">
        <f>IFERROR(INDEX(Calc!$F$19:$F$22,MATCH(2,Calc!$J$19:$J$22,0)),0)</f>
        <v>4</v>
      </c>
      <c r="AE18" s="13">
        <f>IFERROR(INDEX(Calc!$G$19:$G$22,MATCH(2,Calc!$J$19:$J$22,0)),0)</f>
        <v>3</v>
      </c>
      <c r="AF18" s="13">
        <f>IFERROR(ROUND(INDEX(Calc!$H$19:$H$22,MATCH(2,Calc!$J$19:$J$22,0))/(INDEX(Calc!$K$19:$K$22,MATCH(2,Calc!$J$19:$J$22,0))*3)*100,0),0)</f>
        <v>67</v>
      </c>
      <c r="AG18" s="12">
        <v>2</v>
      </c>
      <c r="AH18" s="191" t="str">
        <f>IFERROR(INDEX(Calc!$B$23:$B$26,MATCH(2,Calc!$J$23:$J$26,0)),"?")</f>
        <v>Suecia</v>
      </c>
      <c r="AI18" s="148"/>
      <c r="AJ18" s="148"/>
      <c r="AK18" s="148"/>
      <c r="AL18" s="148"/>
      <c r="AM18" s="148"/>
      <c r="AN18" s="13">
        <f>IFERROR(INDEX(Calc!$H$23:$H$26,MATCH(2,Calc!$J$23:$J$26,0)),0)</f>
        <v>3</v>
      </c>
      <c r="AO18" s="13">
        <f>IFERROR(INDEX(Calc!$K$23:$K$26,MATCH(2,Calc!$J$23:$J$26,0)),0)</f>
        <v>3</v>
      </c>
      <c r="AP18" s="13">
        <f>IFERROR(INDEX(Calc!$C$23:$C$26,MATCH(2,Calc!$J$23:$J$26,0)),0)</f>
        <v>1</v>
      </c>
      <c r="AQ18" s="13">
        <f>IFERROR(INDEX(Calc!$D$23:$D$26,MATCH(2,Calc!$J$23:$J$26,0)),0)</f>
        <v>0</v>
      </c>
      <c r="AR18" s="13">
        <f>IFERROR(INDEX(Calc!$L$23:$L$26,MATCH(2,Calc!$J$23:$J$26,0)),0)</f>
        <v>2</v>
      </c>
      <c r="AS18" s="13">
        <f>IFERROR(INDEX(Calc!$E$23:$E$26,MATCH(2,Calc!$J$23:$J$26,0)),0)</f>
        <v>4</v>
      </c>
      <c r="AT18" s="13">
        <f>IFERROR(INDEX(Calc!$F$23:$F$26,MATCH(2,Calc!$J$23:$J$26,0)),0)</f>
        <v>4</v>
      </c>
      <c r="AU18" s="13">
        <f>IFERROR(INDEX(Calc!$G$23:$G$26,MATCH(2,Calc!$J$23:$J$26,0)),0)</f>
        <v>0</v>
      </c>
      <c r="AV18" s="13">
        <f>IFERROR(ROUND(INDEX(Calc!$H$23:$H$26,MATCH(2,Calc!$J$23:$J$26,0))/(INDEX(Calc!$K$23:$K$26,MATCH(2,Calc!$J$23:$J$26,0))*3)*100,0),0)</f>
        <v>33</v>
      </c>
    </row>
    <row r="19" spans="1:48" ht="18" customHeight="1">
      <c r="A19" s="14">
        <v>3</v>
      </c>
      <c r="B19" s="183" t="str">
        <f>IFERROR(INDEX(Calc!$B$15:$B$18,MATCH(3,Calc!$J$15:$J$18,0)),"?")</f>
        <v>Australia</v>
      </c>
      <c r="C19" s="148"/>
      <c r="D19" s="148"/>
      <c r="E19" s="148"/>
      <c r="F19" s="148"/>
      <c r="G19" s="148"/>
      <c r="H19" s="15">
        <f>IFERROR(INDEX(Calc!$H$15:$H$18,MATCH(3,Calc!$J$15:$J$18,0)),0)</f>
        <v>3</v>
      </c>
      <c r="I19" s="15">
        <f>IFERROR(INDEX(Calc!$K$15:$K$18,MATCH(3,Calc!$J$15:$J$18,0)),0)</f>
        <v>3</v>
      </c>
      <c r="J19" s="15">
        <f>IFERROR(INDEX(Calc!$C$15:$C$18,MATCH(3,Calc!$J$15:$J$18,0)),0)</f>
        <v>1</v>
      </c>
      <c r="K19" s="15">
        <f>IFERROR(INDEX(Calc!$D$15:$D$18,MATCH(3,Calc!$J$15:$J$18,0)),0)</f>
        <v>0</v>
      </c>
      <c r="L19" s="15">
        <f>IFERROR(INDEX(Calc!$L$15:$L$18,MATCH(3,Calc!$J$15:$J$18,0)),0)</f>
        <v>2</v>
      </c>
      <c r="M19" s="15">
        <f>IFERROR(INDEX(Calc!$E$15:$E$18,MATCH(3,Calc!$J$15:$J$18,0)),0)</f>
        <v>4</v>
      </c>
      <c r="N19" s="15">
        <f>IFERROR(INDEX(Calc!$F$15:$F$18,MATCH(3,Calc!$J$15:$J$18,0)),0)</f>
        <v>7</v>
      </c>
      <c r="O19" s="15">
        <f>IFERROR(INDEX(Calc!$G$15:$G$18,MATCH(3,Calc!$J$15:$J$18,0)),0)</f>
        <v>-3</v>
      </c>
      <c r="P19" s="15">
        <f>IFERROR(ROUND(INDEX(Calc!$H$15:$H$18,MATCH(3,Calc!$J$15:$J$18,0))/(INDEX(Calc!$K$15:$K$18,MATCH(3,Calc!$J$15:$J$18,0))*3)*100,0),0)</f>
        <v>33</v>
      </c>
      <c r="Q19" s="14">
        <v>3</v>
      </c>
      <c r="R19" s="183" t="str">
        <f>IFERROR(INDEX(Calc!$B$19:$B$22,MATCH(3,Calc!$J$19:$J$22,0)),"?")</f>
        <v>Curacao</v>
      </c>
      <c r="S19" s="148"/>
      <c r="T19" s="148"/>
      <c r="U19" s="148"/>
      <c r="V19" s="148"/>
      <c r="W19" s="148"/>
      <c r="X19" s="15">
        <f>IFERROR(INDEX(Calc!$H$19:$H$22,MATCH(3,Calc!$J$19:$J$22,0)),0)</f>
        <v>3</v>
      </c>
      <c r="Y19" s="15">
        <f>IFERROR(INDEX(Calc!$K$19:$K$22,MATCH(3,Calc!$J$19:$J$22,0)),0)</f>
        <v>3</v>
      </c>
      <c r="Z19" s="15">
        <f>IFERROR(INDEX(Calc!$C$19:$C$22,MATCH(3,Calc!$J$19:$J$22,0)),0)</f>
        <v>1</v>
      </c>
      <c r="AA19" s="15">
        <f>IFERROR(INDEX(Calc!$D$19:$D$22,MATCH(3,Calc!$J$19:$J$22,0)),0)</f>
        <v>0</v>
      </c>
      <c r="AB19" s="15">
        <f>IFERROR(INDEX(Calc!$L$19:$L$22,MATCH(3,Calc!$J$19:$J$22,0)),0)</f>
        <v>2</v>
      </c>
      <c r="AC19" s="15">
        <f>IFERROR(INDEX(Calc!$E$19:$E$22,MATCH(3,Calc!$J$19:$J$22,0)),0)</f>
        <v>4</v>
      </c>
      <c r="AD19" s="15">
        <f>IFERROR(INDEX(Calc!$F$19:$F$22,MATCH(3,Calc!$J$19:$J$22,0)),0)</f>
        <v>9</v>
      </c>
      <c r="AE19" s="15">
        <f>IFERROR(INDEX(Calc!$G$19:$G$22,MATCH(3,Calc!$J$19:$J$22,0)),0)</f>
        <v>-5</v>
      </c>
      <c r="AF19" s="15">
        <f>IFERROR(ROUND(INDEX(Calc!$H$19:$H$22,MATCH(3,Calc!$J$19:$J$22,0))/(INDEX(Calc!$K$19:$K$22,MATCH(3,Calc!$J$19:$J$22,0))*3)*100,0),0)</f>
        <v>33</v>
      </c>
      <c r="AG19" s="14">
        <v>3</v>
      </c>
      <c r="AH19" s="183" t="str">
        <f>IFERROR(INDEX(Calc!$B$23:$B$26,MATCH(3,Calc!$J$23:$J$26,0)),"?")</f>
        <v>Tunisia</v>
      </c>
      <c r="AI19" s="148"/>
      <c r="AJ19" s="148"/>
      <c r="AK19" s="148"/>
      <c r="AL19" s="148"/>
      <c r="AM19" s="148"/>
      <c r="AN19" s="15">
        <f>IFERROR(INDEX(Calc!$H$23:$H$26,MATCH(3,Calc!$J$23:$J$26,0)),0)</f>
        <v>3</v>
      </c>
      <c r="AO19" s="15">
        <f>IFERROR(INDEX(Calc!$K$23:$K$26,MATCH(3,Calc!$J$23:$J$26,0)),0)</f>
        <v>3</v>
      </c>
      <c r="AP19" s="15">
        <f>IFERROR(INDEX(Calc!$C$23:$C$26,MATCH(3,Calc!$J$23:$J$26,0)),0)</f>
        <v>1</v>
      </c>
      <c r="AQ19" s="15">
        <f>IFERROR(INDEX(Calc!$D$23:$D$26,MATCH(3,Calc!$J$23:$J$26,0)),0)</f>
        <v>0</v>
      </c>
      <c r="AR19" s="15">
        <f>IFERROR(INDEX(Calc!$L$23:$L$26,MATCH(3,Calc!$J$23:$J$26,0)),0)</f>
        <v>2</v>
      </c>
      <c r="AS19" s="15">
        <f>IFERROR(INDEX(Calc!$E$23:$E$26,MATCH(3,Calc!$J$23:$J$26,0)),0)</f>
        <v>4</v>
      </c>
      <c r="AT19" s="15">
        <f>IFERROR(INDEX(Calc!$F$23:$F$26,MATCH(3,Calc!$J$23:$J$26,0)),0)</f>
        <v>6</v>
      </c>
      <c r="AU19" s="15">
        <f>IFERROR(INDEX(Calc!$G$23:$G$26,MATCH(3,Calc!$J$23:$J$26,0)),0)</f>
        <v>-2</v>
      </c>
      <c r="AV19" s="15">
        <f>IFERROR(ROUND(INDEX(Calc!$H$23:$H$26,MATCH(3,Calc!$J$23:$J$26,0))/(INDEX(Calc!$K$23:$K$26,MATCH(3,Calc!$J$23:$J$26,0))*3)*100,0),0)</f>
        <v>33</v>
      </c>
    </row>
    <row r="20" spans="1:48" ht="18" customHeight="1">
      <c r="A20" s="16">
        <v>4</v>
      </c>
      <c r="B20" s="181" t="str">
        <f>IFERROR(INDEX(Calc!$B$15:$B$18,MATCH(4,Calc!$J$15:$J$18,0)),"?")</f>
        <v>Paraguai</v>
      </c>
      <c r="C20" s="148"/>
      <c r="D20" s="148"/>
      <c r="E20" s="148"/>
      <c r="F20" s="148"/>
      <c r="G20" s="148"/>
      <c r="H20" s="17">
        <f>IFERROR(INDEX(Calc!$H$15:$H$18,MATCH(4,Calc!$J$15:$J$18,0)),0)</f>
        <v>0</v>
      </c>
      <c r="I20" s="17">
        <f>IFERROR(INDEX(Calc!$K$15:$K$18,MATCH(4,Calc!$J$15:$J$18,0)),0)</f>
        <v>3</v>
      </c>
      <c r="J20" s="17">
        <f>IFERROR(INDEX(Calc!$C$15:$C$18,MATCH(4,Calc!$J$15:$J$18,0)),0)</f>
        <v>0</v>
      </c>
      <c r="K20" s="17">
        <f>IFERROR(INDEX(Calc!$D$15:$D$18,MATCH(4,Calc!$J$15:$J$18,0)),0)</f>
        <v>0</v>
      </c>
      <c r="L20" s="17">
        <f>IFERROR(INDEX(Calc!$L$15:$L$18,MATCH(4,Calc!$J$15:$J$18,0)),0)</f>
        <v>3</v>
      </c>
      <c r="M20" s="17">
        <f>IFERROR(INDEX(Calc!$E$15:$E$18,MATCH(4,Calc!$J$15:$J$18,0)),0)</f>
        <v>2</v>
      </c>
      <c r="N20" s="17">
        <f>IFERROR(INDEX(Calc!$F$15:$F$18,MATCH(4,Calc!$J$15:$J$18,0)),0)</f>
        <v>7</v>
      </c>
      <c r="O20" s="17">
        <f>IFERROR(INDEX(Calc!$G$15:$G$18,MATCH(4,Calc!$J$15:$J$18,0)),0)</f>
        <v>-5</v>
      </c>
      <c r="P20" s="17">
        <f>IFERROR(ROUND(INDEX(Calc!$H$15:$H$18,MATCH(4,Calc!$J$15:$J$18,0))/(INDEX(Calc!$K$15:$K$18,MATCH(4,Calc!$J$15:$J$18,0))*3)*100,0),0)</f>
        <v>0</v>
      </c>
      <c r="Q20" s="16">
        <v>4</v>
      </c>
      <c r="R20" s="181" t="str">
        <f>IFERROR(INDEX(Calc!$B$19:$B$22,MATCH(4,Calc!$J$19:$J$22,0)),"?")</f>
        <v>Equador</v>
      </c>
      <c r="S20" s="148"/>
      <c r="T20" s="148"/>
      <c r="U20" s="148"/>
      <c r="V20" s="148"/>
      <c r="W20" s="148"/>
      <c r="X20" s="17">
        <f>IFERROR(INDEX(Calc!$H$19:$H$22,MATCH(4,Calc!$J$19:$J$22,0)),0)</f>
        <v>0</v>
      </c>
      <c r="Y20" s="17">
        <f>IFERROR(INDEX(Calc!$K$19:$K$22,MATCH(4,Calc!$J$19:$J$22,0)),0)</f>
        <v>3</v>
      </c>
      <c r="Z20" s="17">
        <f>IFERROR(INDEX(Calc!$C$19:$C$22,MATCH(4,Calc!$J$19:$J$22,0)),0)</f>
        <v>0</v>
      </c>
      <c r="AA20" s="17">
        <f>IFERROR(INDEX(Calc!$D$19:$D$22,MATCH(4,Calc!$J$19:$J$22,0)),0)</f>
        <v>0</v>
      </c>
      <c r="AB20" s="17">
        <f>IFERROR(INDEX(Calc!$L$19:$L$22,MATCH(4,Calc!$J$19:$J$22,0)),0)</f>
        <v>3</v>
      </c>
      <c r="AC20" s="17">
        <f>IFERROR(INDEX(Calc!$E$19:$E$22,MATCH(4,Calc!$J$19:$J$22,0)),0)</f>
        <v>3</v>
      </c>
      <c r="AD20" s="17">
        <f>IFERROR(INDEX(Calc!$F$19:$F$22,MATCH(4,Calc!$J$19:$J$22,0)),0)</f>
        <v>7</v>
      </c>
      <c r="AE20" s="17">
        <f>IFERROR(INDEX(Calc!$G$19:$G$22,MATCH(4,Calc!$J$19:$J$22,0)),0)</f>
        <v>-4</v>
      </c>
      <c r="AF20" s="17">
        <f>IFERROR(ROUND(INDEX(Calc!$H$19:$H$22,MATCH(4,Calc!$J$19:$J$22,0))/(INDEX(Calc!$K$19:$K$22,MATCH(4,Calc!$J$19:$J$22,0))*3)*100,0),0)</f>
        <v>0</v>
      </c>
      <c r="AG20" s="16">
        <v>4</v>
      </c>
      <c r="AH20" s="181" t="str">
        <f>IFERROR(INDEX(Calc!$B$23:$B$26,MATCH(4,Calc!$J$23:$J$26,0)),"?")</f>
        <v>Japao</v>
      </c>
      <c r="AI20" s="148"/>
      <c r="AJ20" s="148"/>
      <c r="AK20" s="148"/>
      <c r="AL20" s="148"/>
      <c r="AM20" s="148"/>
      <c r="AN20" s="17">
        <f>IFERROR(INDEX(Calc!$H$23:$H$26,MATCH(4,Calc!$J$23:$J$26,0)),0)</f>
        <v>3</v>
      </c>
      <c r="AO20" s="17">
        <f>IFERROR(INDEX(Calc!$K$23:$K$26,MATCH(4,Calc!$J$23:$J$26,0)),0)</f>
        <v>3</v>
      </c>
      <c r="AP20" s="17">
        <f>IFERROR(INDEX(Calc!$C$23:$C$26,MATCH(4,Calc!$J$23:$J$26,0)),0)</f>
        <v>1</v>
      </c>
      <c r="AQ20" s="17">
        <f>IFERROR(INDEX(Calc!$D$23:$D$26,MATCH(4,Calc!$J$23:$J$26,0)),0)</f>
        <v>0</v>
      </c>
      <c r="AR20" s="17">
        <f>IFERROR(INDEX(Calc!$L$23:$L$26,MATCH(4,Calc!$J$23:$J$26,0)),0)</f>
        <v>2</v>
      </c>
      <c r="AS20" s="17">
        <f>IFERROR(INDEX(Calc!$E$23:$E$26,MATCH(4,Calc!$J$23:$J$26,0)),0)</f>
        <v>2</v>
      </c>
      <c r="AT20" s="17">
        <f>IFERROR(INDEX(Calc!$F$23:$F$26,MATCH(4,Calc!$J$23:$J$26,0)),0)</f>
        <v>4</v>
      </c>
      <c r="AU20" s="17">
        <f>IFERROR(INDEX(Calc!$G$23:$G$26,MATCH(4,Calc!$J$23:$J$26,0)),0)</f>
        <v>-2</v>
      </c>
      <c r="AV20" s="17">
        <f>IFERROR(ROUND(INDEX(Calc!$H$23:$H$26,MATCH(4,Calc!$J$23:$J$26,0))/(INDEX(Calc!$K$23:$K$26,MATCH(4,Calc!$J$23:$J$26,0))*3)*100,0),0)</f>
        <v>33</v>
      </c>
    </row>
    <row r="22" spans="1:48" ht="21.95" customHeight="1">
      <c r="A22" s="194" t="s">
        <v>195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31"/>
      <c r="Q22" s="198" t="s">
        <v>196</v>
      </c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31"/>
      <c r="AG22" s="204" t="s">
        <v>197</v>
      </c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31"/>
    </row>
    <row r="23" spans="1:48" ht="18" customHeight="1">
      <c r="A23" s="9" t="s">
        <v>181</v>
      </c>
      <c r="B23" s="187" t="s">
        <v>182</v>
      </c>
      <c r="C23" s="148"/>
      <c r="D23" s="148"/>
      <c r="E23" s="148"/>
      <c r="F23" s="148"/>
      <c r="G23" s="148"/>
      <c r="H23" s="9" t="s">
        <v>183</v>
      </c>
      <c r="I23" s="9" t="s">
        <v>184</v>
      </c>
      <c r="J23" s="9" t="s">
        <v>185</v>
      </c>
      <c r="K23" s="9" t="s">
        <v>186</v>
      </c>
      <c r="L23" s="9" t="s">
        <v>187</v>
      </c>
      <c r="M23" s="9" t="s">
        <v>188</v>
      </c>
      <c r="N23" s="9" t="s">
        <v>189</v>
      </c>
      <c r="O23" s="9" t="s">
        <v>190</v>
      </c>
      <c r="P23" s="9" t="s">
        <v>191</v>
      </c>
      <c r="Q23" s="9" t="s">
        <v>181</v>
      </c>
      <c r="R23" s="187" t="s">
        <v>182</v>
      </c>
      <c r="S23" s="148"/>
      <c r="T23" s="148"/>
      <c r="U23" s="148"/>
      <c r="V23" s="148"/>
      <c r="W23" s="148"/>
      <c r="X23" s="9" t="s">
        <v>183</v>
      </c>
      <c r="Y23" s="9" t="s">
        <v>184</v>
      </c>
      <c r="Z23" s="9" t="s">
        <v>185</v>
      </c>
      <c r="AA23" s="9" t="s">
        <v>186</v>
      </c>
      <c r="AB23" s="9" t="s">
        <v>187</v>
      </c>
      <c r="AC23" s="9" t="s">
        <v>188</v>
      </c>
      <c r="AD23" s="9" t="s">
        <v>189</v>
      </c>
      <c r="AE23" s="9" t="s">
        <v>190</v>
      </c>
      <c r="AF23" s="9" t="s">
        <v>191</v>
      </c>
      <c r="AG23" s="9" t="s">
        <v>181</v>
      </c>
      <c r="AH23" s="187" t="s">
        <v>182</v>
      </c>
      <c r="AI23" s="148"/>
      <c r="AJ23" s="148"/>
      <c r="AK23" s="148"/>
      <c r="AL23" s="148"/>
      <c r="AM23" s="148"/>
      <c r="AN23" s="9" t="s">
        <v>183</v>
      </c>
      <c r="AO23" s="9" t="s">
        <v>184</v>
      </c>
      <c r="AP23" s="9" t="s">
        <v>185</v>
      </c>
      <c r="AQ23" s="9" t="s">
        <v>186</v>
      </c>
      <c r="AR23" s="9" t="s">
        <v>187</v>
      </c>
      <c r="AS23" s="9" t="s">
        <v>188</v>
      </c>
      <c r="AT23" s="9" t="s">
        <v>189</v>
      </c>
      <c r="AU23" s="9" t="s">
        <v>190</v>
      </c>
      <c r="AV23" s="9" t="s">
        <v>191</v>
      </c>
    </row>
    <row r="24" spans="1:48" ht="18" customHeight="1">
      <c r="A24" s="10">
        <v>1</v>
      </c>
      <c r="B24" s="188" t="str">
        <f>IFERROR(INDEX(Calc!$B$27:$B$30,MATCH(1,Calc!$J$27:$J$30,0)),"?")</f>
        <v>Belgica</v>
      </c>
      <c r="C24" s="148"/>
      <c r="D24" s="148"/>
      <c r="E24" s="148"/>
      <c r="F24" s="148"/>
      <c r="G24" s="148"/>
      <c r="H24" s="11">
        <f>IFERROR(INDEX(Calc!$H$27:$H$30,MATCH(1,Calc!$J$27:$J$30,0)),0)</f>
        <v>9</v>
      </c>
      <c r="I24" s="11">
        <f>IFERROR(INDEX(Calc!$K$27:$K$30,MATCH(1,Calc!$J$27:$J$30,0)),0)</f>
        <v>3</v>
      </c>
      <c r="J24" s="11">
        <f>IFERROR(INDEX(Calc!$C$27:$C$30,MATCH(1,Calc!$J$27:$J$30,0)),0)</f>
        <v>3</v>
      </c>
      <c r="K24" s="11">
        <f>IFERROR(INDEX(Calc!$D$27:$D$30,MATCH(1,Calc!$J$27:$J$30,0)),0)</f>
        <v>0</v>
      </c>
      <c r="L24" s="11">
        <f>IFERROR(INDEX(Calc!$L$27:$L$30,MATCH(1,Calc!$J$27:$J$30,0)),0)</f>
        <v>0</v>
      </c>
      <c r="M24" s="11">
        <f>IFERROR(INDEX(Calc!$E$27:$E$30,MATCH(1,Calc!$J$27:$J$30,0)),0)</f>
        <v>7</v>
      </c>
      <c r="N24" s="11">
        <f>IFERROR(INDEX(Calc!$F$27:$F$30,MATCH(1,Calc!$J$27:$J$30,0)),0)</f>
        <v>1</v>
      </c>
      <c r="O24" s="11">
        <f>IFERROR(INDEX(Calc!$G$27:$G$30,MATCH(1,Calc!$J$27:$J$30,0)),0)</f>
        <v>6</v>
      </c>
      <c r="P24" s="11">
        <f>IFERROR(ROUND(INDEX(Calc!$H$27:$H$30,MATCH(1,Calc!$J$27:$J$30,0))/(INDEX(Calc!$K$27:$K$30,MATCH(1,Calc!$J$27:$J$30,0))*3)*100,0),0)</f>
        <v>100</v>
      </c>
      <c r="Q24" s="10">
        <v>1</v>
      </c>
      <c r="R24" s="188" t="str">
        <f>IFERROR(INDEX(Calc!$B$31:$B$34,MATCH(1,Calc!$J$31:$J$34,0)),"?")</f>
        <v>Espanha</v>
      </c>
      <c r="S24" s="148"/>
      <c r="T24" s="148"/>
      <c r="U24" s="148"/>
      <c r="V24" s="148"/>
      <c r="W24" s="148"/>
      <c r="X24" s="11">
        <f>IFERROR(INDEX(Calc!$H$31:$H$34,MATCH(1,Calc!$J$31:$J$34,0)),0)</f>
        <v>7</v>
      </c>
      <c r="Y24" s="11">
        <f>IFERROR(INDEX(Calc!$K$31:$K$34,MATCH(1,Calc!$J$31:$J$34,0)),0)</f>
        <v>3</v>
      </c>
      <c r="Z24" s="11">
        <f>IFERROR(INDEX(Calc!$C$31:$C$34,MATCH(1,Calc!$J$31:$J$34,0)),0)</f>
        <v>2</v>
      </c>
      <c r="AA24" s="11">
        <f>IFERROR(INDEX(Calc!$D$31:$D$34,MATCH(1,Calc!$J$31:$J$34,0)),0)</f>
        <v>1</v>
      </c>
      <c r="AB24" s="11">
        <f>IFERROR(INDEX(Calc!$L$31:$L$34,MATCH(1,Calc!$J$31:$J$34,0)),0)</f>
        <v>0</v>
      </c>
      <c r="AC24" s="11">
        <f>IFERROR(INDEX(Calc!$E$31:$E$34,MATCH(1,Calc!$J$31:$J$34,0)),0)</f>
        <v>6</v>
      </c>
      <c r="AD24" s="11">
        <f>IFERROR(INDEX(Calc!$F$31:$F$34,MATCH(1,Calc!$J$31:$J$34,0)),0)</f>
        <v>1</v>
      </c>
      <c r="AE24" s="11">
        <f>IFERROR(INDEX(Calc!$G$31:$G$34,MATCH(1,Calc!$J$31:$J$34,0)),0)</f>
        <v>5</v>
      </c>
      <c r="AF24" s="11">
        <f>IFERROR(ROUND(INDEX(Calc!$H$31:$H$34,MATCH(1,Calc!$J$31:$J$34,0))/(INDEX(Calc!$K$31:$K$34,MATCH(1,Calc!$J$31:$J$34,0))*3)*100,0),0)</f>
        <v>78</v>
      </c>
      <c r="AG24" s="10">
        <v>1</v>
      </c>
      <c r="AH24" s="188" t="str">
        <f>IFERROR(INDEX(Calc!$B$35:$B$38,MATCH(1,Calc!$J$35:$J$38,0)),"?")</f>
        <v>Franca</v>
      </c>
      <c r="AI24" s="148"/>
      <c r="AJ24" s="148"/>
      <c r="AK24" s="148"/>
      <c r="AL24" s="148"/>
      <c r="AM24" s="148"/>
      <c r="AN24" s="11">
        <f>IFERROR(INDEX(Calc!$H$35:$H$38,MATCH(1,Calc!$J$35:$J$38,0)),0)</f>
        <v>7</v>
      </c>
      <c r="AO24" s="11">
        <f>IFERROR(INDEX(Calc!$K$35:$K$38,MATCH(1,Calc!$J$35:$J$38,0)),0)</f>
        <v>3</v>
      </c>
      <c r="AP24" s="11">
        <f>IFERROR(INDEX(Calc!$C$35:$C$38,MATCH(1,Calc!$J$35:$J$38,0)),0)</f>
        <v>2</v>
      </c>
      <c r="AQ24" s="11">
        <f>IFERROR(INDEX(Calc!$D$35:$D$38,MATCH(1,Calc!$J$35:$J$38,0)),0)</f>
        <v>1</v>
      </c>
      <c r="AR24" s="11">
        <f>IFERROR(INDEX(Calc!$L$35:$L$38,MATCH(1,Calc!$J$35:$J$38,0)),0)</f>
        <v>0</v>
      </c>
      <c r="AS24" s="11">
        <f>IFERROR(INDEX(Calc!$E$35:$E$38,MATCH(1,Calc!$J$35:$J$38,0)),0)</f>
        <v>9</v>
      </c>
      <c r="AT24" s="11">
        <f>IFERROR(INDEX(Calc!$F$35:$F$38,MATCH(1,Calc!$J$35:$J$38,0)),0)</f>
        <v>2</v>
      </c>
      <c r="AU24" s="11">
        <f>IFERROR(INDEX(Calc!$G$35:$G$38,MATCH(1,Calc!$J$35:$J$38,0)),0)</f>
        <v>7</v>
      </c>
      <c r="AV24" s="11">
        <f>IFERROR(ROUND(INDEX(Calc!$H$35:$H$38,MATCH(1,Calc!$J$35:$J$38,0))/(INDEX(Calc!$K$35:$K$38,MATCH(1,Calc!$J$35:$J$38,0))*3)*100,0),0)</f>
        <v>78</v>
      </c>
    </row>
    <row r="25" spans="1:48" ht="18" customHeight="1">
      <c r="A25" s="12">
        <v>2</v>
      </c>
      <c r="B25" s="191" t="str">
        <f>IFERROR(INDEX(Calc!$B$27:$B$30,MATCH(2,Calc!$J$27:$J$30,0)),"?")</f>
        <v>Egito</v>
      </c>
      <c r="C25" s="148"/>
      <c r="D25" s="148"/>
      <c r="E25" s="148"/>
      <c r="F25" s="148"/>
      <c r="G25" s="148"/>
      <c r="H25" s="13">
        <f>IFERROR(INDEX(Calc!$H$27:$H$30,MATCH(2,Calc!$J$27:$J$30,0)),0)</f>
        <v>6</v>
      </c>
      <c r="I25" s="13">
        <f>IFERROR(INDEX(Calc!$K$27:$K$30,MATCH(2,Calc!$J$27:$J$30,0)),0)</f>
        <v>3</v>
      </c>
      <c r="J25" s="13">
        <f>IFERROR(INDEX(Calc!$C$27:$C$30,MATCH(2,Calc!$J$27:$J$30,0)),0)</f>
        <v>2</v>
      </c>
      <c r="K25" s="13">
        <f>IFERROR(INDEX(Calc!$D$27:$D$30,MATCH(2,Calc!$J$27:$J$30,0)),0)</f>
        <v>0</v>
      </c>
      <c r="L25" s="13">
        <f>IFERROR(INDEX(Calc!$L$27:$L$30,MATCH(2,Calc!$J$27:$J$30,0)),0)</f>
        <v>1</v>
      </c>
      <c r="M25" s="13">
        <f>IFERROR(INDEX(Calc!$E$27:$E$30,MATCH(2,Calc!$J$27:$J$30,0)),0)</f>
        <v>4</v>
      </c>
      <c r="N25" s="13">
        <f>IFERROR(INDEX(Calc!$F$27:$F$30,MATCH(2,Calc!$J$27:$J$30,0)),0)</f>
        <v>3</v>
      </c>
      <c r="O25" s="13">
        <f>IFERROR(INDEX(Calc!$G$27:$G$30,MATCH(2,Calc!$J$27:$J$30,0)),0)</f>
        <v>1</v>
      </c>
      <c r="P25" s="13">
        <f>IFERROR(ROUND(INDEX(Calc!$H$27:$H$30,MATCH(2,Calc!$J$27:$J$30,0))/(INDEX(Calc!$K$27:$K$30,MATCH(2,Calc!$J$27:$J$30,0))*3)*100,0),0)</f>
        <v>67</v>
      </c>
      <c r="Q25" s="12">
        <v>2</v>
      </c>
      <c r="R25" s="191" t="str">
        <f>IFERROR(INDEX(Calc!$B$31:$B$34,MATCH(2,Calc!$J$31:$J$34,0)),"?")</f>
        <v>Cabo Verde</v>
      </c>
      <c r="S25" s="148"/>
      <c r="T25" s="148"/>
      <c r="U25" s="148"/>
      <c r="V25" s="148"/>
      <c r="W25" s="148"/>
      <c r="X25" s="13">
        <f>IFERROR(INDEX(Calc!$H$31:$H$34,MATCH(2,Calc!$J$31:$J$34,0)),0)</f>
        <v>6</v>
      </c>
      <c r="Y25" s="13">
        <f>IFERROR(INDEX(Calc!$K$31:$K$34,MATCH(2,Calc!$J$31:$J$34,0)),0)</f>
        <v>3</v>
      </c>
      <c r="Z25" s="13">
        <f>IFERROR(INDEX(Calc!$C$31:$C$34,MATCH(2,Calc!$J$31:$J$34,0)),0)</f>
        <v>2</v>
      </c>
      <c r="AA25" s="13">
        <f>IFERROR(INDEX(Calc!$D$31:$D$34,MATCH(2,Calc!$J$31:$J$34,0)),0)</f>
        <v>0</v>
      </c>
      <c r="AB25" s="13">
        <f>IFERROR(INDEX(Calc!$L$31:$L$34,MATCH(2,Calc!$J$31:$J$34,0)),0)</f>
        <v>1</v>
      </c>
      <c r="AC25" s="13">
        <f>IFERROR(INDEX(Calc!$E$31:$E$34,MATCH(2,Calc!$J$31:$J$34,0)),0)</f>
        <v>5</v>
      </c>
      <c r="AD25" s="13">
        <f>IFERROR(INDEX(Calc!$F$31:$F$34,MATCH(2,Calc!$J$31:$J$34,0)),0)</f>
        <v>5</v>
      </c>
      <c r="AE25" s="13">
        <f>IFERROR(INDEX(Calc!$G$31:$G$34,MATCH(2,Calc!$J$31:$J$34,0)),0)</f>
        <v>0</v>
      </c>
      <c r="AF25" s="13">
        <f>IFERROR(ROUND(INDEX(Calc!$H$31:$H$34,MATCH(2,Calc!$J$31:$J$34,0))/(INDEX(Calc!$K$31:$K$34,MATCH(2,Calc!$J$31:$J$34,0))*3)*100,0),0)</f>
        <v>67</v>
      </c>
      <c r="AG25" s="12">
        <v>2</v>
      </c>
      <c r="AH25" s="191" t="str">
        <f>IFERROR(INDEX(Calc!$B$35:$B$38,MATCH(2,Calc!$J$35:$J$38,0)),"?")</f>
        <v>Senegal</v>
      </c>
      <c r="AI25" s="148"/>
      <c r="AJ25" s="148"/>
      <c r="AK25" s="148"/>
      <c r="AL25" s="148"/>
      <c r="AM25" s="148"/>
      <c r="AN25" s="13">
        <f>IFERROR(INDEX(Calc!$H$35:$H$38,MATCH(2,Calc!$J$35:$J$38,0)),0)</f>
        <v>7</v>
      </c>
      <c r="AO25" s="13">
        <f>IFERROR(INDEX(Calc!$K$35:$K$38,MATCH(2,Calc!$J$35:$J$38,0)),0)</f>
        <v>3</v>
      </c>
      <c r="AP25" s="13">
        <f>IFERROR(INDEX(Calc!$C$35:$C$38,MATCH(2,Calc!$J$35:$J$38,0)),0)</f>
        <v>2</v>
      </c>
      <c r="AQ25" s="13">
        <f>IFERROR(INDEX(Calc!$D$35:$D$38,MATCH(2,Calc!$J$35:$J$38,0)),0)</f>
        <v>1</v>
      </c>
      <c r="AR25" s="13">
        <f>IFERROR(INDEX(Calc!$L$35:$L$38,MATCH(2,Calc!$J$35:$J$38,0)),0)</f>
        <v>0</v>
      </c>
      <c r="AS25" s="13">
        <f>IFERROR(INDEX(Calc!$E$35:$E$38,MATCH(2,Calc!$J$35:$J$38,0)),0)</f>
        <v>6</v>
      </c>
      <c r="AT25" s="13">
        <f>IFERROR(INDEX(Calc!$F$35:$F$38,MATCH(2,Calc!$J$35:$J$38,0)),0)</f>
        <v>2</v>
      </c>
      <c r="AU25" s="13">
        <f>IFERROR(INDEX(Calc!$G$35:$G$38,MATCH(2,Calc!$J$35:$J$38,0)),0)</f>
        <v>4</v>
      </c>
      <c r="AV25" s="13">
        <f>IFERROR(ROUND(INDEX(Calc!$H$35:$H$38,MATCH(2,Calc!$J$35:$J$38,0))/(INDEX(Calc!$K$35:$K$38,MATCH(2,Calc!$J$35:$J$38,0))*3)*100,0),0)</f>
        <v>78</v>
      </c>
    </row>
    <row r="26" spans="1:48" ht="18" customHeight="1">
      <c r="A26" s="14">
        <v>3</v>
      </c>
      <c r="B26" s="183" t="str">
        <f>IFERROR(INDEX(Calc!$B$27:$B$30,MATCH(3,Calc!$J$27:$J$30,0)),"?")</f>
        <v>Nova Zelandia</v>
      </c>
      <c r="C26" s="148"/>
      <c r="D26" s="148"/>
      <c r="E26" s="148"/>
      <c r="F26" s="148"/>
      <c r="G26" s="148"/>
      <c r="H26" s="15">
        <f>IFERROR(INDEX(Calc!$H$27:$H$30,MATCH(3,Calc!$J$27:$J$30,0)),0)</f>
        <v>1</v>
      </c>
      <c r="I26" s="15">
        <f>IFERROR(INDEX(Calc!$K$27:$K$30,MATCH(3,Calc!$J$27:$J$30,0)),0)</f>
        <v>3</v>
      </c>
      <c r="J26" s="15">
        <f>IFERROR(INDEX(Calc!$C$27:$C$30,MATCH(3,Calc!$J$27:$J$30,0)),0)</f>
        <v>0</v>
      </c>
      <c r="K26" s="15">
        <f>IFERROR(INDEX(Calc!$D$27:$D$30,MATCH(3,Calc!$J$27:$J$30,0)),0)</f>
        <v>1</v>
      </c>
      <c r="L26" s="15">
        <f>IFERROR(INDEX(Calc!$L$27:$L$30,MATCH(3,Calc!$J$27:$J$30,0)),0)</f>
        <v>2</v>
      </c>
      <c r="M26" s="15">
        <f>IFERROR(INDEX(Calc!$E$27:$E$30,MATCH(3,Calc!$J$27:$J$30,0)),0)</f>
        <v>3</v>
      </c>
      <c r="N26" s="15">
        <f>IFERROR(INDEX(Calc!$F$27:$F$30,MATCH(3,Calc!$J$27:$J$30,0)),0)</f>
        <v>6</v>
      </c>
      <c r="O26" s="15">
        <f>IFERROR(INDEX(Calc!$G$27:$G$30,MATCH(3,Calc!$J$27:$J$30,0)),0)</f>
        <v>-3</v>
      </c>
      <c r="P26" s="15">
        <f>IFERROR(ROUND(INDEX(Calc!$H$27:$H$30,MATCH(3,Calc!$J$27:$J$30,0))/(INDEX(Calc!$K$27:$K$30,MATCH(3,Calc!$J$27:$J$30,0))*3)*100,0),0)</f>
        <v>11</v>
      </c>
      <c r="Q26" s="14">
        <v>3</v>
      </c>
      <c r="R26" s="183" t="str">
        <f>IFERROR(INDEX(Calc!$B$31:$B$34,MATCH(3,Calc!$J$31:$J$34,0)),"?")</f>
        <v>Uruguai</v>
      </c>
      <c r="S26" s="148"/>
      <c r="T26" s="148"/>
      <c r="U26" s="148"/>
      <c r="V26" s="148"/>
      <c r="W26" s="148"/>
      <c r="X26" s="15">
        <f>IFERROR(INDEX(Calc!$H$31:$H$34,MATCH(3,Calc!$J$31:$J$34,0)),0)</f>
        <v>4</v>
      </c>
      <c r="Y26" s="15">
        <f>IFERROR(INDEX(Calc!$K$31:$K$34,MATCH(3,Calc!$J$31:$J$34,0)),0)</f>
        <v>3</v>
      </c>
      <c r="Z26" s="15">
        <f>IFERROR(INDEX(Calc!$C$31:$C$34,MATCH(3,Calc!$J$31:$J$34,0)),0)</f>
        <v>1</v>
      </c>
      <c r="AA26" s="15">
        <f>IFERROR(INDEX(Calc!$D$31:$D$34,MATCH(3,Calc!$J$31:$J$34,0)),0)</f>
        <v>1</v>
      </c>
      <c r="AB26" s="15">
        <f>IFERROR(INDEX(Calc!$L$31:$L$34,MATCH(3,Calc!$J$31:$J$34,0)),0)</f>
        <v>1</v>
      </c>
      <c r="AC26" s="15">
        <f>IFERROR(INDEX(Calc!$E$31:$E$34,MATCH(3,Calc!$J$31:$J$34,0)),0)</f>
        <v>4</v>
      </c>
      <c r="AD26" s="15">
        <f>IFERROR(INDEX(Calc!$F$31:$F$34,MATCH(3,Calc!$J$31:$J$34,0)),0)</f>
        <v>5</v>
      </c>
      <c r="AE26" s="15">
        <f>IFERROR(INDEX(Calc!$G$31:$G$34,MATCH(3,Calc!$J$31:$J$34,0)),0)</f>
        <v>-1</v>
      </c>
      <c r="AF26" s="15">
        <f>IFERROR(ROUND(INDEX(Calc!$H$31:$H$34,MATCH(3,Calc!$J$31:$J$34,0))/(INDEX(Calc!$K$31:$K$34,MATCH(3,Calc!$J$31:$J$34,0))*3)*100,0),0)</f>
        <v>44</v>
      </c>
      <c r="AG26" s="14">
        <v>3</v>
      </c>
      <c r="AH26" s="183" t="str">
        <f>IFERROR(INDEX(Calc!$B$35:$B$38,MATCH(3,Calc!$J$35:$J$38,0)),"?")</f>
        <v>Noruega</v>
      </c>
      <c r="AI26" s="148"/>
      <c r="AJ26" s="148"/>
      <c r="AK26" s="148"/>
      <c r="AL26" s="148"/>
      <c r="AM26" s="148"/>
      <c r="AN26" s="15">
        <f>IFERROR(INDEX(Calc!$H$35:$H$38,MATCH(3,Calc!$J$35:$J$38,0)),0)</f>
        <v>3</v>
      </c>
      <c r="AO26" s="15">
        <f>IFERROR(INDEX(Calc!$K$35:$K$38,MATCH(3,Calc!$J$35:$J$38,0)),0)</f>
        <v>3</v>
      </c>
      <c r="AP26" s="15">
        <f>IFERROR(INDEX(Calc!$C$35:$C$38,MATCH(3,Calc!$J$35:$J$38,0)),0)</f>
        <v>1</v>
      </c>
      <c r="AQ26" s="15">
        <f>IFERROR(INDEX(Calc!$D$35:$D$38,MATCH(3,Calc!$J$35:$J$38,0)),0)</f>
        <v>0</v>
      </c>
      <c r="AR26" s="15">
        <f>IFERROR(INDEX(Calc!$L$35:$L$38,MATCH(3,Calc!$J$35:$J$38,0)),0)</f>
        <v>2</v>
      </c>
      <c r="AS26" s="15">
        <f>IFERROR(INDEX(Calc!$E$35:$E$38,MATCH(3,Calc!$J$35:$J$38,0)),0)</f>
        <v>4</v>
      </c>
      <c r="AT26" s="15">
        <f>IFERROR(INDEX(Calc!$F$35:$F$38,MATCH(3,Calc!$J$35:$J$38,0)),0)</f>
        <v>6</v>
      </c>
      <c r="AU26" s="15">
        <f>IFERROR(INDEX(Calc!$G$35:$G$38,MATCH(3,Calc!$J$35:$J$38,0)),0)</f>
        <v>-2</v>
      </c>
      <c r="AV26" s="15">
        <f>IFERROR(ROUND(INDEX(Calc!$H$35:$H$38,MATCH(3,Calc!$J$35:$J$38,0))/(INDEX(Calc!$K$35:$K$38,MATCH(3,Calc!$J$35:$J$38,0))*3)*100,0),0)</f>
        <v>33</v>
      </c>
    </row>
    <row r="27" spans="1:48" ht="18" customHeight="1">
      <c r="A27" s="16">
        <v>4</v>
      </c>
      <c r="B27" s="181" t="str">
        <f>IFERROR(INDEX(Calc!$B$27:$B$30,MATCH(4,Calc!$J$27:$J$30,0)),"?")</f>
        <v>Ira</v>
      </c>
      <c r="C27" s="148"/>
      <c r="D27" s="148"/>
      <c r="E27" s="148"/>
      <c r="F27" s="148"/>
      <c r="G27" s="148"/>
      <c r="H27" s="17">
        <f>IFERROR(INDEX(Calc!$H$27:$H$30,MATCH(4,Calc!$J$27:$J$30,0)),0)</f>
        <v>1</v>
      </c>
      <c r="I27" s="17">
        <f>IFERROR(INDEX(Calc!$K$27:$K$30,MATCH(4,Calc!$J$27:$J$30,0)),0)</f>
        <v>3</v>
      </c>
      <c r="J27" s="17">
        <f>IFERROR(INDEX(Calc!$C$27:$C$30,MATCH(4,Calc!$J$27:$J$30,0)),0)</f>
        <v>0</v>
      </c>
      <c r="K27" s="17">
        <f>IFERROR(INDEX(Calc!$D$27:$D$30,MATCH(4,Calc!$J$27:$J$30,0)),0)</f>
        <v>1</v>
      </c>
      <c r="L27" s="17">
        <f>IFERROR(INDEX(Calc!$L$27:$L$30,MATCH(4,Calc!$J$27:$J$30,0)),0)</f>
        <v>2</v>
      </c>
      <c r="M27" s="17">
        <f>IFERROR(INDEX(Calc!$E$27:$E$30,MATCH(4,Calc!$J$27:$J$30,0)),0)</f>
        <v>1</v>
      </c>
      <c r="N27" s="17">
        <f>IFERROR(INDEX(Calc!$F$27:$F$30,MATCH(4,Calc!$J$27:$J$30,0)),0)</f>
        <v>5</v>
      </c>
      <c r="O27" s="17">
        <f>IFERROR(INDEX(Calc!$G$27:$G$30,MATCH(4,Calc!$J$27:$J$30,0)),0)</f>
        <v>-4</v>
      </c>
      <c r="P27" s="17">
        <f>IFERROR(ROUND(INDEX(Calc!$H$27:$H$30,MATCH(4,Calc!$J$27:$J$30,0))/(INDEX(Calc!$K$27:$K$30,MATCH(4,Calc!$J$27:$J$30,0))*3)*100,0),0)</f>
        <v>11</v>
      </c>
      <c r="Q27" s="16">
        <v>4</v>
      </c>
      <c r="R27" s="181" t="str">
        <f>IFERROR(INDEX(Calc!$B$31:$B$34,MATCH(4,Calc!$J$31:$J$34,0)),"?")</f>
        <v>Arabia Saudita</v>
      </c>
      <c r="S27" s="148"/>
      <c r="T27" s="148"/>
      <c r="U27" s="148"/>
      <c r="V27" s="148"/>
      <c r="W27" s="148"/>
      <c r="X27" s="17">
        <f>IFERROR(INDEX(Calc!$H$31:$H$34,MATCH(4,Calc!$J$31:$J$34,0)),0)</f>
        <v>0</v>
      </c>
      <c r="Y27" s="17">
        <f>IFERROR(INDEX(Calc!$K$31:$K$34,MATCH(4,Calc!$J$31:$J$34,0)),0)</f>
        <v>3</v>
      </c>
      <c r="Z27" s="17">
        <f>IFERROR(INDEX(Calc!$C$31:$C$34,MATCH(4,Calc!$J$31:$J$34,0)),0)</f>
        <v>0</v>
      </c>
      <c r="AA27" s="17">
        <f>IFERROR(INDEX(Calc!$D$31:$D$34,MATCH(4,Calc!$J$31:$J$34,0)),0)</f>
        <v>0</v>
      </c>
      <c r="AB27" s="17">
        <f>IFERROR(INDEX(Calc!$L$31:$L$34,MATCH(4,Calc!$J$31:$J$34,0)),0)</f>
        <v>3</v>
      </c>
      <c r="AC27" s="17">
        <f>IFERROR(INDEX(Calc!$E$31:$E$34,MATCH(4,Calc!$J$31:$J$34,0)),0)</f>
        <v>2</v>
      </c>
      <c r="AD27" s="17">
        <f>IFERROR(INDEX(Calc!$F$31:$F$34,MATCH(4,Calc!$J$31:$J$34,0)),0)</f>
        <v>6</v>
      </c>
      <c r="AE27" s="17">
        <f>IFERROR(INDEX(Calc!$G$31:$G$34,MATCH(4,Calc!$J$31:$J$34,0)),0)</f>
        <v>-4</v>
      </c>
      <c r="AF27" s="17">
        <f>IFERROR(ROUND(INDEX(Calc!$H$31:$H$34,MATCH(4,Calc!$J$31:$J$34,0))/(INDEX(Calc!$K$31:$K$34,MATCH(4,Calc!$J$31:$J$34,0))*3)*100,0),0)</f>
        <v>0</v>
      </c>
      <c r="AG27" s="16">
        <v>4</v>
      </c>
      <c r="AH27" s="181" t="str">
        <f>IFERROR(INDEX(Calc!$B$35:$B$38,MATCH(4,Calc!$J$35:$J$38,0)),"?")</f>
        <v>Iraque</v>
      </c>
      <c r="AI27" s="148"/>
      <c r="AJ27" s="148"/>
      <c r="AK27" s="148"/>
      <c r="AL27" s="148"/>
      <c r="AM27" s="148"/>
      <c r="AN27" s="17">
        <f>IFERROR(INDEX(Calc!$H$35:$H$38,MATCH(4,Calc!$J$35:$J$38,0)),0)</f>
        <v>0</v>
      </c>
      <c r="AO27" s="17">
        <f>IFERROR(INDEX(Calc!$K$35:$K$38,MATCH(4,Calc!$J$35:$J$38,0)),0)</f>
        <v>3</v>
      </c>
      <c r="AP27" s="17">
        <f>IFERROR(INDEX(Calc!$C$35:$C$38,MATCH(4,Calc!$J$35:$J$38,0)),0)</f>
        <v>0</v>
      </c>
      <c r="AQ27" s="17">
        <f>IFERROR(INDEX(Calc!$D$35:$D$38,MATCH(4,Calc!$J$35:$J$38,0)),0)</f>
        <v>0</v>
      </c>
      <c r="AR27" s="17">
        <f>IFERROR(INDEX(Calc!$L$35:$L$38,MATCH(4,Calc!$J$35:$J$38,0)),0)</f>
        <v>3</v>
      </c>
      <c r="AS27" s="17">
        <f>IFERROR(INDEX(Calc!$E$35:$E$38,MATCH(4,Calc!$J$35:$J$38,0)),0)</f>
        <v>0</v>
      </c>
      <c r="AT27" s="17">
        <f>IFERROR(INDEX(Calc!$F$35:$F$38,MATCH(4,Calc!$J$35:$J$38,0)),0)</f>
        <v>9</v>
      </c>
      <c r="AU27" s="17">
        <f>IFERROR(INDEX(Calc!$G$35:$G$38,MATCH(4,Calc!$J$35:$J$38,0)),0)</f>
        <v>-9</v>
      </c>
      <c r="AV27" s="17">
        <f>IFERROR(ROUND(INDEX(Calc!$H$35:$H$38,MATCH(4,Calc!$J$35:$J$38,0))/(INDEX(Calc!$K$35:$K$38,MATCH(4,Calc!$J$35:$J$38,0))*3)*100,0),0)</f>
        <v>0</v>
      </c>
    </row>
    <row r="29" spans="1:48" ht="21.95" customHeight="1">
      <c r="A29" s="195" t="s">
        <v>198</v>
      </c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31"/>
      <c r="Q29" s="197" t="s">
        <v>199</v>
      </c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31"/>
      <c r="AG29" s="203" t="s">
        <v>200</v>
      </c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31"/>
    </row>
    <row r="30" spans="1:48" ht="18" customHeight="1">
      <c r="A30" s="9" t="s">
        <v>181</v>
      </c>
      <c r="B30" s="187" t="s">
        <v>182</v>
      </c>
      <c r="C30" s="148"/>
      <c r="D30" s="148"/>
      <c r="E30" s="148"/>
      <c r="F30" s="148"/>
      <c r="G30" s="148"/>
      <c r="H30" s="9" t="s">
        <v>183</v>
      </c>
      <c r="I30" s="9" t="s">
        <v>184</v>
      </c>
      <c r="J30" s="9" t="s">
        <v>185</v>
      </c>
      <c r="K30" s="9" t="s">
        <v>186</v>
      </c>
      <c r="L30" s="9" t="s">
        <v>187</v>
      </c>
      <c r="M30" s="9" t="s">
        <v>188</v>
      </c>
      <c r="N30" s="9" t="s">
        <v>189</v>
      </c>
      <c r="O30" s="9" t="s">
        <v>190</v>
      </c>
      <c r="P30" s="9" t="s">
        <v>191</v>
      </c>
      <c r="Q30" s="9" t="s">
        <v>181</v>
      </c>
      <c r="R30" s="187" t="s">
        <v>182</v>
      </c>
      <c r="S30" s="148"/>
      <c r="T30" s="148"/>
      <c r="U30" s="148"/>
      <c r="V30" s="148"/>
      <c r="W30" s="148"/>
      <c r="X30" s="9" t="s">
        <v>183</v>
      </c>
      <c r="Y30" s="9" t="s">
        <v>184</v>
      </c>
      <c r="Z30" s="9" t="s">
        <v>185</v>
      </c>
      <c r="AA30" s="9" t="s">
        <v>186</v>
      </c>
      <c r="AB30" s="9" t="s">
        <v>187</v>
      </c>
      <c r="AC30" s="9" t="s">
        <v>188</v>
      </c>
      <c r="AD30" s="9" t="s">
        <v>189</v>
      </c>
      <c r="AE30" s="9" t="s">
        <v>190</v>
      </c>
      <c r="AF30" s="9" t="s">
        <v>191</v>
      </c>
      <c r="AG30" s="9" t="s">
        <v>181</v>
      </c>
      <c r="AH30" s="187" t="s">
        <v>182</v>
      </c>
      <c r="AI30" s="148"/>
      <c r="AJ30" s="148"/>
      <c r="AK30" s="148"/>
      <c r="AL30" s="148"/>
      <c r="AM30" s="148"/>
      <c r="AN30" s="9" t="s">
        <v>183</v>
      </c>
      <c r="AO30" s="9" t="s">
        <v>184</v>
      </c>
      <c r="AP30" s="9" t="s">
        <v>185</v>
      </c>
      <c r="AQ30" s="9" t="s">
        <v>186</v>
      </c>
      <c r="AR30" s="9" t="s">
        <v>187</v>
      </c>
      <c r="AS30" s="9" t="s">
        <v>188</v>
      </c>
      <c r="AT30" s="9" t="s">
        <v>189</v>
      </c>
      <c r="AU30" s="9" t="s">
        <v>190</v>
      </c>
      <c r="AV30" s="9" t="s">
        <v>191</v>
      </c>
    </row>
    <row r="31" spans="1:48" ht="18" customHeight="1">
      <c r="A31" s="10">
        <v>1</v>
      </c>
      <c r="B31" s="188" t="str">
        <f>IFERROR(INDEX(Calc!$B$39:$B$42,MATCH(1,Calc!$J$39:$J$42,0)),"?")</f>
        <v>Argentina</v>
      </c>
      <c r="C31" s="148"/>
      <c r="D31" s="148"/>
      <c r="E31" s="148"/>
      <c r="F31" s="148"/>
      <c r="G31" s="148"/>
      <c r="H31" s="11">
        <f>IFERROR(INDEX(Calc!$H$39:$H$42,MATCH(1,Calc!$J$39:$J$42,0)),0)</f>
        <v>9</v>
      </c>
      <c r="I31" s="11">
        <f>IFERROR(INDEX(Calc!$K$39:$K$42,MATCH(1,Calc!$J$39:$J$42,0)),0)</f>
        <v>3</v>
      </c>
      <c r="J31" s="11">
        <f>IFERROR(INDEX(Calc!$C$39:$C$42,MATCH(1,Calc!$J$39:$J$42,0)),0)</f>
        <v>3</v>
      </c>
      <c r="K31" s="11">
        <f>IFERROR(INDEX(Calc!$D$39:$D$42,MATCH(1,Calc!$J$39:$J$42,0)),0)</f>
        <v>0</v>
      </c>
      <c r="L31" s="11">
        <f>IFERROR(INDEX(Calc!$L$39:$L$42,MATCH(1,Calc!$J$39:$J$42,0)),0)</f>
        <v>0</v>
      </c>
      <c r="M31" s="11">
        <f>IFERROR(INDEX(Calc!$E$39:$E$42,MATCH(1,Calc!$J$39:$J$42,0)),0)</f>
        <v>8</v>
      </c>
      <c r="N31" s="11">
        <f>IFERROR(INDEX(Calc!$F$39:$F$42,MATCH(1,Calc!$J$39:$J$42,0)),0)</f>
        <v>1</v>
      </c>
      <c r="O31" s="11">
        <f>IFERROR(INDEX(Calc!$G$39:$G$42,MATCH(1,Calc!$J$39:$J$42,0)),0)</f>
        <v>7</v>
      </c>
      <c r="P31" s="11">
        <f>IFERROR(ROUND(INDEX(Calc!$H$39:$H$42,MATCH(1,Calc!$J$39:$J$42,0))/(INDEX(Calc!$K$39:$K$42,MATCH(1,Calc!$J$39:$J$42,0))*3)*100,0),0)</f>
        <v>100</v>
      </c>
      <c r="Q31" s="10">
        <v>1</v>
      </c>
      <c r="R31" s="188" t="str">
        <f>IFERROR(INDEX(Calc!$B$43:$B$46,MATCH(1,Calc!$J$43:$J$46,0)),"?")</f>
        <v>Colombia</v>
      </c>
      <c r="S31" s="148"/>
      <c r="T31" s="148"/>
      <c r="U31" s="148"/>
      <c r="V31" s="148"/>
      <c r="W31" s="148"/>
      <c r="X31" s="11">
        <f>IFERROR(INDEX(Calc!$H$43:$H$46,MATCH(1,Calc!$J$43:$J$46,0)),0)</f>
        <v>9</v>
      </c>
      <c r="Y31" s="11">
        <f>IFERROR(INDEX(Calc!$K$43:$K$46,MATCH(1,Calc!$J$43:$J$46,0)),0)</f>
        <v>3</v>
      </c>
      <c r="Z31" s="11">
        <f>IFERROR(INDEX(Calc!$C$43:$C$46,MATCH(1,Calc!$J$43:$J$46,0)),0)</f>
        <v>3</v>
      </c>
      <c r="AA31" s="11">
        <f>IFERROR(INDEX(Calc!$D$43:$D$46,MATCH(1,Calc!$J$43:$J$46,0)),0)</f>
        <v>0</v>
      </c>
      <c r="AB31" s="11">
        <f>IFERROR(INDEX(Calc!$L$43:$L$46,MATCH(1,Calc!$J$43:$J$46,0)),0)</f>
        <v>0</v>
      </c>
      <c r="AC31" s="11">
        <f>IFERROR(INDEX(Calc!$E$43:$E$46,MATCH(1,Calc!$J$43:$J$46,0)),0)</f>
        <v>7</v>
      </c>
      <c r="AD31" s="11">
        <f>IFERROR(INDEX(Calc!$F$43:$F$46,MATCH(1,Calc!$J$43:$J$46,0)),0)</f>
        <v>2</v>
      </c>
      <c r="AE31" s="11">
        <f>IFERROR(INDEX(Calc!$G$43:$G$46,MATCH(1,Calc!$J$43:$J$46,0)),0)</f>
        <v>5</v>
      </c>
      <c r="AF31" s="11">
        <f>IFERROR(ROUND(INDEX(Calc!$H$43:$H$46,MATCH(1,Calc!$J$43:$J$46,0))/(INDEX(Calc!$K$43:$K$46,MATCH(1,Calc!$J$43:$J$46,0))*3)*100,0),0)</f>
        <v>100</v>
      </c>
      <c r="AG31" s="10">
        <v>1</v>
      </c>
      <c r="AH31" s="188" t="str">
        <f>IFERROR(INDEX(Calc!$B$47:$B$50,MATCH(1,Calc!$J$47:$J$50,0)),"?")</f>
        <v>Inglaterra</v>
      </c>
      <c r="AI31" s="148"/>
      <c r="AJ31" s="148"/>
      <c r="AK31" s="148"/>
      <c r="AL31" s="148"/>
      <c r="AM31" s="148"/>
      <c r="AN31" s="11">
        <f>IFERROR(INDEX(Calc!$H$47:$H$50,MATCH(1,Calc!$J$47:$J$50,0)),0)</f>
        <v>9</v>
      </c>
      <c r="AO31" s="11">
        <f>IFERROR(INDEX(Calc!$K$47:$K$50,MATCH(1,Calc!$J$47:$J$50,0)),0)</f>
        <v>3</v>
      </c>
      <c r="AP31" s="11">
        <f>IFERROR(INDEX(Calc!$C$47:$C$50,MATCH(1,Calc!$J$47:$J$50,0)),0)</f>
        <v>3</v>
      </c>
      <c r="AQ31" s="11">
        <f>IFERROR(INDEX(Calc!$D$47:$D$50,MATCH(1,Calc!$J$47:$J$50,0)),0)</f>
        <v>0</v>
      </c>
      <c r="AR31" s="11">
        <f>IFERROR(INDEX(Calc!$L$47:$L$50,MATCH(1,Calc!$J$47:$J$50,0)),0)</f>
        <v>0</v>
      </c>
      <c r="AS31" s="11">
        <f>IFERROR(INDEX(Calc!$E$47:$E$50,MATCH(1,Calc!$J$47:$J$50,0)),0)</f>
        <v>7</v>
      </c>
      <c r="AT31" s="11">
        <f>IFERROR(INDEX(Calc!$F$47:$F$50,MATCH(1,Calc!$J$47:$J$50,0)),0)</f>
        <v>2</v>
      </c>
      <c r="AU31" s="11">
        <f>IFERROR(INDEX(Calc!$G$47:$G$50,MATCH(1,Calc!$J$47:$J$50,0)),0)</f>
        <v>5</v>
      </c>
      <c r="AV31" s="11">
        <f>IFERROR(ROUND(INDEX(Calc!$H$47:$H$50,MATCH(1,Calc!$J$47:$J$50,0))/(INDEX(Calc!$K$47:$K$50,MATCH(1,Calc!$J$47:$J$50,0))*3)*100,0),0)</f>
        <v>100</v>
      </c>
    </row>
    <row r="32" spans="1:48" ht="18" customHeight="1">
      <c r="A32" s="12">
        <v>2</v>
      </c>
      <c r="B32" s="191" t="str">
        <f>IFERROR(INDEX(Calc!$B$39:$B$42,MATCH(2,Calc!$J$39:$J$42,0)),"?")</f>
        <v>Argelia</v>
      </c>
      <c r="C32" s="148"/>
      <c r="D32" s="148"/>
      <c r="E32" s="148"/>
      <c r="F32" s="148"/>
      <c r="G32" s="148"/>
      <c r="H32" s="13">
        <f>IFERROR(INDEX(Calc!$H$39:$H$42,MATCH(2,Calc!$J$39:$J$42,0)),0)</f>
        <v>4</v>
      </c>
      <c r="I32" s="13">
        <f>IFERROR(INDEX(Calc!$K$39:$K$42,MATCH(2,Calc!$J$39:$J$42,0)),0)</f>
        <v>3</v>
      </c>
      <c r="J32" s="13">
        <f>IFERROR(INDEX(Calc!$C$39:$C$42,MATCH(2,Calc!$J$39:$J$42,0)),0)</f>
        <v>1</v>
      </c>
      <c r="K32" s="13">
        <f>IFERROR(INDEX(Calc!$D$39:$D$42,MATCH(2,Calc!$J$39:$J$42,0)),0)</f>
        <v>1</v>
      </c>
      <c r="L32" s="13">
        <f>IFERROR(INDEX(Calc!$L$39:$L$42,MATCH(2,Calc!$J$39:$J$42,0)),0)</f>
        <v>1</v>
      </c>
      <c r="M32" s="13">
        <f>IFERROR(INDEX(Calc!$E$39:$E$42,MATCH(2,Calc!$J$39:$J$42,0)),0)</f>
        <v>5</v>
      </c>
      <c r="N32" s="13">
        <f>IFERROR(INDEX(Calc!$F$39:$F$42,MATCH(2,Calc!$J$39:$J$42,0)),0)</f>
        <v>5</v>
      </c>
      <c r="O32" s="13">
        <f>IFERROR(INDEX(Calc!$G$39:$G$42,MATCH(2,Calc!$J$39:$J$42,0)),0)</f>
        <v>0</v>
      </c>
      <c r="P32" s="13">
        <f>IFERROR(ROUND(INDEX(Calc!$H$39:$H$42,MATCH(2,Calc!$J$39:$J$42,0))/(INDEX(Calc!$K$39:$K$42,MATCH(2,Calc!$J$39:$J$42,0))*3)*100,0),0)</f>
        <v>44</v>
      </c>
      <c r="Q32" s="12">
        <v>2</v>
      </c>
      <c r="R32" s="191" t="str">
        <f>IFERROR(INDEX(Calc!$B$43:$B$46,MATCH(2,Calc!$J$43:$J$46,0)),"?")</f>
        <v>Portugal</v>
      </c>
      <c r="S32" s="148"/>
      <c r="T32" s="148"/>
      <c r="U32" s="148"/>
      <c r="V32" s="148"/>
      <c r="W32" s="148"/>
      <c r="X32" s="13">
        <f>IFERROR(INDEX(Calc!$H$43:$H$46,MATCH(2,Calc!$J$43:$J$46,0)),0)</f>
        <v>6</v>
      </c>
      <c r="Y32" s="13">
        <f>IFERROR(INDEX(Calc!$K$43:$K$46,MATCH(2,Calc!$J$43:$J$46,0)),0)</f>
        <v>3</v>
      </c>
      <c r="Z32" s="13">
        <f>IFERROR(INDEX(Calc!$C$43:$C$46,MATCH(2,Calc!$J$43:$J$46,0)),0)</f>
        <v>2</v>
      </c>
      <c r="AA32" s="13">
        <f>IFERROR(INDEX(Calc!$D$43:$D$46,MATCH(2,Calc!$J$43:$J$46,0)),0)</f>
        <v>0</v>
      </c>
      <c r="AB32" s="13">
        <f>IFERROR(INDEX(Calc!$L$43:$L$46,MATCH(2,Calc!$J$43:$J$46,0)),0)</f>
        <v>1</v>
      </c>
      <c r="AC32" s="13">
        <f>IFERROR(INDEX(Calc!$E$43:$E$46,MATCH(2,Calc!$J$43:$J$46,0)),0)</f>
        <v>5</v>
      </c>
      <c r="AD32" s="13">
        <f>IFERROR(INDEX(Calc!$F$43:$F$46,MATCH(2,Calc!$J$43:$J$46,0)),0)</f>
        <v>3</v>
      </c>
      <c r="AE32" s="13">
        <f>IFERROR(INDEX(Calc!$G$43:$G$46,MATCH(2,Calc!$J$43:$J$46,0)),0)</f>
        <v>2</v>
      </c>
      <c r="AF32" s="13">
        <f>IFERROR(ROUND(INDEX(Calc!$H$43:$H$46,MATCH(2,Calc!$J$43:$J$46,0))/(INDEX(Calc!$K$43:$K$46,MATCH(2,Calc!$J$43:$J$46,0))*3)*100,0),0)</f>
        <v>67</v>
      </c>
      <c r="AG32" s="12">
        <v>2</v>
      </c>
      <c r="AH32" s="191" t="str">
        <f>IFERROR(INDEX(Calc!$B$47:$B$50,MATCH(2,Calc!$J$47:$J$50,0)),"?")</f>
        <v>Gana</v>
      </c>
      <c r="AI32" s="148"/>
      <c r="AJ32" s="148"/>
      <c r="AK32" s="148"/>
      <c r="AL32" s="148"/>
      <c r="AM32" s="148"/>
      <c r="AN32" s="13">
        <f>IFERROR(INDEX(Calc!$H$47:$H$50,MATCH(2,Calc!$J$47:$J$50,0)),0)</f>
        <v>4</v>
      </c>
      <c r="AO32" s="13">
        <f>IFERROR(INDEX(Calc!$K$47:$K$50,MATCH(2,Calc!$J$47:$J$50,0)),0)</f>
        <v>3</v>
      </c>
      <c r="AP32" s="13">
        <f>IFERROR(INDEX(Calc!$C$47:$C$50,MATCH(2,Calc!$J$47:$J$50,0)),0)</f>
        <v>1</v>
      </c>
      <c r="AQ32" s="13">
        <f>IFERROR(INDEX(Calc!$D$47:$D$50,MATCH(2,Calc!$J$47:$J$50,0)),0)</f>
        <v>1</v>
      </c>
      <c r="AR32" s="13">
        <f>IFERROR(INDEX(Calc!$L$47:$L$50,MATCH(2,Calc!$J$47:$J$50,0)),0)</f>
        <v>1</v>
      </c>
      <c r="AS32" s="13">
        <f>IFERROR(INDEX(Calc!$E$47:$E$50,MATCH(2,Calc!$J$47:$J$50,0)),0)</f>
        <v>6</v>
      </c>
      <c r="AT32" s="13">
        <f>IFERROR(INDEX(Calc!$F$47:$F$50,MATCH(2,Calc!$J$47:$J$50,0)),0)</f>
        <v>4</v>
      </c>
      <c r="AU32" s="13">
        <f>IFERROR(INDEX(Calc!$G$47:$G$50,MATCH(2,Calc!$J$47:$J$50,0)),0)</f>
        <v>2</v>
      </c>
      <c r="AV32" s="13">
        <f>IFERROR(ROUND(INDEX(Calc!$H$47:$H$50,MATCH(2,Calc!$J$47:$J$50,0))/(INDEX(Calc!$K$47:$K$50,MATCH(2,Calc!$J$47:$J$50,0))*3)*100,0),0)</f>
        <v>44</v>
      </c>
    </row>
    <row r="33" spans="1:48" ht="18" customHeight="1">
      <c r="A33" s="14">
        <v>3</v>
      </c>
      <c r="B33" s="183" t="str">
        <f>IFERROR(INDEX(Calc!$B$39:$B$42,MATCH(3,Calc!$J$39:$J$42,0)),"?")</f>
        <v>Austria</v>
      </c>
      <c r="C33" s="148"/>
      <c r="D33" s="148"/>
      <c r="E33" s="148"/>
      <c r="F33" s="148"/>
      <c r="G33" s="148"/>
      <c r="H33" s="15">
        <f>IFERROR(INDEX(Calc!$H$39:$H$42,MATCH(3,Calc!$J$39:$J$42,0)),0)</f>
        <v>4</v>
      </c>
      <c r="I33" s="15">
        <f>IFERROR(INDEX(Calc!$K$39:$K$42,MATCH(3,Calc!$J$39:$J$42,0)),0)</f>
        <v>3</v>
      </c>
      <c r="J33" s="15">
        <f>IFERROR(INDEX(Calc!$C$39:$C$42,MATCH(3,Calc!$J$39:$J$42,0)),0)</f>
        <v>1</v>
      </c>
      <c r="K33" s="15">
        <f>IFERROR(INDEX(Calc!$D$39:$D$42,MATCH(3,Calc!$J$39:$J$42,0)),0)</f>
        <v>1</v>
      </c>
      <c r="L33" s="15">
        <f>IFERROR(INDEX(Calc!$L$39:$L$42,MATCH(3,Calc!$J$39:$J$42,0)),0)</f>
        <v>1</v>
      </c>
      <c r="M33" s="15">
        <f>IFERROR(INDEX(Calc!$E$39:$E$42,MATCH(3,Calc!$J$39:$J$42,0)),0)</f>
        <v>3</v>
      </c>
      <c r="N33" s="15">
        <f>IFERROR(INDEX(Calc!$F$39:$F$42,MATCH(3,Calc!$J$39:$J$42,0)),0)</f>
        <v>4</v>
      </c>
      <c r="O33" s="15">
        <f>IFERROR(INDEX(Calc!$G$39:$G$42,MATCH(3,Calc!$J$39:$J$42,0)),0)</f>
        <v>-1</v>
      </c>
      <c r="P33" s="15">
        <f>IFERROR(ROUND(INDEX(Calc!$H$39:$H$42,MATCH(3,Calc!$J$39:$J$42,0))/(INDEX(Calc!$K$39:$K$42,MATCH(3,Calc!$J$39:$J$42,0))*3)*100,0),0)</f>
        <v>44</v>
      </c>
      <c r="Q33" s="14">
        <v>3</v>
      </c>
      <c r="R33" s="183" t="str">
        <f>IFERROR(INDEX(Calc!$B$43:$B$46,MATCH(3,Calc!$J$43:$J$46,0)),"?")</f>
        <v>RD Congo</v>
      </c>
      <c r="S33" s="148"/>
      <c r="T33" s="148"/>
      <c r="U33" s="148"/>
      <c r="V33" s="148"/>
      <c r="W33" s="148"/>
      <c r="X33" s="15">
        <f>IFERROR(INDEX(Calc!$H$43:$H$46,MATCH(3,Calc!$J$43:$J$46,0)),0)</f>
        <v>1</v>
      </c>
      <c r="Y33" s="15">
        <f>IFERROR(INDEX(Calc!$K$43:$K$46,MATCH(3,Calc!$J$43:$J$46,0)),0)</f>
        <v>3</v>
      </c>
      <c r="Z33" s="15">
        <f>IFERROR(INDEX(Calc!$C$43:$C$46,MATCH(3,Calc!$J$43:$J$46,0)),0)</f>
        <v>0</v>
      </c>
      <c r="AA33" s="15">
        <f>IFERROR(INDEX(Calc!$D$43:$D$46,MATCH(3,Calc!$J$43:$J$46,0)),0)</f>
        <v>1</v>
      </c>
      <c r="AB33" s="15">
        <f>IFERROR(INDEX(Calc!$L$43:$L$46,MATCH(3,Calc!$J$43:$J$46,0)),0)</f>
        <v>2</v>
      </c>
      <c r="AC33" s="15">
        <f>IFERROR(INDEX(Calc!$E$43:$E$46,MATCH(3,Calc!$J$43:$J$46,0)),0)</f>
        <v>2</v>
      </c>
      <c r="AD33" s="15">
        <f>IFERROR(INDEX(Calc!$F$43:$F$46,MATCH(3,Calc!$J$43:$J$46,0)),0)</f>
        <v>5</v>
      </c>
      <c r="AE33" s="15">
        <f>IFERROR(INDEX(Calc!$G$43:$G$46,MATCH(3,Calc!$J$43:$J$46,0)),0)</f>
        <v>-3</v>
      </c>
      <c r="AF33" s="15">
        <f>IFERROR(ROUND(INDEX(Calc!$H$43:$H$46,MATCH(3,Calc!$J$43:$J$46,0))/(INDEX(Calc!$K$43:$K$46,MATCH(3,Calc!$J$43:$J$46,0))*3)*100,0),0)</f>
        <v>11</v>
      </c>
      <c r="AG33" s="14">
        <v>3</v>
      </c>
      <c r="AH33" s="183" t="str">
        <f>IFERROR(INDEX(Calc!$B$47:$B$50,MATCH(3,Calc!$J$47:$J$50,0)),"?")</f>
        <v>Croacia</v>
      </c>
      <c r="AI33" s="148"/>
      <c r="AJ33" s="148"/>
      <c r="AK33" s="148"/>
      <c r="AL33" s="148"/>
      <c r="AM33" s="148"/>
      <c r="AN33" s="15">
        <f>IFERROR(INDEX(Calc!$H$47:$H$50,MATCH(3,Calc!$J$47:$J$50,0)),0)</f>
        <v>4</v>
      </c>
      <c r="AO33" s="15">
        <f>IFERROR(INDEX(Calc!$K$47:$K$50,MATCH(3,Calc!$J$47:$J$50,0)),0)</f>
        <v>3</v>
      </c>
      <c r="AP33" s="15">
        <f>IFERROR(INDEX(Calc!$C$47:$C$50,MATCH(3,Calc!$J$47:$J$50,0)),0)</f>
        <v>1</v>
      </c>
      <c r="AQ33" s="15">
        <f>IFERROR(INDEX(Calc!$D$47:$D$50,MATCH(3,Calc!$J$47:$J$50,0)),0)</f>
        <v>1</v>
      </c>
      <c r="AR33" s="15">
        <f>IFERROR(INDEX(Calc!$L$47:$L$50,MATCH(3,Calc!$J$47:$J$50,0)),0)</f>
        <v>1</v>
      </c>
      <c r="AS33" s="15">
        <f>IFERROR(INDEX(Calc!$E$47:$E$50,MATCH(3,Calc!$J$47:$J$50,0)),0)</f>
        <v>6</v>
      </c>
      <c r="AT33" s="15">
        <f>IFERROR(INDEX(Calc!$F$47:$F$50,MATCH(3,Calc!$J$47:$J$50,0)),0)</f>
        <v>5</v>
      </c>
      <c r="AU33" s="15">
        <f>IFERROR(INDEX(Calc!$G$47:$G$50,MATCH(3,Calc!$J$47:$J$50,0)),0)</f>
        <v>1</v>
      </c>
      <c r="AV33" s="15">
        <f>IFERROR(ROUND(INDEX(Calc!$H$47:$H$50,MATCH(3,Calc!$J$47:$J$50,0))/(INDEX(Calc!$K$47:$K$50,MATCH(3,Calc!$J$47:$J$50,0))*3)*100,0),0)</f>
        <v>44</v>
      </c>
    </row>
    <row r="34" spans="1:48" ht="18" customHeight="1">
      <c r="A34" s="16">
        <v>4</v>
      </c>
      <c r="B34" s="181" t="str">
        <f>IFERROR(INDEX(Calc!$B$39:$B$42,MATCH(4,Calc!$J$39:$J$42,0)),"?")</f>
        <v>Jordania</v>
      </c>
      <c r="C34" s="148"/>
      <c r="D34" s="148"/>
      <c r="E34" s="148"/>
      <c r="F34" s="148"/>
      <c r="G34" s="148"/>
      <c r="H34" s="17">
        <f>IFERROR(INDEX(Calc!$H$39:$H$42,MATCH(4,Calc!$J$39:$J$42,0)),0)</f>
        <v>0</v>
      </c>
      <c r="I34" s="17">
        <f>IFERROR(INDEX(Calc!$K$39:$K$42,MATCH(4,Calc!$J$39:$J$42,0)),0)</f>
        <v>3</v>
      </c>
      <c r="J34" s="17">
        <f>IFERROR(INDEX(Calc!$C$39:$C$42,MATCH(4,Calc!$J$39:$J$42,0)),0)</f>
        <v>0</v>
      </c>
      <c r="K34" s="17">
        <f>IFERROR(INDEX(Calc!$D$39:$D$42,MATCH(4,Calc!$J$39:$J$42,0)),0)</f>
        <v>0</v>
      </c>
      <c r="L34" s="17">
        <f>IFERROR(INDEX(Calc!$L$39:$L$42,MATCH(4,Calc!$J$39:$J$42,0)),0)</f>
        <v>3</v>
      </c>
      <c r="M34" s="17">
        <f>IFERROR(INDEX(Calc!$E$39:$E$42,MATCH(4,Calc!$J$39:$J$42,0)),0)</f>
        <v>1</v>
      </c>
      <c r="N34" s="17">
        <f>IFERROR(INDEX(Calc!$F$39:$F$42,MATCH(4,Calc!$J$39:$J$42,0)),0)</f>
        <v>7</v>
      </c>
      <c r="O34" s="17">
        <f>IFERROR(INDEX(Calc!$G$39:$G$42,MATCH(4,Calc!$J$39:$J$42,0)),0)</f>
        <v>-6</v>
      </c>
      <c r="P34" s="17">
        <f>IFERROR(ROUND(INDEX(Calc!$H$39:$H$42,MATCH(4,Calc!$J$39:$J$42,0))/(INDEX(Calc!$K$39:$K$42,MATCH(4,Calc!$J$39:$J$42,0))*3)*100,0),0)</f>
        <v>0</v>
      </c>
      <c r="Q34" s="16">
        <v>4</v>
      </c>
      <c r="R34" s="181" t="str">
        <f>IFERROR(INDEX(Calc!$B$43:$B$46,MATCH(4,Calc!$J$43:$J$46,0)),"?")</f>
        <v>Uzbequistao</v>
      </c>
      <c r="S34" s="148"/>
      <c r="T34" s="148"/>
      <c r="U34" s="148"/>
      <c r="V34" s="148"/>
      <c r="W34" s="148"/>
      <c r="X34" s="17">
        <f>IFERROR(INDEX(Calc!$H$43:$H$46,MATCH(4,Calc!$J$43:$J$46,0)),0)</f>
        <v>1</v>
      </c>
      <c r="Y34" s="17">
        <f>IFERROR(INDEX(Calc!$K$43:$K$46,MATCH(4,Calc!$J$43:$J$46,0)),0)</f>
        <v>3</v>
      </c>
      <c r="Z34" s="17">
        <f>IFERROR(INDEX(Calc!$C$43:$C$46,MATCH(4,Calc!$J$43:$J$46,0)),0)</f>
        <v>0</v>
      </c>
      <c r="AA34" s="17">
        <f>IFERROR(INDEX(Calc!$D$43:$D$46,MATCH(4,Calc!$J$43:$J$46,0)),0)</f>
        <v>1</v>
      </c>
      <c r="AB34" s="17">
        <f>IFERROR(INDEX(Calc!$L$43:$L$46,MATCH(4,Calc!$J$43:$J$46,0)),0)</f>
        <v>2</v>
      </c>
      <c r="AC34" s="17">
        <f>IFERROR(INDEX(Calc!$E$43:$E$46,MATCH(4,Calc!$J$43:$J$46,0)),0)</f>
        <v>2</v>
      </c>
      <c r="AD34" s="17">
        <f>IFERROR(INDEX(Calc!$F$43:$F$46,MATCH(4,Calc!$J$43:$J$46,0)),0)</f>
        <v>6</v>
      </c>
      <c r="AE34" s="17">
        <f>IFERROR(INDEX(Calc!$G$43:$G$46,MATCH(4,Calc!$J$43:$J$46,0)),0)</f>
        <v>-4</v>
      </c>
      <c r="AF34" s="17">
        <f>IFERROR(ROUND(INDEX(Calc!$H$43:$H$46,MATCH(4,Calc!$J$43:$J$46,0))/(INDEX(Calc!$K$43:$K$46,MATCH(4,Calc!$J$43:$J$46,0))*3)*100,0),0)</f>
        <v>11</v>
      </c>
      <c r="AG34" s="16">
        <v>4</v>
      </c>
      <c r="AH34" s="181" t="str">
        <f>IFERROR(INDEX(Calc!$B$47:$B$50,MATCH(4,Calc!$J$47:$J$50,0)),"?")</f>
        <v>Panama</v>
      </c>
      <c r="AI34" s="148"/>
      <c r="AJ34" s="148"/>
      <c r="AK34" s="148"/>
      <c r="AL34" s="148"/>
      <c r="AM34" s="148"/>
      <c r="AN34" s="17">
        <f>IFERROR(INDEX(Calc!$H$47:$H$50,MATCH(4,Calc!$J$47:$J$50,0)),0)</f>
        <v>0</v>
      </c>
      <c r="AO34" s="17">
        <f>IFERROR(INDEX(Calc!$K$47:$K$50,MATCH(4,Calc!$J$47:$J$50,0)),0)</f>
        <v>3</v>
      </c>
      <c r="AP34" s="17">
        <f>IFERROR(INDEX(Calc!$C$47:$C$50,MATCH(4,Calc!$J$47:$J$50,0)),0)</f>
        <v>0</v>
      </c>
      <c r="AQ34" s="17">
        <f>IFERROR(INDEX(Calc!$D$47:$D$50,MATCH(4,Calc!$J$47:$J$50,0)),0)</f>
        <v>0</v>
      </c>
      <c r="AR34" s="17">
        <f>IFERROR(INDEX(Calc!$L$47:$L$50,MATCH(4,Calc!$J$47:$J$50,0)),0)</f>
        <v>3</v>
      </c>
      <c r="AS34" s="17">
        <f>IFERROR(INDEX(Calc!$E$47:$E$50,MATCH(4,Calc!$J$47:$J$50,0)),0)</f>
        <v>1</v>
      </c>
      <c r="AT34" s="17">
        <f>IFERROR(INDEX(Calc!$F$47:$F$50,MATCH(4,Calc!$J$47:$J$50,0)),0)</f>
        <v>9</v>
      </c>
      <c r="AU34" s="17">
        <f>IFERROR(INDEX(Calc!$G$47:$G$50,MATCH(4,Calc!$J$47:$J$50,0)),0)</f>
        <v>-8</v>
      </c>
      <c r="AV34" s="17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14" t="s">
        <v>182</v>
      </c>
      <c r="B1" s="114" t="s">
        <v>201</v>
      </c>
      <c r="C1" s="131"/>
      <c r="D1" s="116" t="s">
        <v>202</v>
      </c>
    </row>
    <row r="2" spans="1:4">
      <c r="A2" s="115" t="s">
        <v>203</v>
      </c>
      <c r="B2" s="115" t="s">
        <v>204</v>
      </c>
      <c r="C2" s="131"/>
      <c r="D2" s="142" t="s">
        <v>128</v>
      </c>
    </row>
    <row r="3" spans="1:4">
      <c r="A3" s="115" t="s">
        <v>203</v>
      </c>
      <c r="B3" s="115" t="s">
        <v>205</v>
      </c>
      <c r="C3" s="131"/>
      <c r="D3" s="142" t="s">
        <v>129</v>
      </c>
    </row>
    <row r="4" spans="1:4">
      <c r="A4" s="115" t="s">
        <v>203</v>
      </c>
      <c r="B4" s="115" t="s">
        <v>206</v>
      </c>
      <c r="C4" s="131"/>
      <c r="D4" s="142" t="s">
        <v>130</v>
      </c>
    </row>
    <row r="5" spans="1:4">
      <c r="A5" s="115" t="s">
        <v>203</v>
      </c>
      <c r="B5" s="115" t="s">
        <v>207</v>
      </c>
      <c r="C5" s="131"/>
      <c r="D5" s="142" t="s">
        <v>131</v>
      </c>
    </row>
    <row r="6" spans="1:4">
      <c r="A6" s="115" t="s">
        <v>203</v>
      </c>
      <c r="B6" s="115" t="s">
        <v>208</v>
      </c>
      <c r="C6" s="131"/>
      <c r="D6" s="132" t="s">
        <v>132</v>
      </c>
    </row>
    <row r="7" spans="1:4">
      <c r="A7" s="115" t="s">
        <v>203</v>
      </c>
      <c r="B7" s="115" t="s">
        <v>209</v>
      </c>
      <c r="C7" s="131"/>
      <c r="D7" s="132" t="s">
        <v>133</v>
      </c>
    </row>
    <row r="8" spans="1:4">
      <c r="A8" s="115" t="s">
        <v>203</v>
      </c>
      <c r="B8" s="115" t="s">
        <v>210</v>
      </c>
      <c r="C8" s="131"/>
      <c r="D8" s="132" t="s">
        <v>134</v>
      </c>
    </row>
    <row r="9" spans="1:4">
      <c r="A9" s="115" t="s">
        <v>203</v>
      </c>
      <c r="B9" s="115" t="s">
        <v>211</v>
      </c>
      <c r="C9" s="131"/>
      <c r="D9" s="132" t="s">
        <v>135</v>
      </c>
    </row>
    <row r="10" spans="1:4">
      <c r="A10" s="115" t="s">
        <v>203</v>
      </c>
      <c r="B10" s="115" t="s">
        <v>212</v>
      </c>
      <c r="C10" s="131"/>
      <c r="D10" s="143" t="s">
        <v>136</v>
      </c>
    </row>
    <row r="11" spans="1:4">
      <c r="A11" s="115" t="s">
        <v>203</v>
      </c>
      <c r="B11" s="115" t="s">
        <v>213</v>
      </c>
      <c r="C11" s="131"/>
      <c r="D11" s="143" t="s">
        <v>137</v>
      </c>
    </row>
    <row r="12" spans="1:4">
      <c r="A12" s="115" t="s">
        <v>203</v>
      </c>
      <c r="B12" s="115" t="s">
        <v>214</v>
      </c>
      <c r="C12" s="131"/>
      <c r="D12" s="143" t="s">
        <v>138</v>
      </c>
    </row>
    <row r="13" spans="1:4">
      <c r="A13" s="115" t="s">
        <v>203</v>
      </c>
      <c r="B13" s="115" t="s">
        <v>215</v>
      </c>
      <c r="C13" s="131"/>
      <c r="D13" s="143" t="s">
        <v>139</v>
      </c>
    </row>
    <row r="14" spans="1:4">
      <c r="A14" s="115" t="s">
        <v>203</v>
      </c>
      <c r="B14" s="115" t="s">
        <v>216</v>
      </c>
      <c r="C14" s="131"/>
      <c r="D14" s="133" t="s">
        <v>140</v>
      </c>
    </row>
    <row r="15" spans="1:4">
      <c r="A15" s="115" t="s">
        <v>203</v>
      </c>
      <c r="B15" s="115" t="s">
        <v>217</v>
      </c>
      <c r="C15" s="131"/>
      <c r="D15" s="133" t="s">
        <v>141</v>
      </c>
    </row>
    <row r="16" spans="1:4">
      <c r="A16" s="115" t="s">
        <v>203</v>
      </c>
      <c r="B16" s="115" t="s">
        <v>218</v>
      </c>
      <c r="C16" s="131"/>
      <c r="D16" s="133" t="s">
        <v>142</v>
      </c>
    </row>
    <row r="17" spans="1:4">
      <c r="A17" s="115" t="s">
        <v>203</v>
      </c>
      <c r="B17" s="115" t="s">
        <v>219</v>
      </c>
      <c r="C17" s="131"/>
      <c r="D17" s="133" t="s">
        <v>143</v>
      </c>
    </row>
    <row r="18" spans="1:4">
      <c r="A18" s="115" t="s">
        <v>203</v>
      </c>
      <c r="B18" s="115" t="s">
        <v>220</v>
      </c>
      <c r="C18" s="131"/>
      <c r="D18" s="141" t="s">
        <v>144</v>
      </c>
    </row>
    <row r="19" spans="1:4">
      <c r="A19" s="115" t="s">
        <v>203</v>
      </c>
      <c r="B19" s="115" t="s">
        <v>221</v>
      </c>
      <c r="C19" s="131"/>
      <c r="D19" s="141" t="s">
        <v>145</v>
      </c>
    </row>
    <row r="20" spans="1:4">
      <c r="A20" s="115" t="s">
        <v>203</v>
      </c>
      <c r="B20" s="115" t="s">
        <v>222</v>
      </c>
      <c r="C20" s="131"/>
      <c r="D20" s="141" t="s">
        <v>146</v>
      </c>
    </row>
    <row r="21" spans="1:4">
      <c r="A21" s="115" t="s">
        <v>203</v>
      </c>
      <c r="B21" s="115" t="s">
        <v>223</v>
      </c>
      <c r="C21" s="131"/>
      <c r="D21" s="141" t="s">
        <v>147</v>
      </c>
    </row>
    <row r="22" spans="1:4">
      <c r="A22" s="115" t="s">
        <v>224</v>
      </c>
      <c r="B22" s="115" t="s">
        <v>225</v>
      </c>
      <c r="C22" s="131"/>
      <c r="D22" s="134" t="s">
        <v>148</v>
      </c>
    </row>
    <row r="23" spans="1:4">
      <c r="A23" s="115" t="s">
        <v>224</v>
      </c>
      <c r="B23" s="115" t="s">
        <v>226</v>
      </c>
      <c r="C23" s="131"/>
      <c r="D23" s="134" t="s">
        <v>149</v>
      </c>
    </row>
    <row r="24" spans="1:4">
      <c r="A24" s="115" t="s">
        <v>224</v>
      </c>
      <c r="B24" s="115" t="s">
        <v>227</v>
      </c>
      <c r="C24" s="131"/>
      <c r="D24" s="134" t="s">
        <v>150</v>
      </c>
    </row>
    <row r="25" spans="1:4">
      <c r="A25" s="115" t="s">
        <v>224</v>
      </c>
      <c r="B25" s="115" t="s">
        <v>228</v>
      </c>
      <c r="C25" s="131"/>
      <c r="D25" s="134" t="s">
        <v>151</v>
      </c>
    </row>
    <row r="26" spans="1:4">
      <c r="A26" s="115" t="s">
        <v>224</v>
      </c>
      <c r="B26" s="115" t="s">
        <v>229</v>
      </c>
      <c r="C26" s="131"/>
      <c r="D26" s="135" t="s">
        <v>152</v>
      </c>
    </row>
    <row r="27" spans="1:4">
      <c r="A27" s="115" t="s">
        <v>224</v>
      </c>
      <c r="B27" s="115" t="s">
        <v>230</v>
      </c>
      <c r="C27" s="131"/>
      <c r="D27" s="135" t="s">
        <v>153</v>
      </c>
    </row>
    <row r="28" spans="1:4">
      <c r="A28" s="115" t="s">
        <v>224</v>
      </c>
      <c r="B28" s="115" t="s">
        <v>231</v>
      </c>
      <c r="C28" s="131"/>
      <c r="D28" s="135" t="s">
        <v>154</v>
      </c>
    </row>
    <row r="29" spans="1:4">
      <c r="A29" s="115" t="s">
        <v>224</v>
      </c>
      <c r="B29" s="115" t="s">
        <v>232</v>
      </c>
      <c r="C29" s="131"/>
      <c r="D29" s="135" t="s">
        <v>155</v>
      </c>
    </row>
    <row r="30" spans="1:4">
      <c r="A30" s="115" t="s">
        <v>224</v>
      </c>
      <c r="B30" s="115" t="s">
        <v>233</v>
      </c>
      <c r="C30" s="131"/>
      <c r="D30" s="137" t="s">
        <v>156</v>
      </c>
    </row>
    <row r="31" spans="1:4">
      <c r="A31" s="115" t="s">
        <v>224</v>
      </c>
      <c r="B31" s="115" t="s">
        <v>234</v>
      </c>
      <c r="C31" s="131"/>
      <c r="D31" s="137" t="s">
        <v>157</v>
      </c>
    </row>
    <row r="32" spans="1:4">
      <c r="A32" s="115" t="s">
        <v>224</v>
      </c>
      <c r="B32" s="115" t="s">
        <v>235</v>
      </c>
      <c r="C32" s="131"/>
      <c r="D32" s="137" t="s">
        <v>158</v>
      </c>
    </row>
    <row r="33" spans="1:4">
      <c r="A33" s="115" t="s">
        <v>224</v>
      </c>
      <c r="B33" s="115" t="s">
        <v>236</v>
      </c>
      <c r="C33" s="131"/>
      <c r="D33" s="137" t="s">
        <v>159</v>
      </c>
    </row>
    <row r="34" spans="1:4">
      <c r="A34" s="115" t="s">
        <v>224</v>
      </c>
      <c r="B34" s="115" t="s">
        <v>237</v>
      </c>
      <c r="C34" s="131"/>
      <c r="D34" s="138" t="s">
        <v>160</v>
      </c>
    </row>
    <row r="35" spans="1:4">
      <c r="A35" s="115" t="s">
        <v>224</v>
      </c>
      <c r="B35" s="115" t="s">
        <v>238</v>
      </c>
      <c r="C35" s="131"/>
      <c r="D35" s="138" t="s">
        <v>161</v>
      </c>
    </row>
    <row r="36" spans="1:4">
      <c r="A36" s="115" t="s">
        <v>224</v>
      </c>
      <c r="B36" s="115" t="s">
        <v>239</v>
      </c>
      <c r="C36" s="131"/>
      <c r="D36" s="138" t="s">
        <v>162</v>
      </c>
    </row>
    <row r="37" spans="1:4">
      <c r="A37" s="115" t="s">
        <v>224</v>
      </c>
      <c r="B37" s="115" t="s">
        <v>240</v>
      </c>
      <c r="C37" s="131"/>
      <c r="D37" s="138" t="s">
        <v>163</v>
      </c>
    </row>
    <row r="38" spans="1:4">
      <c r="A38" s="115" t="s">
        <v>224</v>
      </c>
      <c r="B38" s="115" t="s">
        <v>241</v>
      </c>
      <c r="C38" s="131"/>
      <c r="D38" s="140" t="s">
        <v>164</v>
      </c>
    </row>
    <row r="39" spans="1:4">
      <c r="A39" s="115" t="s">
        <v>224</v>
      </c>
      <c r="B39" s="115" t="s">
        <v>242</v>
      </c>
      <c r="C39" s="131"/>
      <c r="D39" s="140" t="s">
        <v>165</v>
      </c>
    </row>
    <row r="40" spans="1:4">
      <c r="A40" s="115" t="s">
        <v>224</v>
      </c>
      <c r="B40" s="115" t="s">
        <v>243</v>
      </c>
      <c r="C40" s="131"/>
      <c r="D40" s="140" t="s">
        <v>166</v>
      </c>
    </row>
    <row r="41" spans="1:4">
      <c r="A41" s="115" t="s">
        <v>224</v>
      </c>
      <c r="B41" s="115" t="s">
        <v>244</v>
      </c>
      <c r="C41" s="131"/>
      <c r="D41" s="140" t="s">
        <v>167</v>
      </c>
    </row>
    <row r="42" spans="1:4">
      <c r="A42" s="115" t="s">
        <v>224</v>
      </c>
      <c r="B42" s="115" t="s">
        <v>245</v>
      </c>
      <c r="C42" s="131"/>
      <c r="D42" s="139" t="s">
        <v>168</v>
      </c>
    </row>
    <row r="43" spans="1:4">
      <c r="A43" s="115" t="s">
        <v>162</v>
      </c>
      <c r="B43" s="115" t="s">
        <v>246</v>
      </c>
      <c r="C43" s="131"/>
      <c r="D43" s="139" t="s">
        <v>169</v>
      </c>
    </row>
    <row r="44" spans="1:4">
      <c r="A44" s="115" t="s">
        <v>162</v>
      </c>
      <c r="B44" s="115" t="s">
        <v>247</v>
      </c>
      <c r="C44" s="131"/>
      <c r="D44" s="139" t="s">
        <v>170</v>
      </c>
    </row>
    <row r="45" spans="1:4">
      <c r="A45" s="115" t="s">
        <v>162</v>
      </c>
      <c r="B45" s="115" t="s">
        <v>248</v>
      </c>
      <c r="C45" s="131"/>
      <c r="D45" s="139" t="s">
        <v>171</v>
      </c>
    </row>
    <row r="46" spans="1:4">
      <c r="A46" s="115" t="s">
        <v>162</v>
      </c>
      <c r="B46" s="115" t="s">
        <v>249</v>
      </c>
      <c r="C46" s="131"/>
      <c r="D46" s="136" t="s">
        <v>172</v>
      </c>
    </row>
    <row r="47" spans="1:4">
      <c r="A47" s="115" t="s">
        <v>162</v>
      </c>
      <c r="B47" s="115" t="s">
        <v>250</v>
      </c>
      <c r="C47" s="131"/>
      <c r="D47" s="136" t="s">
        <v>173</v>
      </c>
    </row>
    <row r="48" spans="1:4">
      <c r="A48" s="115" t="s">
        <v>162</v>
      </c>
      <c r="B48" s="115" t="s">
        <v>251</v>
      </c>
      <c r="C48" s="131"/>
      <c r="D48" s="136" t="s">
        <v>174</v>
      </c>
    </row>
    <row r="49" spans="1:4">
      <c r="A49" s="115" t="s">
        <v>162</v>
      </c>
      <c r="B49" s="115" t="s">
        <v>252</v>
      </c>
      <c r="C49" s="131"/>
      <c r="D49" s="136" t="s">
        <v>175</v>
      </c>
    </row>
    <row r="50" spans="1:4">
      <c r="A50" s="115" t="s">
        <v>162</v>
      </c>
      <c r="B50" s="115" t="s">
        <v>253</v>
      </c>
      <c r="C50" s="131"/>
      <c r="D50" s="131"/>
    </row>
    <row r="51" spans="1:4">
      <c r="A51" s="115" t="s">
        <v>162</v>
      </c>
      <c r="B51" s="115" t="s">
        <v>254</v>
      </c>
      <c r="C51" s="131"/>
      <c r="D51" s="131"/>
    </row>
    <row r="52" spans="1:4">
      <c r="A52" s="115" t="s">
        <v>162</v>
      </c>
      <c r="B52" s="115" t="s">
        <v>255</v>
      </c>
      <c r="C52" s="131"/>
      <c r="D52" s="131"/>
    </row>
    <row r="53" spans="1:4">
      <c r="A53" s="115" t="s">
        <v>162</v>
      </c>
      <c r="B53" s="115" t="s">
        <v>256</v>
      </c>
      <c r="C53" s="131"/>
      <c r="D53" s="131"/>
    </row>
    <row r="54" spans="1:4">
      <c r="A54" s="115" t="s">
        <v>162</v>
      </c>
      <c r="B54" s="115" t="s">
        <v>257</v>
      </c>
      <c r="C54" s="131"/>
      <c r="D54" s="131"/>
    </row>
    <row r="55" spans="1:4">
      <c r="A55" s="115" t="s">
        <v>162</v>
      </c>
      <c r="B55" s="115" t="s">
        <v>258</v>
      </c>
      <c r="C55" s="131"/>
      <c r="D55" s="131"/>
    </row>
    <row r="56" spans="1:4">
      <c r="A56" s="115" t="s">
        <v>162</v>
      </c>
      <c r="B56" s="115" t="s">
        <v>259</v>
      </c>
      <c r="C56" s="131"/>
      <c r="D56" s="131"/>
    </row>
    <row r="57" spans="1:4">
      <c r="A57" s="115" t="s">
        <v>162</v>
      </c>
      <c r="B57" s="115" t="s">
        <v>260</v>
      </c>
      <c r="C57" s="131"/>
      <c r="D57" s="131"/>
    </row>
    <row r="58" spans="1:4">
      <c r="A58" s="115" t="s">
        <v>162</v>
      </c>
      <c r="B58" s="115" t="s">
        <v>261</v>
      </c>
      <c r="C58" s="131"/>
      <c r="D58" s="131"/>
    </row>
    <row r="59" spans="1:4">
      <c r="A59" s="115" t="s">
        <v>162</v>
      </c>
      <c r="B59" s="115" t="s">
        <v>262</v>
      </c>
      <c r="C59" s="131"/>
      <c r="D59" s="131"/>
    </row>
    <row r="60" spans="1:4">
      <c r="A60" s="115" t="s">
        <v>162</v>
      </c>
      <c r="B60" s="115" t="s">
        <v>263</v>
      </c>
      <c r="C60" s="131"/>
      <c r="D60" s="131"/>
    </row>
    <row r="61" spans="1:4">
      <c r="A61" s="115" t="s">
        <v>162</v>
      </c>
      <c r="B61" s="115" t="s">
        <v>264</v>
      </c>
      <c r="C61" s="131"/>
      <c r="D61" s="131"/>
    </row>
    <row r="62" spans="1:4">
      <c r="A62" s="115" t="s">
        <v>162</v>
      </c>
      <c r="B62" s="115" t="s">
        <v>265</v>
      </c>
      <c r="C62" s="131"/>
      <c r="D62" s="131"/>
    </row>
    <row r="63" spans="1:4">
      <c r="A63" s="115" t="s">
        <v>266</v>
      </c>
      <c r="B63" s="115" t="s">
        <v>267</v>
      </c>
      <c r="C63" s="131"/>
      <c r="D63" s="131"/>
    </row>
    <row r="64" spans="1:4">
      <c r="A64" s="115" t="s">
        <v>266</v>
      </c>
      <c r="B64" s="115" t="s">
        <v>268</v>
      </c>
      <c r="C64" s="131"/>
      <c r="D64" s="131"/>
    </row>
    <row r="65" spans="1:2">
      <c r="A65" s="115" t="s">
        <v>266</v>
      </c>
      <c r="B65" s="115" t="s">
        <v>269</v>
      </c>
    </row>
    <row r="66" spans="1:2">
      <c r="A66" s="115" t="s">
        <v>266</v>
      </c>
      <c r="B66" s="115" t="s">
        <v>270</v>
      </c>
    </row>
    <row r="67" spans="1:2">
      <c r="A67" s="115" t="s">
        <v>266</v>
      </c>
      <c r="B67" s="115" t="s">
        <v>271</v>
      </c>
    </row>
    <row r="68" spans="1:2">
      <c r="A68" s="115" t="s">
        <v>266</v>
      </c>
      <c r="B68" s="115" t="s">
        <v>272</v>
      </c>
    </row>
    <row r="69" spans="1:2">
      <c r="A69" s="115" t="s">
        <v>266</v>
      </c>
      <c r="B69" s="115" t="s">
        <v>273</v>
      </c>
    </row>
    <row r="70" spans="1:2">
      <c r="A70" s="115" t="s">
        <v>266</v>
      </c>
      <c r="B70" s="115" t="s">
        <v>274</v>
      </c>
    </row>
    <row r="71" spans="1:2">
      <c r="A71" s="115" t="s">
        <v>266</v>
      </c>
      <c r="B71" s="115" t="s">
        <v>275</v>
      </c>
    </row>
    <row r="72" spans="1:2">
      <c r="A72" s="115" t="s">
        <v>266</v>
      </c>
      <c r="B72" s="115" t="s">
        <v>276</v>
      </c>
    </row>
    <row r="73" spans="1:2">
      <c r="A73" s="115" t="s">
        <v>266</v>
      </c>
      <c r="B73" s="115" t="s">
        <v>277</v>
      </c>
    </row>
    <row r="74" spans="1:2">
      <c r="A74" s="115" t="s">
        <v>266</v>
      </c>
      <c r="B74" s="115" t="s">
        <v>278</v>
      </c>
    </row>
    <row r="75" spans="1:2">
      <c r="A75" s="115" t="s">
        <v>266</v>
      </c>
      <c r="B75" s="115" t="s">
        <v>279</v>
      </c>
    </row>
    <row r="76" spans="1:2">
      <c r="A76" s="115" t="s">
        <v>266</v>
      </c>
      <c r="B76" s="115" t="s">
        <v>280</v>
      </c>
    </row>
    <row r="77" spans="1:2">
      <c r="A77" s="115" t="s">
        <v>266</v>
      </c>
      <c r="B77" s="115" t="s">
        <v>281</v>
      </c>
    </row>
    <row r="78" spans="1:2">
      <c r="A78" s="115" t="s">
        <v>266</v>
      </c>
      <c r="B78" s="115" t="s">
        <v>282</v>
      </c>
    </row>
    <row r="79" spans="1:2">
      <c r="A79" s="115" t="s">
        <v>266</v>
      </c>
      <c r="B79" s="115" t="s">
        <v>283</v>
      </c>
    </row>
    <row r="80" spans="1:2">
      <c r="A80" s="115" t="s">
        <v>266</v>
      </c>
      <c r="B80" s="115" t="s">
        <v>284</v>
      </c>
    </row>
    <row r="81" spans="1:2">
      <c r="A81" s="115" t="s">
        <v>266</v>
      </c>
      <c r="B81" s="115" t="s">
        <v>285</v>
      </c>
    </row>
    <row r="82" spans="1:2">
      <c r="A82" s="115" t="s">
        <v>266</v>
      </c>
      <c r="B82" s="115" t="s">
        <v>286</v>
      </c>
    </row>
    <row r="83" spans="1:2">
      <c r="A83" s="115" t="s">
        <v>266</v>
      </c>
      <c r="B83" s="115" t="s">
        <v>287</v>
      </c>
    </row>
    <row r="84" spans="1:2">
      <c r="A84" s="115" t="s">
        <v>288</v>
      </c>
      <c r="B84" s="115" t="s">
        <v>289</v>
      </c>
    </row>
    <row r="85" spans="1:2">
      <c r="A85" s="115" t="s">
        <v>288</v>
      </c>
      <c r="B85" s="115" t="s">
        <v>290</v>
      </c>
    </row>
    <row r="86" spans="1:2">
      <c r="A86" s="115" t="s">
        <v>288</v>
      </c>
      <c r="B86" s="115" t="s">
        <v>291</v>
      </c>
    </row>
    <row r="87" spans="1:2">
      <c r="A87" s="115" t="s">
        <v>288</v>
      </c>
      <c r="B87" s="115" t="s">
        <v>292</v>
      </c>
    </row>
    <row r="88" spans="1:2">
      <c r="A88" s="115" t="s">
        <v>288</v>
      </c>
      <c r="B88" s="115" t="s">
        <v>293</v>
      </c>
    </row>
    <row r="89" spans="1:2">
      <c r="A89" s="115" t="s">
        <v>288</v>
      </c>
      <c r="B89" s="115" t="s">
        <v>294</v>
      </c>
    </row>
    <row r="90" spans="1:2">
      <c r="A90" s="115" t="s">
        <v>288</v>
      </c>
      <c r="B90" s="115" t="s">
        <v>295</v>
      </c>
    </row>
    <row r="91" spans="1:2">
      <c r="A91" s="115" t="s">
        <v>288</v>
      </c>
      <c r="B91" s="115" t="s">
        <v>296</v>
      </c>
    </row>
    <row r="92" spans="1:2">
      <c r="A92" s="115" t="s">
        <v>288</v>
      </c>
      <c r="B92" s="115" t="s">
        <v>297</v>
      </c>
    </row>
    <row r="93" spans="1:2">
      <c r="A93" s="115" t="s">
        <v>288</v>
      </c>
      <c r="B93" s="115" t="s">
        <v>298</v>
      </c>
    </row>
    <row r="94" spans="1:2">
      <c r="A94" s="115" t="s">
        <v>288</v>
      </c>
      <c r="B94" s="115" t="s">
        <v>299</v>
      </c>
    </row>
    <row r="95" spans="1:2">
      <c r="A95" s="115" t="s">
        <v>288</v>
      </c>
      <c r="B95" s="115" t="s">
        <v>300</v>
      </c>
    </row>
    <row r="96" spans="1:2">
      <c r="A96" s="115" t="s">
        <v>288</v>
      </c>
      <c r="B96" s="115" t="s">
        <v>301</v>
      </c>
    </row>
    <row r="97" spans="1:2">
      <c r="A97" s="115" t="s">
        <v>288</v>
      </c>
      <c r="B97" s="115" t="s">
        <v>302</v>
      </c>
    </row>
    <row r="98" spans="1:2">
      <c r="A98" s="115" t="s">
        <v>288</v>
      </c>
      <c r="B98" s="115" t="s">
        <v>303</v>
      </c>
    </row>
    <row r="99" spans="1:2">
      <c r="A99" s="115" t="s">
        <v>288</v>
      </c>
      <c r="B99" s="115" t="s">
        <v>304</v>
      </c>
    </row>
    <row r="100" spans="1:2">
      <c r="A100" s="115" t="s">
        <v>288</v>
      </c>
      <c r="B100" s="115" t="s">
        <v>305</v>
      </c>
    </row>
    <row r="101" spans="1:2">
      <c r="A101" s="115" t="s">
        <v>288</v>
      </c>
      <c r="B101" s="115" t="s">
        <v>306</v>
      </c>
    </row>
    <row r="102" spans="1:2">
      <c r="A102" s="115" t="s">
        <v>288</v>
      </c>
      <c r="B102" s="115" t="s">
        <v>307</v>
      </c>
    </row>
    <row r="103" spans="1:2">
      <c r="A103" s="115" t="s">
        <v>288</v>
      </c>
      <c r="B103" s="115" t="s">
        <v>308</v>
      </c>
    </row>
    <row r="104" spans="1:2">
      <c r="A104" s="115" t="s">
        <v>288</v>
      </c>
      <c r="B104" s="115" t="s">
        <v>309</v>
      </c>
    </row>
    <row r="105" spans="1:2">
      <c r="A105" s="115" t="s">
        <v>310</v>
      </c>
      <c r="B105" s="115" t="s">
        <v>311</v>
      </c>
    </row>
    <row r="106" spans="1:2">
      <c r="A106" s="115" t="s">
        <v>310</v>
      </c>
      <c r="B106" s="115" t="s">
        <v>312</v>
      </c>
    </row>
    <row r="107" spans="1:2">
      <c r="A107" s="115" t="s">
        <v>310</v>
      </c>
      <c r="B107" s="115" t="s">
        <v>313</v>
      </c>
    </row>
    <row r="108" spans="1:2">
      <c r="A108" s="115" t="s">
        <v>310</v>
      </c>
      <c r="B108" s="115" t="s">
        <v>314</v>
      </c>
    </row>
    <row r="109" spans="1:2">
      <c r="A109" s="115" t="s">
        <v>310</v>
      </c>
      <c r="B109" s="115" t="s">
        <v>315</v>
      </c>
    </row>
    <row r="110" spans="1:2">
      <c r="A110" s="115" t="s">
        <v>310</v>
      </c>
      <c r="B110" s="115" t="s">
        <v>316</v>
      </c>
    </row>
    <row r="111" spans="1:2">
      <c r="A111" s="115" t="s">
        <v>310</v>
      </c>
      <c r="B111" s="115" t="s">
        <v>317</v>
      </c>
    </row>
    <row r="112" spans="1:2">
      <c r="A112" s="115" t="s">
        <v>310</v>
      </c>
      <c r="B112" s="115" t="s">
        <v>318</v>
      </c>
    </row>
    <row r="113" spans="1:2">
      <c r="A113" s="115" t="s">
        <v>310</v>
      </c>
      <c r="B113" s="115" t="s">
        <v>319</v>
      </c>
    </row>
    <row r="114" spans="1:2">
      <c r="A114" s="115" t="s">
        <v>310</v>
      </c>
      <c r="B114" s="115" t="s">
        <v>320</v>
      </c>
    </row>
    <row r="115" spans="1:2">
      <c r="A115" s="115" t="s">
        <v>310</v>
      </c>
      <c r="B115" s="115" t="s">
        <v>321</v>
      </c>
    </row>
    <row r="116" spans="1:2">
      <c r="A116" s="115" t="s">
        <v>310</v>
      </c>
      <c r="B116" s="115" t="s">
        <v>322</v>
      </c>
    </row>
    <row r="117" spans="1:2">
      <c r="A117" s="115" t="s">
        <v>310</v>
      </c>
      <c r="B117" s="115" t="s">
        <v>323</v>
      </c>
    </row>
    <row r="118" spans="1:2">
      <c r="A118" s="115" t="s">
        <v>310</v>
      </c>
      <c r="B118" s="115" t="s">
        <v>324</v>
      </c>
    </row>
    <row r="119" spans="1:2">
      <c r="A119" s="115" t="s">
        <v>134</v>
      </c>
      <c r="B119" s="115" t="s">
        <v>325</v>
      </c>
    </row>
    <row r="120" spans="1:2">
      <c r="A120" s="115" t="s">
        <v>134</v>
      </c>
      <c r="B120" s="115" t="s">
        <v>326</v>
      </c>
    </row>
    <row r="121" spans="1:2">
      <c r="A121" s="115" t="s">
        <v>134</v>
      </c>
      <c r="B121" s="115" t="s">
        <v>327</v>
      </c>
    </row>
    <row r="122" spans="1:2">
      <c r="A122" s="115" t="s">
        <v>134</v>
      </c>
      <c r="B122" s="115" t="s">
        <v>328</v>
      </c>
    </row>
    <row r="123" spans="1:2">
      <c r="A123" s="115" t="s">
        <v>134</v>
      </c>
      <c r="B123" s="115" t="s">
        <v>329</v>
      </c>
    </row>
    <row r="124" spans="1:2">
      <c r="A124" s="115" t="s">
        <v>134</v>
      </c>
      <c r="B124" s="115" t="s">
        <v>330</v>
      </c>
    </row>
    <row r="125" spans="1:2">
      <c r="A125" s="115" t="s">
        <v>134</v>
      </c>
      <c r="B125" s="115" t="s">
        <v>331</v>
      </c>
    </row>
    <row r="126" spans="1:2">
      <c r="A126" s="115" t="s">
        <v>134</v>
      </c>
      <c r="B126" s="115" t="s">
        <v>332</v>
      </c>
    </row>
    <row r="127" spans="1:2">
      <c r="A127" s="115" t="s">
        <v>134</v>
      </c>
      <c r="B127" s="115" t="s">
        <v>333</v>
      </c>
    </row>
    <row r="128" spans="1:2">
      <c r="A128" s="115" t="s">
        <v>134</v>
      </c>
      <c r="B128" s="115" t="s">
        <v>334</v>
      </c>
    </row>
    <row r="129" spans="1:2">
      <c r="A129" s="115" t="s">
        <v>134</v>
      </c>
      <c r="B129" s="115" t="s">
        <v>335</v>
      </c>
    </row>
    <row r="130" spans="1:2">
      <c r="A130" s="115" t="s">
        <v>134</v>
      </c>
      <c r="B130" s="115" t="s">
        <v>336</v>
      </c>
    </row>
    <row r="131" spans="1:2">
      <c r="A131" s="115" t="s">
        <v>134</v>
      </c>
      <c r="B131" s="115" t="s">
        <v>337</v>
      </c>
    </row>
    <row r="132" spans="1:2">
      <c r="A132" s="115" t="s">
        <v>134</v>
      </c>
      <c r="B132" s="115" t="s">
        <v>338</v>
      </c>
    </row>
    <row r="133" spans="1:2">
      <c r="A133" s="115" t="s">
        <v>134</v>
      </c>
      <c r="B133" s="115" t="s">
        <v>339</v>
      </c>
    </row>
    <row r="134" spans="1:2">
      <c r="A134" s="115" t="s">
        <v>134</v>
      </c>
      <c r="B134" s="115" t="s">
        <v>340</v>
      </c>
    </row>
    <row r="135" spans="1:2">
      <c r="A135" s="115" t="s">
        <v>134</v>
      </c>
      <c r="B135" s="115" t="s">
        <v>341</v>
      </c>
    </row>
    <row r="136" spans="1:2">
      <c r="A136" s="115" t="s">
        <v>134</v>
      </c>
      <c r="B136" s="115" t="s">
        <v>342</v>
      </c>
    </row>
    <row r="137" spans="1:2">
      <c r="A137" s="115" t="s">
        <v>130</v>
      </c>
      <c r="B137" s="115" t="s">
        <v>343</v>
      </c>
    </row>
    <row r="138" spans="1:2">
      <c r="A138" s="115" t="s">
        <v>130</v>
      </c>
      <c r="B138" s="115" t="s">
        <v>344</v>
      </c>
    </row>
    <row r="139" spans="1:2">
      <c r="A139" s="115" t="s">
        <v>130</v>
      </c>
      <c r="B139" s="115" t="s">
        <v>345</v>
      </c>
    </row>
    <row r="140" spans="1:2">
      <c r="A140" s="115" t="s">
        <v>130</v>
      </c>
      <c r="B140" s="115" t="s">
        <v>346</v>
      </c>
    </row>
    <row r="141" spans="1:2">
      <c r="A141" s="115" t="s">
        <v>130</v>
      </c>
      <c r="B141" s="115" t="s">
        <v>347</v>
      </c>
    </row>
    <row r="142" spans="1:2">
      <c r="A142" s="115" t="s">
        <v>130</v>
      </c>
      <c r="B142" s="115" t="s">
        <v>348</v>
      </c>
    </row>
    <row r="143" spans="1:2">
      <c r="A143" s="115" t="s">
        <v>130</v>
      </c>
      <c r="B143" s="115" t="s">
        <v>349</v>
      </c>
    </row>
    <row r="144" spans="1:2">
      <c r="A144" s="115" t="s">
        <v>130</v>
      </c>
      <c r="B144" s="115" t="s">
        <v>350</v>
      </c>
    </row>
    <row r="145" spans="1:2">
      <c r="A145" s="115" t="s">
        <v>130</v>
      </c>
      <c r="B145" s="115" t="s">
        <v>351</v>
      </c>
    </row>
    <row r="146" spans="1:2">
      <c r="A146" s="115" t="s">
        <v>130</v>
      </c>
      <c r="B146" s="115" t="s">
        <v>352</v>
      </c>
    </row>
    <row r="147" spans="1:2">
      <c r="A147" s="115" t="s">
        <v>130</v>
      </c>
      <c r="B147" s="115" t="s">
        <v>353</v>
      </c>
    </row>
    <row r="148" spans="1:2">
      <c r="A148" s="115" t="s">
        <v>130</v>
      </c>
      <c r="B148" s="115" t="s">
        <v>354</v>
      </c>
    </row>
    <row r="149" spans="1:2">
      <c r="A149" s="115" t="s">
        <v>130</v>
      </c>
      <c r="B149" s="115" t="s">
        <v>355</v>
      </c>
    </row>
    <row r="150" spans="1:2">
      <c r="A150" s="115" t="s">
        <v>130</v>
      </c>
      <c r="B150" s="115" t="s">
        <v>356</v>
      </c>
    </row>
    <row r="151" spans="1:2">
      <c r="A151" s="115" t="s">
        <v>130</v>
      </c>
      <c r="B151" s="115" t="s">
        <v>357</v>
      </c>
    </row>
    <row r="152" spans="1:2">
      <c r="A152" s="115" t="s">
        <v>130</v>
      </c>
      <c r="B152" s="115" t="s">
        <v>358</v>
      </c>
    </row>
    <row r="153" spans="1:2">
      <c r="A153" s="115" t="s">
        <v>130</v>
      </c>
      <c r="B153" s="115" t="s">
        <v>359</v>
      </c>
    </row>
    <row r="154" spans="1:2">
      <c r="A154" s="115" t="s">
        <v>360</v>
      </c>
      <c r="B154" s="115" t="s">
        <v>361</v>
      </c>
    </row>
    <row r="155" spans="1:2">
      <c r="A155" s="115" t="s">
        <v>360</v>
      </c>
      <c r="B155" s="115" t="s">
        <v>362</v>
      </c>
    </row>
    <row r="156" spans="1:2">
      <c r="A156" s="115" t="s">
        <v>360</v>
      </c>
      <c r="B156" s="115" t="s">
        <v>363</v>
      </c>
    </row>
    <row r="157" spans="1:2">
      <c r="A157" s="115" t="s">
        <v>360</v>
      </c>
      <c r="B157" s="115" t="s">
        <v>364</v>
      </c>
    </row>
    <row r="158" spans="1:2">
      <c r="A158" s="115" t="s">
        <v>360</v>
      </c>
      <c r="B158" s="115" t="s">
        <v>365</v>
      </c>
    </row>
    <row r="159" spans="1:2">
      <c r="A159" s="115" t="s">
        <v>360</v>
      </c>
      <c r="B159" s="115" t="s">
        <v>366</v>
      </c>
    </row>
    <row r="160" spans="1:2">
      <c r="A160" s="115" t="s">
        <v>360</v>
      </c>
      <c r="B160" s="115" t="s">
        <v>367</v>
      </c>
    </row>
    <row r="161" spans="1:2">
      <c r="A161" s="115" t="s">
        <v>360</v>
      </c>
      <c r="B161" s="115" t="s">
        <v>368</v>
      </c>
    </row>
    <row r="162" spans="1:2">
      <c r="A162" s="115" t="s">
        <v>360</v>
      </c>
      <c r="B162" s="115" t="s">
        <v>369</v>
      </c>
    </row>
    <row r="163" spans="1:2">
      <c r="A163" s="115" t="s">
        <v>360</v>
      </c>
      <c r="B163" s="115" t="s">
        <v>370</v>
      </c>
    </row>
    <row r="164" spans="1:2">
      <c r="A164" s="115" t="s">
        <v>360</v>
      </c>
      <c r="B164" s="115" t="s">
        <v>371</v>
      </c>
    </row>
    <row r="165" spans="1:2">
      <c r="A165" s="115" t="s">
        <v>360</v>
      </c>
      <c r="B165" s="115" t="s">
        <v>372</v>
      </c>
    </row>
    <row r="166" spans="1:2">
      <c r="A166" s="115" t="s">
        <v>360</v>
      </c>
      <c r="B166" s="115" t="s">
        <v>373</v>
      </c>
    </row>
    <row r="167" spans="1:2">
      <c r="A167" s="115" t="s">
        <v>360</v>
      </c>
      <c r="B167" s="115" t="s">
        <v>374</v>
      </c>
    </row>
    <row r="168" spans="1:2">
      <c r="A168" s="115" t="s">
        <v>360</v>
      </c>
      <c r="B168" s="115" t="s">
        <v>375</v>
      </c>
    </row>
    <row r="169" spans="1:2">
      <c r="A169" s="115" t="s">
        <v>376</v>
      </c>
      <c r="B169" s="115" t="s">
        <v>377</v>
      </c>
    </row>
    <row r="170" spans="1:2">
      <c r="A170" s="115" t="s">
        <v>376</v>
      </c>
      <c r="B170" s="115" t="s">
        <v>378</v>
      </c>
    </row>
    <row r="171" spans="1:2">
      <c r="A171" s="115" t="s">
        <v>376</v>
      </c>
      <c r="B171" s="115" t="s">
        <v>379</v>
      </c>
    </row>
    <row r="172" spans="1:2">
      <c r="A172" s="115" t="s">
        <v>376</v>
      </c>
      <c r="B172" s="115" t="s">
        <v>380</v>
      </c>
    </row>
    <row r="173" spans="1:2">
      <c r="A173" s="115" t="s">
        <v>376</v>
      </c>
      <c r="B173" s="115" t="s">
        <v>381</v>
      </c>
    </row>
    <row r="174" spans="1:2">
      <c r="A174" s="115" t="s">
        <v>376</v>
      </c>
      <c r="B174" s="115" t="s">
        <v>382</v>
      </c>
    </row>
    <row r="175" spans="1:2">
      <c r="A175" s="115" t="s">
        <v>376</v>
      </c>
      <c r="B175" s="115" t="s">
        <v>383</v>
      </c>
    </row>
    <row r="176" spans="1:2">
      <c r="A176" s="115" t="s">
        <v>376</v>
      </c>
      <c r="B176" s="115" t="s">
        <v>384</v>
      </c>
    </row>
    <row r="177" spans="1:2">
      <c r="A177" s="115" t="s">
        <v>376</v>
      </c>
      <c r="B177" s="115" t="s">
        <v>385</v>
      </c>
    </row>
    <row r="178" spans="1:2">
      <c r="A178" s="115" t="s">
        <v>376</v>
      </c>
      <c r="B178" s="115" t="s">
        <v>386</v>
      </c>
    </row>
    <row r="179" spans="1:2">
      <c r="A179" s="115" t="s">
        <v>376</v>
      </c>
      <c r="B179" s="115" t="s">
        <v>387</v>
      </c>
    </row>
    <row r="180" spans="1:2">
      <c r="A180" s="115" t="s">
        <v>376</v>
      </c>
      <c r="B180" s="115" t="s">
        <v>388</v>
      </c>
    </row>
    <row r="181" spans="1:2">
      <c r="A181" s="115" t="s">
        <v>376</v>
      </c>
      <c r="B181" s="115" t="s">
        <v>389</v>
      </c>
    </row>
    <row r="182" spans="1:2">
      <c r="A182" s="115" t="s">
        <v>376</v>
      </c>
      <c r="B182" s="115" t="s">
        <v>390</v>
      </c>
    </row>
    <row r="183" spans="1:2">
      <c r="A183" s="115" t="s">
        <v>376</v>
      </c>
      <c r="B183" s="115" t="s">
        <v>391</v>
      </c>
    </row>
    <row r="184" spans="1:2">
      <c r="A184" s="115" t="s">
        <v>376</v>
      </c>
      <c r="B184" s="115" t="s">
        <v>392</v>
      </c>
    </row>
    <row r="185" spans="1:2">
      <c r="A185" s="115" t="s">
        <v>157</v>
      </c>
      <c r="B185" s="115" t="s">
        <v>393</v>
      </c>
    </row>
    <row r="186" spans="1:2">
      <c r="A186" s="115" t="s">
        <v>157</v>
      </c>
      <c r="B186" s="115" t="s">
        <v>394</v>
      </c>
    </row>
    <row r="187" spans="1:2">
      <c r="A187" s="115" t="s">
        <v>157</v>
      </c>
      <c r="B187" s="115" t="s">
        <v>395</v>
      </c>
    </row>
    <row r="188" spans="1:2">
      <c r="A188" s="115" t="s">
        <v>157</v>
      </c>
      <c r="B188" s="115" t="s">
        <v>396</v>
      </c>
    </row>
    <row r="189" spans="1:2">
      <c r="A189" s="115" t="s">
        <v>157</v>
      </c>
      <c r="B189" s="115" t="s">
        <v>397</v>
      </c>
    </row>
    <row r="190" spans="1:2">
      <c r="A190" s="115" t="s">
        <v>157</v>
      </c>
      <c r="B190" s="115" t="s">
        <v>398</v>
      </c>
    </row>
    <row r="191" spans="1:2">
      <c r="A191" s="115" t="s">
        <v>157</v>
      </c>
      <c r="B191" s="115" t="s">
        <v>399</v>
      </c>
    </row>
    <row r="192" spans="1:2">
      <c r="A192" s="115" t="s">
        <v>157</v>
      </c>
      <c r="B192" s="115" t="s">
        <v>400</v>
      </c>
    </row>
    <row r="193" spans="1:2">
      <c r="A193" s="115" t="s">
        <v>157</v>
      </c>
      <c r="B193" s="115" t="s">
        <v>401</v>
      </c>
    </row>
    <row r="194" spans="1:2">
      <c r="A194" s="115" t="s">
        <v>157</v>
      </c>
      <c r="B194" s="115" t="s">
        <v>402</v>
      </c>
    </row>
    <row r="195" spans="1:2">
      <c r="A195" s="115" t="s">
        <v>157</v>
      </c>
      <c r="B195" s="115" t="s">
        <v>403</v>
      </c>
    </row>
    <row r="196" spans="1:2">
      <c r="A196" s="115" t="s">
        <v>157</v>
      </c>
      <c r="B196" s="115" t="s">
        <v>404</v>
      </c>
    </row>
    <row r="197" spans="1:2">
      <c r="A197" s="115" t="s">
        <v>157</v>
      </c>
      <c r="B197" s="115" t="s">
        <v>405</v>
      </c>
    </row>
    <row r="198" spans="1:2">
      <c r="A198" s="115" t="s">
        <v>157</v>
      </c>
      <c r="B198" s="115" t="s">
        <v>406</v>
      </c>
    </row>
    <row r="199" spans="1:2">
      <c r="A199" s="115" t="s">
        <v>157</v>
      </c>
      <c r="B199" s="115" t="s">
        <v>407</v>
      </c>
    </row>
    <row r="200" spans="1:2">
      <c r="A200" s="115" t="s">
        <v>146</v>
      </c>
      <c r="B200" s="115" t="s">
        <v>408</v>
      </c>
    </row>
    <row r="201" spans="1:2">
      <c r="A201" s="115" t="s">
        <v>146</v>
      </c>
      <c r="B201" s="115" t="s">
        <v>409</v>
      </c>
    </row>
    <row r="202" spans="1:2">
      <c r="A202" s="115" t="s">
        <v>146</v>
      </c>
      <c r="B202" s="115" t="s">
        <v>410</v>
      </c>
    </row>
    <row r="203" spans="1:2">
      <c r="A203" s="115" t="s">
        <v>146</v>
      </c>
      <c r="B203" s="115" t="s">
        <v>411</v>
      </c>
    </row>
    <row r="204" spans="1:2">
      <c r="A204" s="115" t="s">
        <v>146</v>
      </c>
      <c r="B204" s="115" t="s">
        <v>412</v>
      </c>
    </row>
    <row r="205" spans="1:2">
      <c r="A205" s="115" t="s">
        <v>146</v>
      </c>
      <c r="B205" s="115" t="s">
        <v>413</v>
      </c>
    </row>
    <row r="206" spans="1:2">
      <c r="A206" s="115" t="s">
        <v>146</v>
      </c>
      <c r="B206" s="115" t="s">
        <v>414</v>
      </c>
    </row>
    <row r="207" spans="1:2">
      <c r="A207" s="115" t="s">
        <v>146</v>
      </c>
      <c r="B207" s="115" t="s">
        <v>415</v>
      </c>
    </row>
    <row r="208" spans="1:2">
      <c r="A208" s="115" t="s">
        <v>146</v>
      </c>
      <c r="B208" s="115" t="s">
        <v>416</v>
      </c>
    </row>
    <row r="209" spans="1:2">
      <c r="A209" s="115" t="s">
        <v>146</v>
      </c>
      <c r="B209" s="115" t="s">
        <v>417</v>
      </c>
    </row>
    <row r="210" spans="1:2">
      <c r="A210" s="115" t="s">
        <v>146</v>
      </c>
      <c r="B210" s="115" t="s">
        <v>418</v>
      </c>
    </row>
    <row r="211" spans="1:2">
      <c r="A211" s="115" t="s">
        <v>146</v>
      </c>
      <c r="B211" s="115" t="s">
        <v>419</v>
      </c>
    </row>
    <row r="212" spans="1:2">
      <c r="A212" s="115" t="s">
        <v>146</v>
      </c>
      <c r="B212" s="115" t="s">
        <v>420</v>
      </c>
    </row>
    <row r="213" spans="1:2">
      <c r="A213" s="115" t="s">
        <v>146</v>
      </c>
      <c r="B213" s="115" t="s">
        <v>421</v>
      </c>
    </row>
    <row r="214" spans="1:2">
      <c r="A214" s="115" t="s">
        <v>146</v>
      </c>
      <c r="B214" s="115" t="s">
        <v>422</v>
      </c>
    </row>
    <row r="215" spans="1:2">
      <c r="A215" s="115" t="s">
        <v>146</v>
      </c>
      <c r="B215" s="115" t="s">
        <v>423</v>
      </c>
    </row>
    <row r="216" spans="1:2">
      <c r="A216" s="115" t="s">
        <v>146</v>
      </c>
      <c r="B216" s="115" t="s">
        <v>424</v>
      </c>
    </row>
    <row r="217" spans="1:2">
      <c r="A217" s="115" t="s">
        <v>425</v>
      </c>
      <c r="B217" s="115" t="s">
        <v>426</v>
      </c>
    </row>
    <row r="218" spans="1:2">
      <c r="A218" s="115" t="s">
        <v>425</v>
      </c>
      <c r="B218" s="115" t="s">
        <v>427</v>
      </c>
    </row>
    <row r="219" spans="1:2">
      <c r="A219" s="115" t="s">
        <v>425</v>
      </c>
      <c r="B219" s="115" t="s">
        <v>428</v>
      </c>
    </row>
    <row r="220" spans="1:2">
      <c r="A220" s="115" t="s">
        <v>425</v>
      </c>
      <c r="B220" s="115" t="s">
        <v>429</v>
      </c>
    </row>
    <row r="221" spans="1:2">
      <c r="A221" s="115" t="s">
        <v>425</v>
      </c>
      <c r="B221" s="115" t="s">
        <v>430</v>
      </c>
    </row>
    <row r="222" spans="1:2">
      <c r="A222" s="115" t="s">
        <v>425</v>
      </c>
      <c r="B222" s="115" t="s">
        <v>431</v>
      </c>
    </row>
    <row r="223" spans="1:2">
      <c r="A223" s="115" t="s">
        <v>425</v>
      </c>
      <c r="B223" s="115" t="s">
        <v>432</v>
      </c>
    </row>
    <row r="224" spans="1:2">
      <c r="A224" s="115" t="s">
        <v>425</v>
      </c>
      <c r="B224" s="115" t="s">
        <v>433</v>
      </c>
    </row>
    <row r="225" spans="1:2">
      <c r="A225" s="115" t="s">
        <v>425</v>
      </c>
      <c r="B225" s="115" t="s">
        <v>434</v>
      </c>
    </row>
    <row r="226" spans="1:2">
      <c r="A226" s="115" t="s">
        <v>425</v>
      </c>
      <c r="B226" s="115" t="s">
        <v>435</v>
      </c>
    </row>
    <row r="227" spans="1:2">
      <c r="A227" s="115" t="s">
        <v>425</v>
      </c>
      <c r="B227" s="115" t="s">
        <v>436</v>
      </c>
    </row>
    <row r="228" spans="1:2">
      <c r="A228" s="115" t="s">
        <v>425</v>
      </c>
      <c r="B228" s="115" t="s">
        <v>437</v>
      </c>
    </row>
    <row r="229" spans="1:2">
      <c r="A229" s="115" t="s">
        <v>425</v>
      </c>
      <c r="B229" s="115" t="s">
        <v>438</v>
      </c>
    </row>
    <row r="230" spans="1:2">
      <c r="A230" s="115" t="s">
        <v>425</v>
      </c>
      <c r="B230" s="115" t="s">
        <v>439</v>
      </c>
    </row>
    <row r="231" spans="1:2">
      <c r="A231" s="115" t="s">
        <v>425</v>
      </c>
      <c r="B231" s="115" t="s">
        <v>440</v>
      </c>
    </row>
    <row r="232" spans="1:2">
      <c r="A232" s="115" t="s">
        <v>425</v>
      </c>
      <c r="B232" s="115" t="s">
        <v>441</v>
      </c>
    </row>
    <row r="233" spans="1:2">
      <c r="A233" s="115" t="s">
        <v>425</v>
      </c>
      <c r="B233" s="115" t="s">
        <v>442</v>
      </c>
    </row>
    <row r="234" spans="1:2">
      <c r="A234" s="115" t="s">
        <v>153</v>
      </c>
      <c r="B234" s="115" t="s">
        <v>443</v>
      </c>
    </row>
    <row r="235" spans="1:2">
      <c r="A235" s="115" t="s">
        <v>153</v>
      </c>
      <c r="B235" s="115" t="s">
        <v>444</v>
      </c>
    </row>
    <row r="236" spans="1:2">
      <c r="A236" s="115" t="s">
        <v>153</v>
      </c>
      <c r="B236" s="115" t="s">
        <v>445</v>
      </c>
    </row>
    <row r="237" spans="1:2">
      <c r="A237" s="115" t="s">
        <v>153</v>
      </c>
      <c r="B237" s="115" t="s">
        <v>446</v>
      </c>
    </row>
    <row r="238" spans="1:2">
      <c r="A238" s="115" t="s">
        <v>153</v>
      </c>
      <c r="B238" s="115" t="s">
        <v>447</v>
      </c>
    </row>
    <row r="239" spans="1:2">
      <c r="A239" s="115" t="s">
        <v>153</v>
      </c>
      <c r="B239" s="115" t="s">
        <v>448</v>
      </c>
    </row>
    <row r="240" spans="1:2">
      <c r="A240" s="115" t="s">
        <v>153</v>
      </c>
      <c r="B240" s="115" t="s">
        <v>449</v>
      </c>
    </row>
    <row r="241" spans="1:2">
      <c r="A241" s="115" t="s">
        <v>153</v>
      </c>
      <c r="B241" s="115" t="s">
        <v>450</v>
      </c>
    </row>
    <row r="242" spans="1:2">
      <c r="A242" s="115" t="s">
        <v>153</v>
      </c>
      <c r="B242" s="115" t="s">
        <v>451</v>
      </c>
    </row>
    <row r="243" spans="1:2">
      <c r="A243" s="115" t="s">
        <v>153</v>
      </c>
      <c r="B243" s="115" t="s">
        <v>452</v>
      </c>
    </row>
    <row r="244" spans="1:2">
      <c r="A244" s="115" t="s">
        <v>153</v>
      </c>
      <c r="B244" s="115" t="s">
        <v>453</v>
      </c>
    </row>
    <row r="245" spans="1:2">
      <c r="A245" s="115" t="s">
        <v>153</v>
      </c>
      <c r="B245" s="115" t="s">
        <v>454</v>
      </c>
    </row>
    <row r="246" spans="1:2">
      <c r="A246" s="115" t="s">
        <v>153</v>
      </c>
      <c r="B246" s="115" t="s">
        <v>455</v>
      </c>
    </row>
    <row r="247" spans="1:2">
      <c r="A247" s="115" t="s">
        <v>153</v>
      </c>
      <c r="B247" s="115" t="s">
        <v>456</v>
      </c>
    </row>
    <row r="248" spans="1:2">
      <c r="A248" s="115" t="s">
        <v>153</v>
      </c>
      <c r="B248" s="115" t="s">
        <v>457</v>
      </c>
    </row>
    <row r="249" spans="1:2">
      <c r="A249" s="115" t="s">
        <v>174</v>
      </c>
      <c r="B249" s="115" t="s">
        <v>458</v>
      </c>
    </row>
    <row r="250" spans="1:2">
      <c r="A250" s="115" t="s">
        <v>174</v>
      </c>
      <c r="B250" s="115" t="s">
        <v>459</v>
      </c>
    </row>
    <row r="251" spans="1:2">
      <c r="A251" s="115" t="s">
        <v>174</v>
      </c>
      <c r="B251" s="115" t="s">
        <v>460</v>
      </c>
    </row>
    <row r="252" spans="1:2">
      <c r="A252" s="115" t="s">
        <v>174</v>
      </c>
      <c r="B252" s="115" t="s">
        <v>461</v>
      </c>
    </row>
    <row r="253" spans="1:2">
      <c r="A253" s="115" t="s">
        <v>174</v>
      </c>
      <c r="B253" s="115" t="s">
        <v>462</v>
      </c>
    </row>
    <row r="254" spans="1:2">
      <c r="A254" s="115" t="s">
        <v>174</v>
      </c>
      <c r="B254" s="115" t="s">
        <v>463</v>
      </c>
    </row>
    <row r="255" spans="1:2">
      <c r="A255" s="115" t="s">
        <v>174</v>
      </c>
      <c r="B255" s="115" t="s">
        <v>464</v>
      </c>
    </row>
    <row r="256" spans="1:2">
      <c r="A256" s="115" t="s">
        <v>174</v>
      </c>
      <c r="B256" s="115" t="s">
        <v>465</v>
      </c>
    </row>
    <row r="257" spans="1:2">
      <c r="A257" s="115" t="s">
        <v>174</v>
      </c>
      <c r="B257" s="115" t="s">
        <v>466</v>
      </c>
    </row>
    <row r="258" spans="1:2">
      <c r="A258" s="115" t="s">
        <v>174</v>
      </c>
      <c r="B258" s="115" t="s">
        <v>467</v>
      </c>
    </row>
    <row r="259" spans="1:2">
      <c r="A259" s="115" t="s">
        <v>174</v>
      </c>
      <c r="B259" s="115" t="s">
        <v>468</v>
      </c>
    </row>
    <row r="260" spans="1:2">
      <c r="A260" s="115" t="s">
        <v>174</v>
      </c>
      <c r="B260" s="115" t="s">
        <v>469</v>
      </c>
    </row>
    <row r="261" spans="1:2">
      <c r="A261" s="115" t="s">
        <v>174</v>
      </c>
      <c r="B261" s="115" t="s">
        <v>470</v>
      </c>
    </row>
    <row r="262" spans="1:2">
      <c r="A262" s="115" t="s">
        <v>174</v>
      </c>
      <c r="B262" s="115" t="s">
        <v>471</v>
      </c>
    </row>
    <row r="263" spans="1:2">
      <c r="A263" s="115" t="s">
        <v>174</v>
      </c>
      <c r="B263" s="115" t="s">
        <v>472</v>
      </c>
    </row>
    <row r="264" spans="1:2">
      <c r="A264" s="115" t="s">
        <v>174</v>
      </c>
      <c r="B264" s="115" t="s">
        <v>473</v>
      </c>
    </row>
    <row r="265" spans="1:2">
      <c r="A265" s="115" t="s">
        <v>137</v>
      </c>
      <c r="B265" s="115" t="s">
        <v>474</v>
      </c>
    </row>
    <row r="266" spans="1:2">
      <c r="A266" s="115" t="s">
        <v>137</v>
      </c>
      <c r="B266" s="115" t="s">
        <v>475</v>
      </c>
    </row>
    <row r="267" spans="1:2">
      <c r="A267" s="115" t="s">
        <v>137</v>
      </c>
      <c r="B267" s="115" t="s">
        <v>476</v>
      </c>
    </row>
    <row r="268" spans="1:2">
      <c r="A268" s="115" t="s">
        <v>137</v>
      </c>
      <c r="B268" s="115" t="s">
        <v>477</v>
      </c>
    </row>
    <row r="269" spans="1:2">
      <c r="A269" s="115" t="s">
        <v>137</v>
      </c>
      <c r="B269" s="115" t="s">
        <v>478</v>
      </c>
    </row>
    <row r="270" spans="1:2">
      <c r="A270" s="115" t="s">
        <v>137</v>
      </c>
      <c r="B270" s="115" t="s">
        <v>479</v>
      </c>
    </row>
    <row r="271" spans="1:2">
      <c r="A271" s="115" t="s">
        <v>137</v>
      </c>
      <c r="B271" s="115" t="s">
        <v>480</v>
      </c>
    </row>
    <row r="272" spans="1:2">
      <c r="A272" s="115" t="s">
        <v>137</v>
      </c>
      <c r="B272" s="115" t="s">
        <v>481</v>
      </c>
    </row>
    <row r="273" spans="1:2">
      <c r="A273" s="115" t="s">
        <v>137</v>
      </c>
      <c r="B273" s="115" t="s">
        <v>482</v>
      </c>
    </row>
    <row r="274" spans="1:2">
      <c r="A274" s="115" t="s">
        <v>137</v>
      </c>
      <c r="B274" s="115" t="s">
        <v>483</v>
      </c>
    </row>
    <row r="275" spans="1:2">
      <c r="A275" s="115" t="s">
        <v>137</v>
      </c>
      <c r="B275" s="115" t="s">
        <v>484</v>
      </c>
    </row>
    <row r="276" spans="1:2">
      <c r="A276" s="115" t="s">
        <v>137</v>
      </c>
      <c r="B276" s="115" t="s">
        <v>485</v>
      </c>
    </row>
    <row r="277" spans="1:2">
      <c r="A277" s="115" t="s">
        <v>137</v>
      </c>
      <c r="B277" s="115" t="s">
        <v>486</v>
      </c>
    </row>
    <row r="278" spans="1:2">
      <c r="A278" s="115" t="s">
        <v>137</v>
      </c>
      <c r="B278" s="115" t="s">
        <v>487</v>
      </c>
    </row>
    <row r="279" spans="1:2">
      <c r="A279" s="115" t="s">
        <v>137</v>
      </c>
      <c r="B279" s="115" t="s">
        <v>488</v>
      </c>
    </row>
    <row r="280" spans="1:2">
      <c r="A280" s="115" t="s">
        <v>137</v>
      </c>
      <c r="B280" s="115" t="s">
        <v>489</v>
      </c>
    </row>
    <row r="281" spans="1:2">
      <c r="A281" s="115" t="s">
        <v>137</v>
      </c>
      <c r="B281" s="115" t="s">
        <v>490</v>
      </c>
    </row>
    <row r="282" spans="1:2">
      <c r="A282" s="115" t="s">
        <v>137</v>
      </c>
      <c r="B282" s="115" t="s">
        <v>491</v>
      </c>
    </row>
    <row r="283" spans="1:2">
      <c r="A283" s="115" t="s">
        <v>161</v>
      </c>
      <c r="B283" s="115" t="s">
        <v>492</v>
      </c>
    </row>
    <row r="284" spans="1:2">
      <c r="A284" s="115" t="s">
        <v>161</v>
      </c>
      <c r="B284" s="115" t="s">
        <v>493</v>
      </c>
    </row>
    <row r="285" spans="1:2">
      <c r="A285" s="115" t="s">
        <v>161</v>
      </c>
      <c r="B285" s="115" t="s">
        <v>494</v>
      </c>
    </row>
    <row r="286" spans="1:2">
      <c r="A286" s="115" t="s">
        <v>161</v>
      </c>
      <c r="B286" s="115" t="s">
        <v>495</v>
      </c>
    </row>
    <row r="287" spans="1:2">
      <c r="A287" s="115" t="s">
        <v>161</v>
      </c>
      <c r="B287" s="115" t="s">
        <v>496</v>
      </c>
    </row>
    <row r="288" spans="1:2">
      <c r="A288" s="115" t="s">
        <v>161</v>
      </c>
      <c r="B288" s="115" t="s">
        <v>497</v>
      </c>
    </row>
    <row r="289" spans="1:2">
      <c r="A289" s="115" t="s">
        <v>161</v>
      </c>
      <c r="B289" s="115" t="s">
        <v>498</v>
      </c>
    </row>
    <row r="290" spans="1:2">
      <c r="A290" s="115" t="s">
        <v>161</v>
      </c>
      <c r="B290" s="115" t="s">
        <v>499</v>
      </c>
    </row>
    <row r="291" spans="1:2">
      <c r="A291" s="115" t="s">
        <v>161</v>
      </c>
      <c r="B291" s="115" t="s">
        <v>500</v>
      </c>
    </row>
    <row r="292" spans="1:2">
      <c r="A292" s="115" t="s">
        <v>161</v>
      </c>
      <c r="B292" s="115" t="s">
        <v>501</v>
      </c>
    </row>
    <row r="293" spans="1:2">
      <c r="A293" s="115" t="s">
        <v>161</v>
      </c>
      <c r="B293" s="115" t="s">
        <v>502</v>
      </c>
    </row>
    <row r="294" spans="1:2">
      <c r="A294" s="115" t="s">
        <v>161</v>
      </c>
      <c r="B294" s="115" t="s">
        <v>503</v>
      </c>
    </row>
    <row r="295" spans="1:2">
      <c r="A295" s="115" t="s">
        <v>161</v>
      </c>
      <c r="B295" s="115" t="s">
        <v>504</v>
      </c>
    </row>
    <row r="296" spans="1:2">
      <c r="A296" s="115" t="s">
        <v>161</v>
      </c>
      <c r="B296" s="115" t="s">
        <v>505</v>
      </c>
    </row>
    <row r="297" spans="1:2">
      <c r="A297" s="115" t="s">
        <v>161</v>
      </c>
      <c r="B297" s="115" t="s">
        <v>506</v>
      </c>
    </row>
    <row r="298" spans="1:2">
      <c r="A298" s="115" t="s">
        <v>161</v>
      </c>
      <c r="B298" s="115" t="s">
        <v>507</v>
      </c>
    </row>
    <row r="299" spans="1:2">
      <c r="A299" s="115" t="s">
        <v>161</v>
      </c>
      <c r="B299" s="115" t="s">
        <v>508</v>
      </c>
    </row>
    <row r="300" spans="1:2">
      <c r="A300" s="115" t="s">
        <v>509</v>
      </c>
      <c r="B300" s="115" t="s">
        <v>510</v>
      </c>
    </row>
    <row r="301" spans="1:2">
      <c r="A301" s="115" t="s">
        <v>509</v>
      </c>
      <c r="B301" s="115" t="s">
        <v>511</v>
      </c>
    </row>
    <row r="302" spans="1:2">
      <c r="A302" s="115" t="s">
        <v>509</v>
      </c>
      <c r="B302" s="115" t="s">
        <v>512</v>
      </c>
    </row>
    <row r="303" spans="1:2">
      <c r="A303" s="115" t="s">
        <v>509</v>
      </c>
      <c r="B303" s="115" t="s">
        <v>513</v>
      </c>
    </row>
    <row r="304" spans="1:2">
      <c r="A304" s="115" t="s">
        <v>509</v>
      </c>
      <c r="B304" s="115" t="s">
        <v>514</v>
      </c>
    </row>
    <row r="305" spans="1:2">
      <c r="A305" s="115" t="s">
        <v>509</v>
      </c>
      <c r="B305" s="115" t="s">
        <v>515</v>
      </c>
    </row>
    <row r="306" spans="1:2">
      <c r="A306" s="115" t="s">
        <v>509</v>
      </c>
      <c r="B306" s="115" t="s">
        <v>516</v>
      </c>
    </row>
    <row r="307" spans="1:2">
      <c r="A307" s="115" t="s">
        <v>509</v>
      </c>
      <c r="B307" s="115" t="s">
        <v>517</v>
      </c>
    </row>
    <row r="308" spans="1:2">
      <c r="A308" s="115" t="s">
        <v>509</v>
      </c>
      <c r="B308" s="115" t="s">
        <v>518</v>
      </c>
    </row>
    <row r="309" spans="1:2">
      <c r="A309" s="115" t="s">
        <v>509</v>
      </c>
      <c r="B309" s="115" t="s">
        <v>519</v>
      </c>
    </row>
    <row r="310" spans="1:2">
      <c r="A310" s="115" t="s">
        <v>509</v>
      </c>
      <c r="B310" s="115" t="s">
        <v>520</v>
      </c>
    </row>
    <row r="311" spans="1:2">
      <c r="A311" s="115" t="s">
        <v>509</v>
      </c>
      <c r="B311" s="115" t="s">
        <v>521</v>
      </c>
    </row>
    <row r="312" spans="1:2">
      <c r="A312" s="115" t="s">
        <v>509</v>
      </c>
      <c r="B312" s="115" t="s">
        <v>522</v>
      </c>
    </row>
    <row r="313" spans="1:2">
      <c r="A313" s="115" t="s">
        <v>509</v>
      </c>
      <c r="B313" s="115" t="s">
        <v>523</v>
      </c>
    </row>
    <row r="314" spans="1:2">
      <c r="A314" s="115" t="s">
        <v>509</v>
      </c>
      <c r="B314" s="115" t="s">
        <v>524</v>
      </c>
    </row>
    <row r="315" spans="1:2">
      <c r="A315" s="115" t="s">
        <v>525</v>
      </c>
      <c r="B315" s="115" t="s">
        <v>526</v>
      </c>
    </row>
    <row r="316" spans="1:2">
      <c r="A316" s="115" t="s">
        <v>525</v>
      </c>
      <c r="B316" s="115" t="s">
        <v>527</v>
      </c>
    </row>
    <row r="317" spans="1:2">
      <c r="A317" s="115" t="s">
        <v>525</v>
      </c>
      <c r="B317" s="115" t="s">
        <v>528</v>
      </c>
    </row>
    <row r="318" spans="1:2">
      <c r="A318" s="115" t="s">
        <v>525</v>
      </c>
      <c r="B318" s="115" t="s">
        <v>529</v>
      </c>
    </row>
    <row r="319" spans="1:2">
      <c r="A319" s="115" t="s">
        <v>525</v>
      </c>
      <c r="B319" s="115" t="s">
        <v>530</v>
      </c>
    </row>
    <row r="320" spans="1:2">
      <c r="A320" s="115" t="s">
        <v>525</v>
      </c>
      <c r="B320" s="115" t="s">
        <v>531</v>
      </c>
    </row>
    <row r="321" spans="1:2">
      <c r="A321" s="115" t="s">
        <v>525</v>
      </c>
      <c r="B321" s="115" t="s">
        <v>532</v>
      </c>
    </row>
    <row r="322" spans="1:2">
      <c r="A322" s="115" t="s">
        <v>525</v>
      </c>
      <c r="B322" s="115" t="s">
        <v>533</v>
      </c>
    </row>
    <row r="323" spans="1:2">
      <c r="A323" s="115" t="s">
        <v>525</v>
      </c>
      <c r="B323" s="115" t="s">
        <v>534</v>
      </c>
    </row>
    <row r="324" spans="1:2">
      <c r="A324" s="115" t="s">
        <v>525</v>
      </c>
      <c r="B324" s="115" t="s">
        <v>535</v>
      </c>
    </row>
    <row r="325" spans="1:2">
      <c r="A325" s="115" t="s">
        <v>525</v>
      </c>
      <c r="B325" s="115" t="s">
        <v>536</v>
      </c>
    </row>
    <row r="326" spans="1:2">
      <c r="A326" s="115" t="s">
        <v>525</v>
      </c>
      <c r="B326" s="115" t="s">
        <v>537</v>
      </c>
    </row>
    <row r="327" spans="1:2">
      <c r="A327" s="115" t="s">
        <v>525</v>
      </c>
      <c r="B327" s="115" t="s">
        <v>538</v>
      </c>
    </row>
    <row r="328" spans="1:2">
      <c r="A328" s="115" t="s">
        <v>525</v>
      </c>
      <c r="B328" s="115" t="s">
        <v>539</v>
      </c>
    </row>
    <row r="329" spans="1:2">
      <c r="A329" s="115" t="s">
        <v>525</v>
      </c>
      <c r="B329" s="115" t="s">
        <v>540</v>
      </c>
    </row>
    <row r="330" spans="1:2">
      <c r="A330" s="115" t="s">
        <v>541</v>
      </c>
      <c r="B330" s="115" t="s">
        <v>542</v>
      </c>
    </row>
    <row r="331" spans="1:2">
      <c r="A331" s="115" t="s">
        <v>541</v>
      </c>
      <c r="B331" s="115" t="s">
        <v>543</v>
      </c>
    </row>
    <row r="332" spans="1:2">
      <c r="A332" s="115" t="s">
        <v>541</v>
      </c>
      <c r="B332" s="115" t="s">
        <v>544</v>
      </c>
    </row>
    <row r="333" spans="1:2">
      <c r="A333" s="115" t="s">
        <v>541</v>
      </c>
      <c r="B333" s="115" t="s">
        <v>545</v>
      </c>
    </row>
    <row r="334" spans="1:2">
      <c r="A334" s="115" t="s">
        <v>541</v>
      </c>
      <c r="B334" s="115" t="s">
        <v>546</v>
      </c>
    </row>
    <row r="335" spans="1:2">
      <c r="A335" s="115" t="s">
        <v>541</v>
      </c>
      <c r="B335" s="115" t="s">
        <v>547</v>
      </c>
    </row>
    <row r="336" spans="1:2">
      <c r="A336" s="115" t="s">
        <v>541</v>
      </c>
      <c r="B336" s="115" t="s">
        <v>548</v>
      </c>
    </row>
    <row r="337" spans="1:2">
      <c r="A337" s="115" t="s">
        <v>541</v>
      </c>
      <c r="B337" s="115" t="s">
        <v>549</v>
      </c>
    </row>
    <row r="338" spans="1:2">
      <c r="A338" s="115" t="s">
        <v>541</v>
      </c>
      <c r="B338" s="115" t="s">
        <v>550</v>
      </c>
    </row>
    <row r="339" spans="1:2">
      <c r="A339" s="115" t="s">
        <v>541</v>
      </c>
      <c r="B339" s="115" t="s">
        <v>551</v>
      </c>
    </row>
    <row r="340" spans="1:2">
      <c r="A340" s="115" t="s">
        <v>541</v>
      </c>
      <c r="B340" s="115" t="s">
        <v>552</v>
      </c>
    </row>
    <row r="341" spans="1:2">
      <c r="A341" s="115" t="s">
        <v>541</v>
      </c>
      <c r="B341" s="115" t="s">
        <v>553</v>
      </c>
    </row>
    <row r="342" spans="1:2">
      <c r="A342" s="115" t="s">
        <v>541</v>
      </c>
      <c r="B342" s="115" t="s">
        <v>554</v>
      </c>
    </row>
    <row r="343" spans="1:2">
      <c r="A343" s="115" t="s">
        <v>541</v>
      </c>
      <c r="B343" s="115" t="s">
        <v>555</v>
      </c>
    </row>
    <row r="344" spans="1:2">
      <c r="A344" s="115" t="s">
        <v>541</v>
      </c>
      <c r="B344" s="115" t="s">
        <v>556</v>
      </c>
    </row>
    <row r="345" spans="1:2">
      <c r="A345" s="115" t="s">
        <v>541</v>
      </c>
      <c r="B345" s="115" t="s">
        <v>557</v>
      </c>
    </row>
    <row r="346" spans="1:2">
      <c r="A346" s="115" t="s">
        <v>558</v>
      </c>
      <c r="B346" s="115" t="s">
        <v>559</v>
      </c>
    </row>
    <row r="347" spans="1:2">
      <c r="A347" s="115" t="s">
        <v>558</v>
      </c>
      <c r="B347" s="115" t="s">
        <v>560</v>
      </c>
    </row>
    <row r="348" spans="1:2">
      <c r="A348" s="115" t="s">
        <v>558</v>
      </c>
      <c r="B348" s="115" t="s">
        <v>561</v>
      </c>
    </row>
    <row r="349" spans="1:2">
      <c r="A349" s="115" t="s">
        <v>558</v>
      </c>
      <c r="B349" s="115" t="s">
        <v>562</v>
      </c>
    </row>
    <row r="350" spans="1:2">
      <c r="A350" s="115" t="s">
        <v>558</v>
      </c>
      <c r="B350" s="115" t="s">
        <v>563</v>
      </c>
    </row>
    <row r="351" spans="1:2">
      <c r="A351" s="115" t="s">
        <v>558</v>
      </c>
      <c r="B351" s="115" t="s">
        <v>564</v>
      </c>
    </row>
    <row r="352" spans="1:2">
      <c r="A352" s="115" t="s">
        <v>558</v>
      </c>
      <c r="B352" s="115" t="s">
        <v>565</v>
      </c>
    </row>
    <row r="353" spans="1:2">
      <c r="A353" s="115" t="s">
        <v>558</v>
      </c>
      <c r="B353" s="115" t="s">
        <v>566</v>
      </c>
    </row>
    <row r="354" spans="1:2">
      <c r="A354" s="115" t="s">
        <v>558</v>
      </c>
      <c r="B354" s="115" t="s">
        <v>567</v>
      </c>
    </row>
    <row r="355" spans="1:2">
      <c r="A355" s="115" t="s">
        <v>558</v>
      </c>
      <c r="B355" s="115" t="s">
        <v>568</v>
      </c>
    </row>
    <row r="356" spans="1:2">
      <c r="A356" s="115" t="s">
        <v>558</v>
      </c>
      <c r="B356" s="115" t="s">
        <v>569</v>
      </c>
    </row>
    <row r="357" spans="1:2">
      <c r="A357" s="115" t="s">
        <v>558</v>
      </c>
      <c r="B357" s="115" t="s">
        <v>570</v>
      </c>
    </row>
    <row r="358" spans="1:2">
      <c r="A358" s="115" t="s">
        <v>558</v>
      </c>
      <c r="B358" s="115" t="s">
        <v>571</v>
      </c>
    </row>
    <row r="359" spans="1:2">
      <c r="A359" s="115" t="s">
        <v>138</v>
      </c>
      <c r="B359" s="115" t="s">
        <v>572</v>
      </c>
    </row>
    <row r="360" spans="1:2">
      <c r="A360" s="115" t="s">
        <v>138</v>
      </c>
      <c r="B360" s="115" t="s">
        <v>573</v>
      </c>
    </row>
    <row r="361" spans="1:2">
      <c r="A361" s="115" t="s">
        <v>138</v>
      </c>
      <c r="B361" s="115" t="s">
        <v>574</v>
      </c>
    </row>
    <row r="362" spans="1:2">
      <c r="A362" s="115" t="s">
        <v>138</v>
      </c>
      <c r="B362" s="115" t="s">
        <v>575</v>
      </c>
    </row>
    <row r="363" spans="1:2">
      <c r="A363" s="115" t="s">
        <v>138</v>
      </c>
      <c r="B363" s="115" t="s">
        <v>576</v>
      </c>
    </row>
    <row r="364" spans="1:2">
      <c r="A364" s="115" t="s">
        <v>138</v>
      </c>
      <c r="B364" s="115" t="s">
        <v>577</v>
      </c>
    </row>
    <row r="365" spans="1:2">
      <c r="A365" s="115" t="s">
        <v>138</v>
      </c>
      <c r="B365" s="115" t="s">
        <v>578</v>
      </c>
    </row>
    <row r="366" spans="1:2">
      <c r="A366" s="115" t="s">
        <v>138</v>
      </c>
      <c r="B366" s="115" t="s">
        <v>579</v>
      </c>
    </row>
    <row r="367" spans="1:2">
      <c r="A367" s="115" t="s">
        <v>138</v>
      </c>
      <c r="B367" s="115" t="s">
        <v>580</v>
      </c>
    </row>
    <row r="368" spans="1:2">
      <c r="A368" s="115" t="s">
        <v>138</v>
      </c>
      <c r="B368" s="115" t="s">
        <v>581</v>
      </c>
    </row>
    <row r="369" spans="1:2">
      <c r="A369" s="115" t="s">
        <v>138</v>
      </c>
      <c r="B369" s="115" t="s">
        <v>582</v>
      </c>
    </row>
    <row r="370" spans="1:2">
      <c r="A370" s="115" t="s">
        <v>138</v>
      </c>
      <c r="B370" s="115" t="s">
        <v>583</v>
      </c>
    </row>
    <row r="371" spans="1:2">
      <c r="A371" s="115" t="s">
        <v>138</v>
      </c>
      <c r="B371" s="115" t="s">
        <v>584</v>
      </c>
    </row>
    <row r="372" spans="1:2">
      <c r="A372" s="115" t="s">
        <v>138</v>
      </c>
      <c r="B372" s="115" t="s">
        <v>585</v>
      </c>
    </row>
    <row r="373" spans="1:2">
      <c r="A373" s="115" t="s">
        <v>586</v>
      </c>
      <c r="B373" s="115" t="s">
        <v>587</v>
      </c>
    </row>
    <row r="374" spans="1:2">
      <c r="A374" s="115" t="s">
        <v>586</v>
      </c>
      <c r="B374" s="115" t="s">
        <v>588</v>
      </c>
    </row>
    <row r="375" spans="1:2">
      <c r="A375" s="115" t="s">
        <v>586</v>
      </c>
      <c r="B375" s="115" t="s">
        <v>589</v>
      </c>
    </row>
    <row r="376" spans="1:2">
      <c r="A376" s="115" t="s">
        <v>586</v>
      </c>
      <c r="B376" s="115" t="s">
        <v>590</v>
      </c>
    </row>
    <row r="377" spans="1:2">
      <c r="A377" s="115" t="s">
        <v>586</v>
      </c>
      <c r="B377" s="115" t="s">
        <v>591</v>
      </c>
    </row>
    <row r="378" spans="1:2">
      <c r="A378" s="115" t="s">
        <v>586</v>
      </c>
      <c r="B378" s="115" t="s">
        <v>592</v>
      </c>
    </row>
    <row r="379" spans="1:2">
      <c r="A379" s="115" t="s">
        <v>586</v>
      </c>
      <c r="B379" s="115" t="s">
        <v>593</v>
      </c>
    </row>
    <row r="380" spans="1:2">
      <c r="A380" s="115" t="s">
        <v>586</v>
      </c>
      <c r="B380" s="115" t="s">
        <v>594</v>
      </c>
    </row>
    <row r="381" spans="1:2">
      <c r="A381" s="115" t="s">
        <v>586</v>
      </c>
      <c r="B381" s="115" t="s">
        <v>595</v>
      </c>
    </row>
    <row r="382" spans="1:2">
      <c r="A382" s="115" t="s">
        <v>586</v>
      </c>
      <c r="B382" s="115" t="s">
        <v>596</v>
      </c>
    </row>
    <row r="383" spans="1:2">
      <c r="A383" s="115" t="s">
        <v>586</v>
      </c>
      <c r="B383" s="115" t="s">
        <v>597</v>
      </c>
    </row>
    <row r="384" spans="1:2">
      <c r="A384" s="115" t="s">
        <v>586</v>
      </c>
      <c r="B384" s="115" t="s">
        <v>598</v>
      </c>
    </row>
    <row r="385" spans="1:2">
      <c r="A385" s="115" t="s">
        <v>586</v>
      </c>
      <c r="B385" s="115" t="s">
        <v>599</v>
      </c>
    </row>
    <row r="386" spans="1:2">
      <c r="A386" s="115" t="s">
        <v>586</v>
      </c>
      <c r="B386" s="115" t="s">
        <v>600</v>
      </c>
    </row>
    <row r="387" spans="1:2">
      <c r="A387" s="115" t="s">
        <v>586</v>
      </c>
      <c r="B387" s="115" t="s">
        <v>601</v>
      </c>
    </row>
    <row r="388" spans="1:2">
      <c r="A388" s="115" t="s">
        <v>586</v>
      </c>
      <c r="B388" s="115" t="s">
        <v>602</v>
      </c>
    </row>
    <row r="389" spans="1:2">
      <c r="A389" s="115" t="s">
        <v>586</v>
      </c>
      <c r="B389" s="115" t="s">
        <v>603</v>
      </c>
    </row>
    <row r="390" spans="1:2">
      <c r="A390" s="115" t="s">
        <v>586</v>
      </c>
      <c r="B390" s="115" t="s">
        <v>604</v>
      </c>
    </row>
    <row r="391" spans="1:2">
      <c r="A391" s="115" t="s">
        <v>605</v>
      </c>
      <c r="B391" s="115" t="s">
        <v>606</v>
      </c>
    </row>
    <row r="392" spans="1:2">
      <c r="A392" s="115" t="s">
        <v>605</v>
      </c>
      <c r="B392" s="115" t="s">
        <v>607</v>
      </c>
    </row>
    <row r="393" spans="1:2">
      <c r="A393" s="115" t="s">
        <v>605</v>
      </c>
      <c r="B393" s="115" t="s">
        <v>608</v>
      </c>
    </row>
    <row r="394" spans="1:2">
      <c r="A394" s="115" t="s">
        <v>605</v>
      </c>
      <c r="B394" s="115" t="s">
        <v>609</v>
      </c>
    </row>
    <row r="395" spans="1:2">
      <c r="A395" s="115" t="s">
        <v>605</v>
      </c>
      <c r="B395" s="115" t="s">
        <v>610</v>
      </c>
    </row>
    <row r="396" spans="1:2">
      <c r="A396" s="115" t="s">
        <v>605</v>
      </c>
      <c r="B396" s="115" t="s">
        <v>611</v>
      </c>
    </row>
    <row r="397" spans="1:2">
      <c r="A397" s="115" t="s">
        <v>605</v>
      </c>
      <c r="B397" s="115" t="s">
        <v>612</v>
      </c>
    </row>
    <row r="398" spans="1:2">
      <c r="A398" s="115" t="s">
        <v>605</v>
      </c>
      <c r="B398" s="115" t="s">
        <v>613</v>
      </c>
    </row>
    <row r="399" spans="1:2">
      <c r="A399" s="115" t="s">
        <v>605</v>
      </c>
      <c r="B399" s="115" t="s">
        <v>614</v>
      </c>
    </row>
    <row r="400" spans="1:2">
      <c r="A400" s="115" t="s">
        <v>605</v>
      </c>
      <c r="B400" s="115" t="s">
        <v>615</v>
      </c>
    </row>
    <row r="401" spans="1:2">
      <c r="A401" s="115" t="s">
        <v>605</v>
      </c>
      <c r="B401" s="115" t="s">
        <v>616</v>
      </c>
    </row>
    <row r="402" spans="1:2">
      <c r="A402" s="115" t="s">
        <v>605</v>
      </c>
      <c r="B402" s="115" t="s">
        <v>617</v>
      </c>
    </row>
    <row r="403" spans="1:2">
      <c r="A403" s="115" t="s">
        <v>605</v>
      </c>
      <c r="B403" s="115" t="s">
        <v>618</v>
      </c>
    </row>
    <row r="404" spans="1:2">
      <c r="A404" s="115" t="s">
        <v>605</v>
      </c>
      <c r="B404" s="115" t="s">
        <v>619</v>
      </c>
    </row>
    <row r="405" spans="1:2">
      <c r="A405" s="115" t="s">
        <v>605</v>
      </c>
      <c r="B405" s="115" t="s">
        <v>620</v>
      </c>
    </row>
    <row r="406" spans="1:2">
      <c r="A406" s="115" t="s">
        <v>140</v>
      </c>
      <c r="B406" s="115" t="s">
        <v>621</v>
      </c>
    </row>
    <row r="407" spans="1:2">
      <c r="A407" s="115" t="s">
        <v>140</v>
      </c>
      <c r="B407" s="115" t="s">
        <v>622</v>
      </c>
    </row>
    <row r="408" spans="1:2">
      <c r="A408" s="115" t="s">
        <v>140</v>
      </c>
      <c r="B408" s="115" t="s">
        <v>623</v>
      </c>
    </row>
    <row r="409" spans="1:2">
      <c r="A409" s="115" t="s">
        <v>140</v>
      </c>
      <c r="B409" s="115" t="s">
        <v>624</v>
      </c>
    </row>
    <row r="410" spans="1:2">
      <c r="A410" s="115" t="s">
        <v>140</v>
      </c>
      <c r="B410" s="115" t="s">
        <v>625</v>
      </c>
    </row>
    <row r="411" spans="1:2">
      <c r="A411" s="115" t="s">
        <v>140</v>
      </c>
      <c r="B411" s="115" t="s">
        <v>626</v>
      </c>
    </row>
    <row r="412" spans="1:2">
      <c r="A412" s="115" t="s">
        <v>140</v>
      </c>
      <c r="B412" s="115" t="s">
        <v>627</v>
      </c>
    </row>
    <row r="413" spans="1:2">
      <c r="A413" s="115" t="s">
        <v>140</v>
      </c>
      <c r="B413" s="115" t="s">
        <v>628</v>
      </c>
    </row>
    <row r="414" spans="1:2">
      <c r="A414" s="115" t="s">
        <v>140</v>
      </c>
      <c r="B414" s="115" t="s">
        <v>629</v>
      </c>
    </row>
    <row r="415" spans="1:2">
      <c r="A415" s="115" t="s">
        <v>140</v>
      </c>
      <c r="B415" s="115" t="s">
        <v>630</v>
      </c>
    </row>
    <row r="416" spans="1:2">
      <c r="A416" s="115" t="s">
        <v>140</v>
      </c>
      <c r="B416" s="115" t="s">
        <v>631</v>
      </c>
    </row>
    <row r="417" spans="1:2">
      <c r="A417" s="115" t="s">
        <v>140</v>
      </c>
      <c r="B417" s="115" t="s">
        <v>632</v>
      </c>
    </row>
    <row r="418" spans="1:2">
      <c r="A418" s="115" t="s">
        <v>140</v>
      </c>
      <c r="B418" s="115" t="s">
        <v>633</v>
      </c>
    </row>
    <row r="419" spans="1:2">
      <c r="A419" s="115" t="s">
        <v>140</v>
      </c>
      <c r="B419" s="115" t="s">
        <v>634</v>
      </c>
    </row>
    <row r="420" spans="1:2">
      <c r="A420" s="115" t="s">
        <v>140</v>
      </c>
      <c r="B420" s="115" t="s">
        <v>635</v>
      </c>
    </row>
    <row r="421" spans="1:2">
      <c r="A421" s="115" t="s">
        <v>140</v>
      </c>
      <c r="B421" s="115" t="s">
        <v>636</v>
      </c>
    </row>
    <row r="422" spans="1:2">
      <c r="A422" s="115" t="s">
        <v>140</v>
      </c>
      <c r="B422" s="115" t="s">
        <v>637</v>
      </c>
    </row>
    <row r="423" spans="1:2">
      <c r="A423" s="115" t="s">
        <v>140</v>
      </c>
      <c r="B423" s="115" t="s">
        <v>638</v>
      </c>
    </row>
    <row r="424" spans="1:2">
      <c r="A424" s="115" t="s">
        <v>140</v>
      </c>
      <c r="B424" s="115" t="s">
        <v>639</v>
      </c>
    </row>
    <row r="425" spans="1:2">
      <c r="A425" s="115" t="s">
        <v>164</v>
      </c>
      <c r="B425" s="115" t="s">
        <v>640</v>
      </c>
    </row>
    <row r="426" spans="1:2">
      <c r="A426" s="115" t="s">
        <v>164</v>
      </c>
      <c r="B426" s="115" t="s">
        <v>641</v>
      </c>
    </row>
    <row r="427" spans="1:2">
      <c r="A427" s="115" t="s">
        <v>164</v>
      </c>
      <c r="B427" s="115" t="s">
        <v>642</v>
      </c>
    </row>
    <row r="428" spans="1:2">
      <c r="A428" s="115" t="s">
        <v>164</v>
      </c>
      <c r="B428" s="115" t="s">
        <v>643</v>
      </c>
    </row>
    <row r="429" spans="1:2">
      <c r="A429" s="115" t="s">
        <v>164</v>
      </c>
      <c r="B429" s="115" t="s">
        <v>644</v>
      </c>
    </row>
    <row r="430" spans="1:2">
      <c r="A430" s="115" t="s">
        <v>164</v>
      </c>
      <c r="B430" s="115" t="s">
        <v>645</v>
      </c>
    </row>
    <row r="431" spans="1:2">
      <c r="A431" s="115" t="s">
        <v>164</v>
      </c>
      <c r="B431" s="115" t="s">
        <v>646</v>
      </c>
    </row>
    <row r="432" spans="1:2">
      <c r="A432" s="115" t="s">
        <v>164</v>
      </c>
      <c r="B432" s="115" t="s">
        <v>647</v>
      </c>
    </row>
    <row r="433" spans="1:2">
      <c r="A433" s="115" t="s">
        <v>164</v>
      </c>
      <c r="B433" s="115" t="s">
        <v>648</v>
      </c>
    </row>
    <row r="434" spans="1:2">
      <c r="A434" s="115" t="s">
        <v>164</v>
      </c>
      <c r="B434" s="115" t="s">
        <v>649</v>
      </c>
    </row>
    <row r="435" spans="1:2">
      <c r="A435" s="115" t="s">
        <v>164</v>
      </c>
      <c r="B435" s="115" t="s">
        <v>650</v>
      </c>
    </row>
    <row r="436" spans="1:2">
      <c r="A436" s="115" t="s">
        <v>164</v>
      </c>
      <c r="B436" s="115" t="s">
        <v>651</v>
      </c>
    </row>
    <row r="437" spans="1:2">
      <c r="A437" s="115" t="s">
        <v>164</v>
      </c>
      <c r="B437" s="115" t="s">
        <v>652</v>
      </c>
    </row>
    <row r="438" spans="1:2">
      <c r="A438" s="115" t="s">
        <v>164</v>
      </c>
      <c r="B438" s="115" t="s">
        <v>653</v>
      </c>
    </row>
    <row r="439" spans="1:2">
      <c r="A439" s="115" t="s">
        <v>164</v>
      </c>
      <c r="B439" s="115" t="s">
        <v>654</v>
      </c>
    </row>
    <row r="440" spans="1:2">
      <c r="A440" s="115" t="s">
        <v>164</v>
      </c>
      <c r="B440" s="115" t="s">
        <v>655</v>
      </c>
    </row>
    <row r="441" spans="1:2">
      <c r="A441" s="115" t="s">
        <v>164</v>
      </c>
      <c r="B441" s="115" t="s">
        <v>656</v>
      </c>
    </row>
    <row r="442" spans="1:2">
      <c r="A442" s="115" t="s">
        <v>164</v>
      </c>
      <c r="B442" s="115" t="s">
        <v>657</v>
      </c>
    </row>
    <row r="443" spans="1:2">
      <c r="A443" s="115" t="s">
        <v>136</v>
      </c>
      <c r="B443" s="115" t="s">
        <v>658</v>
      </c>
    </row>
    <row r="444" spans="1:2">
      <c r="A444" s="115" t="s">
        <v>136</v>
      </c>
      <c r="B444" s="115" t="s">
        <v>659</v>
      </c>
    </row>
    <row r="445" spans="1:2">
      <c r="A445" s="115" t="s">
        <v>136</v>
      </c>
      <c r="B445" s="115" t="s">
        <v>660</v>
      </c>
    </row>
    <row r="446" spans="1:2">
      <c r="A446" s="115" t="s">
        <v>136</v>
      </c>
      <c r="B446" s="115" t="s">
        <v>661</v>
      </c>
    </row>
    <row r="447" spans="1:2">
      <c r="A447" s="115" t="s">
        <v>136</v>
      </c>
      <c r="B447" s="115" t="s">
        <v>662</v>
      </c>
    </row>
    <row r="448" spans="1:2">
      <c r="A448" s="115" t="s">
        <v>136</v>
      </c>
      <c r="B448" s="115" t="s">
        <v>663</v>
      </c>
    </row>
    <row r="449" spans="1:2">
      <c r="A449" s="115" t="s">
        <v>136</v>
      </c>
      <c r="B449" s="115" t="s">
        <v>664</v>
      </c>
    </row>
    <row r="450" spans="1:2">
      <c r="A450" s="115" t="s">
        <v>136</v>
      </c>
      <c r="B450" s="115" t="s">
        <v>665</v>
      </c>
    </row>
    <row r="451" spans="1:2">
      <c r="A451" s="115" t="s">
        <v>136</v>
      </c>
      <c r="B451" s="115" t="s">
        <v>666</v>
      </c>
    </row>
    <row r="452" spans="1:2">
      <c r="A452" s="115" t="s">
        <v>136</v>
      </c>
      <c r="B452" s="115" t="s">
        <v>667</v>
      </c>
    </row>
    <row r="453" spans="1:2">
      <c r="A453" s="115" t="s">
        <v>136</v>
      </c>
      <c r="B453" s="115" t="s">
        <v>668</v>
      </c>
    </row>
    <row r="454" spans="1:2">
      <c r="A454" s="115" t="s">
        <v>136</v>
      </c>
      <c r="B454" s="115" t="s">
        <v>669</v>
      </c>
    </row>
    <row r="455" spans="1:2">
      <c r="A455" s="115" t="s">
        <v>136</v>
      </c>
      <c r="B455" s="115" t="s">
        <v>670</v>
      </c>
    </row>
    <row r="456" spans="1:2">
      <c r="A456" s="115" t="s">
        <v>136</v>
      </c>
      <c r="B456" s="115" t="s">
        <v>671</v>
      </c>
    </row>
    <row r="457" spans="1:2">
      <c r="A457" s="115" t="s">
        <v>136</v>
      </c>
      <c r="B457" s="115" t="s">
        <v>672</v>
      </c>
    </row>
    <row r="458" spans="1:2">
      <c r="A458" s="115" t="s">
        <v>136</v>
      </c>
      <c r="B458" s="115" t="s">
        <v>673</v>
      </c>
    </row>
    <row r="459" spans="1:2">
      <c r="A459" s="115" t="s">
        <v>136</v>
      </c>
      <c r="B459" s="115" t="s">
        <v>674</v>
      </c>
    </row>
    <row r="460" spans="1:2">
      <c r="A460" s="115" t="s">
        <v>136</v>
      </c>
      <c r="B460" s="115" t="s">
        <v>675</v>
      </c>
    </row>
    <row r="461" spans="1:2">
      <c r="A461" s="115" t="s">
        <v>136</v>
      </c>
      <c r="B461" s="115" t="s">
        <v>676</v>
      </c>
    </row>
    <row r="462" spans="1:2">
      <c r="A462" s="115" t="s">
        <v>136</v>
      </c>
      <c r="B462" s="115" t="s">
        <v>677</v>
      </c>
    </row>
    <row r="463" spans="1:2">
      <c r="A463" s="115" t="s">
        <v>678</v>
      </c>
      <c r="B463" s="115" t="s">
        <v>679</v>
      </c>
    </row>
    <row r="464" spans="1:2">
      <c r="A464" s="115" t="s">
        <v>678</v>
      </c>
      <c r="B464" s="115" t="s">
        <v>680</v>
      </c>
    </row>
    <row r="465" spans="1:2">
      <c r="A465" s="115" t="s">
        <v>678</v>
      </c>
      <c r="B465" s="115" t="s">
        <v>681</v>
      </c>
    </row>
    <row r="466" spans="1:2">
      <c r="A466" s="115" t="s">
        <v>678</v>
      </c>
      <c r="B466" s="115" t="s">
        <v>682</v>
      </c>
    </row>
    <row r="467" spans="1:2">
      <c r="A467" s="115" t="s">
        <v>678</v>
      </c>
      <c r="B467" s="115" t="s">
        <v>683</v>
      </c>
    </row>
    <row r="468" spans="1:2">
      <c r="A468" s="115" t="s">
        <v>678</v>
      </c>
      <c r="B468" s="115" t="s">
        <v>684</v>
      </c>
    </row>
    <row r="469" spans="1:2">
      <c r="A469" s="115" t="s">
        <v>678</v>
      </c>
      <c r="B469" s="115" t="s">
        <v>685</v>
      </c>
    </row>
    <row r="470" spans="1:2">
      <c r="A470" s="115" t="s">
        <v>678</v>
      </c>
      <c r="B470" s="115" t="s">
        <v>686</v>
      </c>
    </row>
    <row r="471" spans="1:2">
      <c r="A471" s="115" t="s">
        <v>678</v>
      </c>
      <c r="B471" s="115" t="s">
        <v>687</v>
      </c>
    </row>
    <row r="472" spans="1:2">
      <c r="A472" s="115" t="s">
        <v>678</v>
      </c>
      <c r="B472" s="115" t="s">
        <v>688</v>
      </c>
    </row>
    <row r="473" spans="1:2">
      <c r="A473" s="115" t="s">
        <v>678</v>
      </c>
      <c r="B473" s="115" t="s">
        <v>689</v>
      </c>
    </row>
    <row r="474" spans="1:2">
      <c r="A474" s="115" t="s">
        <v>678</v>
      </c>
      <c r="B474" s="115" t="s">
        <v>690</v>
      </c>
    </row>
    <row r="475" spans="1:2">
      <c r="A475" s="115" t="s">
        <v>678</v>
      </c>
      <c r="B475" s="115" t="s">
        <v>691</v>
      </c>
    </row>
    <row r="476" spans="1:2">
      <c r="A476" s="115" t="s">
        <v>678</v>
      </c>
      <c r="B476" s="115" t="s">
        <v>692</v>
      </c>
    </row>
    <row r="477" spans="1:2">
      <c r="A477" s="115" t="s">
        <v>678</v>
      </c>
      <c r="B477" s="115" t="s">
        <v>693</v>
      </c>
    </row>
    <row r="478" spans="1:2">
      <c r="A478" s="115" t="s">
        <v>678</v>
      </c>
      <c r="B478" s="115" t="s">
        <v>694</v>
      </c>
    </row>
    <row r="479" spans="1:2">
      <c r="A479" s="115" t="s">
        <v>678</v>
      </c>
      <c r="B479" s="115" t="s">
        <v>695</v>
      </c>
    </row>
    <row r="480" spans="1:2">
      <c r="A480" s="115" t="s">
        <v>678</v>
      </c>
      <c r="B480" s="115" t="s">
        <v>696</v>
      </c>
    </row>
    <row r="481" spans="1:2">
      <c r="A481" s="115" t="s">
        <v>147</v>
      </c>
      <c r="B481" s="115" t="s">
        <v>697</v>
      </c>
    </row>
    <row r="482" spans="1:2">
      <c r="A482" s="115" t="s">
        <v>147</v>
      </c>
      <c r="B482" s="115" t="s">
        <v>698</v>
      </c>
    </row>
    <row r="483" spans="1:2">
      <c r="A483" s="115" t="s">
        <v>147</v>
      </c>
      <c r="B483" s="115" t="s">
        <v>699</v>
      </c>
    </row>
    <row r="484" spans="1:2">
      <c r="A484" s="115" t="s">
        <v>147</v>
      </c>
      <c r="B484" s="115" t="s">
        <v>700</v>
      </c>
    </row>
    <row r="485" spans="1:2">
      <c r="A485" s="115" t="s">
        <v>147</v>
      </c>
      <c r="B485" s="115" t="s">
        <v>701</v>
      </c>
    </row>
    <row r="486" spans="1:2">
      <c r="A486" s="115" t="s">
        <v>147</v>
      </c>
      <c r="B486" s="115" t="s">
        <v>702</v>
      </c>
    </row>
    <row r="487" spans="1:2">
      <c r="A487" s="115" t="s">
        <v>147</v>
      </c>
      <c r="B487" s="115" t="s">
        <v>703</v>
      </c>
    </row>
    <row r="488" spans="1:2">
      <c r="A488" s="115" t="s">
        <v>147</v>
      </c>
      <c r="B488" s="115" t="s">
        <v>704</v>
      </c>
    </row>
    <row r="489" spans="1:2">
      <c r="A489" s="115" t="s">
        <v>147</v>
      </c>
      <c r="B489" s="115" t="s">
        <v>705</v>
      </c>
    </row>
    <row r="490" spans="1:2">
      <c r="A490" s="115" t="s">
        <v>147</v>
      </c>
      <c r="B490" s="115" t="s">
        <v>706</v>
      </c>
    </row>
    <row r="491" spans="1:2">
      <c r="A491" s="115" t="s">
        <v>147</v>
      </c>
      <c r="B491" s="115" t="s">
        <v>707</v>
      </c>
    </row>
    <row r="492" spans="1:2">
      <c r="A492" s="115" t="s">
        <v>147</v>
      </c>
      <c r="B492" s="115" t="s">
        <v>708</v>
      </c>
    </row>
    <row r="493" spans="1:2">
      <c r="A493" s="115" t="s">
        <v>147</v>
      </c>
      <c r="B493" s="115" t="s">
        <v>709</v>
      </c>
    </row>
    <row r="494" spans="1:2">
      <c r="A494" s="115" t="s">
        <v>147</v>
      </c>
      <c r="B494" s="115" t="s">
        <v>710</v>
      </c>
    </row>
    <row r="495" spans="1:2">
      <c r="A495" s="115" t="s">
        <v>147</v>
      </c>
      <c r="B495" s="115" t="s">
        <v>711</v>
      </c>
    </row>
    <row r="496" spans="1:2">
      <c r="A496" s="115" t="s">
        <v>147</v>
      </c>
      <c r="B496" s="115" t="s">
        <v>712</v>
      </c>
    </row>
    <row r="497" spans="1:2">
      <c r="A497" s="115" t="s">
        <v>141</v>
      </c>
      <c r="B497" s="115" t="s">
        <v>713</v>
      </c>
    </row>
    <row r="498" spans="1:2">
      <c r="A498" s="115" t="s">
        <v>141</v>
      </c>
      <c r="B498" s="115" t="s">
        <v>714</v>
      </c>
    </row>
    <row r="499" spans="1:2">
      <c r="A499" s="115" t="s">
        <v>141</v>
      </c>
      <c r="B499" s="115" t="s">
        <v>715</v>
      </c>
    </row>
    <row r="500" spans="1:2">
      <c r="A500" s="115" t="s">
        <v>141</v>
      </c>
      <c r="B500" s="115" t="s">
        <v>716</v>
      </c>
    </row>
    <row r="501" spans="1:2">
      <c r="A501" s="115" t="s">
        <v>141</v>
      </c>
      <c r="B501" s="115" t="s">
        <v>717</v>
      </c>
    </row>
    <row r="502" spans="1:2">
      <c r="A502" s="115" t="s">
        <v>141</v>
      </c>
      <c r="B502" s="115" t="s">
        <v>718</v>
      </c>
    </row>
    <row r="503" spans="1:2">
      <c r="A503" s="115" t="s">
        <v>141</v>
      </c>
      <c r="B503" s="115" t="s">
        <v>719</v>
      </c>
    </row>
    <row r="504" spans="1:2">
      <c r="A504" s="115" t="s">
        <v>141</v>
      </c>
      <c r="B504" s="115" t="s">
        <v>720</v>
      </c>
    </row>
    <row r="505" spans="1:2">
      <c r="A505" s="115" t="s">
        <v>141</v>
      </c>
      <c r="B505" s="115" t="s">
        <v>721</v>
      </c>
    </row>
    <row r="506" spans="1:2">
      <c r="A506" s="115" t="s">
        <v>141</v>
      </c>
      <c r="B506" s="115" t="s">
        <v>722</v>
      </c>
    </row>
    <row r="507" spans="1:2">
      <c r="A507" s="115" t="s">
        <v>141</v>
      </c>
      <c r="B507" s="115" t="s">
        <v>723</v>
      </c>
    </row>
    <row r="508" spans="1:2">
      <c r="A508" s="115" t="s">
        <v>141</v>
      </c>
      <c r="B508" s="115" t="s">
        <v>724</v>
      </c>
    </row>
    <row r="509" spans="1:2">
      <c r="A509" s="115" t="s">
        <v>141</v>
      </c>
      <c r="B509" s="115" t="s">
        <v>725</v>
      </c>
    </row>
    <row r="510" spans="1:2">
      <c r="A510" s="115" t="s">
        <v>141</v>
      </c>
      <c r="B510" s="115" t="s">
        <v>726</v>
      </c>
    </row>
    <row r="511" spans="1:2">
      <c r="A511" s="115" t="s">
        <v>141</v>
      </c>
      <c r="B511" s="115" t="s">
        <v>727</v>
      </c>
    </row>
    <row r="512" spans="1:2">
      <c r="A512" s="115" t="s">
        <v>159</v>
      </c>
      <c r="B512" s="115" t="s">
        <v>728</v>
      </c>
    </row>
    <row r="513" spans="1:2">
      <c r="A513" s="115" t="s">
        <v>159</v>
      </c>
      <c r="B513" s="115" t="s">
        <v>729</v>
      </c>
    </row>
    <row r="514" spans="1:2">
      <c r="A514" s="115" t="s">
        <v>159</v>
      </c>
      <c r="B514" s="115" t="s">
        <v>730</v>
      </c>
    </row>
    <row r="515" spans="1:2">
      <c r="A515" s="115" t="s">
        <v>159</v>
      </c>
      <c r="B515" s="115" t="s">
        <v>731</v>
      </c>
    </row>
    <row r="516" spans="1:2">
      <c r="A516" s="115" t="s">
        <v>159</v>
      </c>
      <c r="B516" s="115" t="s">
        <v>732</v>
      </c>
    </row>
    <row r="517" spans="1:2">
      <c r="A517" s="115" t="s">
        <v>159</v>
      </c>
      <c r="B517" s="115" t="s">
        <v>733</v>
      </c>
    </row>
    <row r="518" spans="1:2">
      <c r="A518" s="115" t="s">
        <v>159</v>
      </c>
      <c r="B518" s="115" t="s">
        <v>734</v>
      </c>
    </row>
    <row r="519" spans="1:2">
      <c r="A519" s="115" t="s">
        <v>159</v>
      </c>
      <c r="B519" s="115" t="s">
        <v>735</v>
      </c>
    </row>
    <row r="520" spans="1:2">
      <c r="A520" s="115" t="s">
        <v>159</v>
      </c>
      <c r="B520" s="115" t="s">
        <v>736</v>
      </c>
    </row>
    <row r="521" spans="1:2">
      <c r="A521" s="115" t="s">
        <v>159</v>
      </c>
      <c r="B521" s="115" t="s">
        <v>737</v>
      </c>
    </row>
    <row r="522" spans="1:2">
      <c r="A522" s="115" t="s">
        <v>159</v>
      </c>
      <c r="B522" s="115" t="s">
        <v>738</v>
      </c>
    </row>
    <row r="523" spans="1:2">
      <c r="A523" s="115" t="s">
        <v>159</v>
      </c>
      <c r="B523" s="115" t="s">
        <v>739</v>
      </c>
    </row>
    <row r="524" spans="1:2">
      <c r="A524" s="115" t="s">
        <v>159</v>
      </c>
      <c r="B524" s="115" t="s">
        <v>740</v>
      </c>
    </row>
    <row r="525" spans="1:2">
      <c r="A525" s="115" t="s">
        <v>159</v>
      </c>
      <c r="B525" s="115" t="s">
        <v>741</v>
      </c>
    </row>
    <row r="526" spans="1:2">
      <c r="A526" s="115" t="s">
        <v>159</v>
      </c>
      <c r="B526" s="115" t="s">
        <v>742</v>
      </c>
    </row>
    <row r="527" spans="1:2">
      <c r="A527" s="115" t="s">
        <v>159</v>
      </c>
      <c r="B527" s="115" t="s">
        <v>743</v>
      </c>
    </row>
    <row r="528" spans="1:2">
      <c r="A528" s="115" t="s">
        <v>159</v>
      </c>
      <c r="B528" s="115" t="s">
        <v>744</v>
      </c>
    </row>
    <row r="529" spans="1:2">
      <c r="A529" s="115" t="s">
        <v>159</v>
      </c>
      <c r="B529" s="115" t="s">
        <v>745</v>
      </c>
    </row>
    <row r="530" spans="1:2">
      <c r="A530" s="115" t="s">
        <v>159</v>
      </c>
      <c r="B530" s="115" t="s">
        <v>746</v>
      </c>
    </row>
    <row r="531" spans="1:2">
      <c r="A531" s="115" t="s">
        <v>747</v>
      </c>
      <c r="B531" s="115" t="s">
        <v>748</v>
      </c>
    </row>
    <row r="532" spans="1:2">
      <c r="A532" s="115" t="s">
        <v>747</v>
      </c>
      <c r="B532" s="115" t="s">
        <v>749</v>
      </c>
    </row>
    <row r="533" spans="1:2">
      <c r="A533" s="115" t="s">
        <v>747</v>
      </c>
      <c r="B533" s="115" t="s">
        <v>750</v>
      </c>
    </row>
    <row r="534" spans="1:2">
      <c r="A534" s="115" t="s">
        <v>747</v>
      </c>
      <c r="B534" s="115" t="s">
        <v>751</v>
      </c>
    </row>
    <row r="535" spans="1:2">
      <c r="A535" s="115" t="s">
        <v>747</v>
      </c>
      <c r="B535" s="115" t="s">
        <v>752</v>
      </c>
    </row>
    <row r="536" spans="1:2">
      <c r="A536" s="115" t="s">
        <v>747</v>
      </c>
      <c r="B536" s="115" t="s">
        <v>753</v>
      </c>
    </row>
    <row r="537" spans="1:2">
      <c r="A537" s="115" t="s">
        <v>747</v>
      </c>
      <c r="B537" s="115" t="s">
        <v>754</v>
      </c>
    </row>
    <row r="538" spans="1:2">
      <c r="A538" s="115" t="s">
        <v>747</v>
      </c>
      <c r="B538" s="115" t="s">
        <v>755</v>
      </c>
    </row>
    <row r="539" spans="1:2">
      <c r="A539" s="115" t="s">
        <v>747</v>
      </c>
      <c r="B539" s="115" t="s">
        <v>756</v>
      </c>
    </row>
    <row r="540" spans="1:2">
      <c r="A540" s="115" t="s">
        <v>747</v>
      </c>
      <c r="B540" s="115" t="s">
        <v>757</v>
      </c>
    </row>
    <row r="541" spans="1:2">
      <c r="A541" s="115" t="s">
        <v>747</v>
      </c>
      <c r="B541" s="115" t="s">
        <v>758</v>
      </c>
    </row>
    <row r="542" spans="1:2">
      <c r="A542" s="115" t="s">
        <v>747</v>
      </c>
      <c r="B542" s="115" t="s">
        <v>759</v>
      </c>
    </row>
    <row r="543" spans="1:2">
      <c r="A543" s="115" t="s">
        <v>747</v>
      </c>
      <c r="B543" s="115" t="s">
        <v>760</v>
      </c>
    </row>
    <row r="544" spans="1:2">
      <c r="A544" s="115" t="s">
        <v>747</v>
      </c>
      <c r="B544" s="115" t="s">
        <v>761</v>
      </c>
    </row>
    <row r="545" spans="1:2">
      <c r="A545" s="115" t="s">
        <v>762</v>
      </c>
      <c r="B545" s="115" t="s">
        <v>763</v>
      </c>
    </row>
    <row r="546" spans="1:2">
      <c r="A546" s="115" t="s">
        <v>762</v>
      </c>
      <c r="B546" s="115" t="s">
        <v>764</v>
      </c>
    </row>
    <row r="547" spans="1:2">
      <c r="A547" s="115" t="s">
        <v>762</v>
      </c>
      <c r="B547" s="115" t="s">
        <v>765</v>
      </c>
    </row>
    <row r="548" spans="1:2">
      <c r="A548" s="115" t="s">
        <v>762</v>
      </c>
      <c r="B548" s="115" t="s">
        <v>766</v>
      </c>
    </row>
    <row r="549" spans="1:2">
      <c r="A549" s="115" t="s">
        <v>762</v>
      </c>
      <c r="B549" s="115" t="s">
        <v>767</v>
      </c>
    </row>
    <row r="550" spans="1:2">
      <c r="A550" s="115" t="s">
        <v>762</v>
      </c>
      <c r="B550" s="115" t="s">
        <v>768</v>
      </c>
    </row>
    <row r="551" spans="1:2">
      <c r="A551" s="115" t="s">
        <v>762</v>
      </c>
      <c r="B551" s="115" t="s">
        <v>769</v>
      </c>
    </row>
    <row r="552" spans="1:2">
      <c r="A552" s="115" t="s">
        <v>762</v>
      </c>
      <c r="B552" s="115" t="s">
        <v>770</v>
      </c>
    </row>
    <row r="553" spans="1:2">
      <c r="A553" s="115" t="s">
        <v>762</v>
      </c>
      <c r="B553" s="115" t="s">
        <v>771</v>
      </c>
    </row>
    <row r="554" spans="1:2">
      <c r="A554" s="115" t="s">
        <v>762</v>
      </c>
      <c r="B554" s="115" t="s">
        <v>772</v>
      </c>
    </row>
    <row r="555" spans="1:2">
      <c r="A555" s="115" t="s">
        <v>762</v>
      </c>
      <c r="B555" s="115" t="s">
        <v>773</v>
      </c>
    </row>
    <row r="556" spans="1:2">
      <c r="A556" s="115" t="s">
        <v>762</v>
      </c>
      <c r="B556" s="115" t="s">
        <v>774</v>
      </c>
    </row>
    <row r="557" spans="1:2">
      <c r="A557" s="115" t="s">
        <v>762</v>
      </c>
      <c r="B557" s="115" t="s">
        <v>775</v>
      </c>
    </row>
    <row r="558" spans="1:2">
      <c r="A558" s="115" t="s">
        <v>762</v>
      </c>
      <c r="B558" s="115" t="s">
        <v>776</v>
      </c>
    </row>
    <row r="559" spans="1:2">
      <c r="A559" s="115" t="s">
        <v>762</v>
      </c>
      <c r="B559" s="115" t="s">
        <v>777</v>
      </c>
    </row>
    <row r="560" spans="1:2">
      <c r="A560" s="115" t="s">
        <v>762</v>
      </c>
      <c r="B560" s="115" t="s">
        <v>778</v>
      </c>
    </row>
    <row r="561" spans="1:2">
      <c r="A561" s="115" t="s">
        <v>779</v>
      </c>
      <c r="B561" s="115" t="s">
        <v>780</v>
      </c>
    </row>
    <row r="562" spans="1:2">
      <c r="A562" s="115" t="s">
        <v>779</v>
      </c>
      <c r="B562" s="115" t="s">
        <v>781</v>
      </c>
    </row>
    <row r="563" spans="1:2">
      <c r="A563" s="115" t="s">
        <v>779</v>
      </c>
      <c r="B563" s="115" t="s">
        <v>782</v>
      </c>
    </row>
    <row r="564" spans="1:2">
      <c r="A564" s="115" t="s">
        <v>779</v>
      </c>
      <c r="B564" s="115" t="s">
        <v>783</v>
      </c>
    </row>
    <row r="565" spans="1:2">
      <c r="A565" s="115" t="s">
        <v>779</v>
      </c>
      <c r="B565" s="115" t="s">
        <v>784</v>
      </c>
    </row>
    <row r="566" spans="1:2">
      <c r="A566" s="115" t="s">
        <v>779</v>
      </c>
      <c r="B566" s="115" t="s">
        <v>785</v>
      </c>
    </row>
    <row r="567" spans="1:2">
      <c r="A567" s="115" t="s">
        <v>779</v>
      </c>
      <c r="B567" s="115" t="s">
        <v>786</v>
      </c>
    </row>
    <row r="568" spans="1:2">
      <c r="A568" s="115" t="s">
        <v>779</v>
      </c>
      <c r="B568" s="115" t="s">
        <v>787</v>
      </c>
    </row>
    <row r="569" spans="1:2">
      <c r="A569" s="115" t="s">
        <v>779</v>
      </c>
      <c r="B569" s="115" t="s">
        <v>788</v>
      </c>
    </row>
    <row r="570" spans="1:2">
      <c r="A570" s="115" t="s">
        <v>779</v>
      </c>
      <c r="B570" s="115" t="s">
        <v>789</v>
      </c>
    </row>
    <row r="571" spans="1:2">
      <c r="A571" s="115" t="s">
        <v>779</v>
      </c>
      <c r="B571" s="115" t="s">
        <v>790</v>
      </c>
    </row>
    <row r="572" spans="1:2">
      <c r="A572" s="115" t="s">
        <v>779</v>
      </c>
      <c r="B572" s="115" t="s">
        <v>791</v>
      </c>
    </row>
    <row r="573" spans="1:2">
      <c r="A573" s="115" t="s">
        <v>779</v>
      </c>
      <c r="B573" s="115" t="s">
        <v>792</v>
      </c>
    </row>
    <row r="574" spans="1:2">
      <c r="A574" s="115" t="s">
        <v>779</v>
      </c>
      <c r="B574" s="115" t="s">
        <v>793</v>
      </c>
    </row>
    <row r="575" spans="1:2">
      <c r="A575" s="115" t="s">
        <v>779</v>
      </c>
      <c r="B575" s="115" t="s">
        <v>794</v>
      </c>
    </row>
    <row r="576" spans="1:2">
      <c r="A576" s="115" t="s">
        <v>779</v>
      </c>
      <c r="B576" s="115" t="s">
        <v>795</v>
      </c>
    </row>
    <row r="577" spans="1:2">
      <c r="A577" s="115" t="s">
        <v>779</v>
      </c>
      <c r="B577" s="115" t="s">
        <v>796</v>
      </c>
    </row>
    <row r="578" spans="1:2">
      <c r="A578" s="115" t="s">
        <v>779</v>
      </c>
      <c r="B578" s="115" t="s">
        <v>797</v>
      </c>
    </row>
    <row r="579" spans="1:2">
      <c r="A579" s="115" t="s">
        <v>798</v>
      </c>
      <c r="B579" s="115" t="s">
        <v>799</v>
      </c>
    </row>
    <row r="580" spans="1:2">
      <c r="A580" s="115" t="s">
        <v>798</v>
      </c>
      <c r="B580" s="115" t="s">
        <v>800</v>
      </c>
    </row>
    <row r="581" spans="1:2">
      <c r="A581" s="115" t="s">
        <v>798</v>
      </c>
      <c r="B581" s="115" t="s">
        <v>801</v>
      </c>
    </row>
    <row r="582" spans="1:2">
      <c r="A582" s="115" t="s">
        <v>798</v>
      </c>
      <c r="B582" s="115" t="s">
        <v>802</v>
      </c>
    </row>
    <row r="583" spans="1:2">
      <c r="A583" s="115" t="s">
        <v>798</v>
      </c>
      <c r="B583" s="115" t="s">
        <v>803</v>
      </c>
    </row>
    <row r="584" spans="1:2">
      <c r="A584" s="115" t="s">
        <v>798</v>
      </c>
      <c r="B584" s="115" t="s">
        <v>804</v>
      </c>
    </row>
    <row r="585" spans="1:2">
      <c r="A585" s="115" t="s">
        <v>798</v>
      </c>
      <c r="B585" s="115" t="s">
        <v>805</v>
      </c>
    </row>
    <row r="586" spans="1:2">
      <c r="A586" s="115" t="s">
        <v>798</v>
      </c>
      <c r="B586" s="115" t="s">
        <v>806</v>
      </c>
    </row>
    <row r="587" spans="1:2">
      <c r="A587" s="115" t="s">
        <v>798</v>
      </c>
      <c r="B587" s="115" t="s">
        <v>807</v>
      </c>
    </row>
    <row r="588" spans="1:2">
      <c r="A588" s="115" t="s">
        <v>798</v>
      </c>
      <c r="B588" s="115" t="s">
        <v>808</v>
      </c>
    </row>
    <row r="589" spans="1:2">
      <c r="A589" s="115" t="s">
        <v>798</v>
      </c>
      <c r="B589" s="115" t="s">
        <v>809</v>
      </c>
    </row>
    <row r="590" spans="1:2">
      <c r="A590" s="115" t="s">
        <v>798</v>
      </c>
      <c r="B590" s="115" t="s">
        <v>810</v>
      </c>
    </row>
    <row r="591" spans="1:2">
      <c r="A591" s="115" t="s">
        <v>798</v>
      </c>
      <c r="B591" s="115" t="s">
        <v>811</v>
      </c>
    </row>
    <row r="592" spans="1:2">
      <c r="A592" s="115" t="s">
        <v>798</v>
      </c>
      <c r="B592" s="115" t="s">
        <v>812</v>
      </c>
    </row>
    <row r="593" spans="1:2">
      <c r="A593" s="115" t="s">
        <v>813</v>
      </c>
      <c r="B593" s="115" t="s">
        <v>814</v>
      </c>
    </row>
    <row r="594" spans="1:2">
      <c r="A594" s="115" t="s">
        <v>813</v>
      </c>
      <c r="B594" s="115" t="s">
        <v>815</v>
      </c>
    </row>
    <row r="595" spans="1:2">
      <c r="A595" s="115" t="s">
        <v>813</v>
      </c>
      <c r="B595" s="115" t="s">
        <v>816</v>
      </c>
    </row>
    <row r="596" spans="1:2">
      <c r="A596" s="115" t="s">
        <v>813</v>
      </c>
      <c r="B596" s="115" t="s">
        <v>817</v>
      </c>
    </row>
    <row r="597" spans="1:2">
      <c r="A597" s="115" t="s">
        <v>813</v>
      </c>
      <c r="B597" s="115" t="s">
        <v>818</v>
      </c>
    </row>
    <row r="598" spans="1:2">
      <c r="A598" s="115" t="s">
        <v>813</v>
      </c>
      <c r="B598" s="115" t="s">
        <v>819</v>
      </c>
    </row>
    <row r="599" spans="1:2">
      <c r="A599" s="115" t="s">
        <v>813</v>
      </c>
      <c r="B599" s="115" t="s">
        <v>820</v>
      </c>
    </row>
    <row r="600" spans="1:2">
      <c r="A600" s="115" t="s">
        <v>813</v>
      </c>
      <c r="B600" s="115" t="s">
        <v>821</v>
      </c>
    </row>
    <row r="601" spans="1:2">
      <c r="A601" s="115" t="s">
        <v>813</v>
      </c>
      <c r="B601" s="115" t="s">
        <v>822</v>
      </c>
    </row>
    <row r="602" spans="1:2">
      <c r="A602" s="115" t="s">
        <v>813</v>
      </c>
      <c r="B602" s="115" t="s">
        <v>823</v>
      </c>
    </row>
    <row r="603" spans="1:2">
      <c r="A603" s="115" t="s">
        <v>813</v>
      </c>
      <c r="B603" s="115" t="s">
        <v>824</v>
      </c>
    </row>
    <row r="604" spans="1:2">
      <c r="A604" s="115" t="s">
        <v>813</v>
      </c>
      <c r="B604" s="115" t="s">
        <v>825</v>
      </c>
    </row>
    <row r="605" spans="1:2">
      <c r="A605" s="115" t="s">
        <v>813</v>
      </c>
      <c r="B605" s="115" t="s">
        <v>826</v>
      </c>
    </row>
    <row r="606" spans="1:2">
      <c r="A606" s="115" t="s">
        <v>813</v>
      </c>
      <c r="B606" s="115" t="s">
        <v>827</v>
      </c>
    </row>
    <row r="607" spans="1:2">
      <c r="A607" s="115" t="s">
        <v>813</v>
      </c>
      <c r="B607" s="115" t="s">
        <v>828</v>
      </c>
    </row>
    <row r="608" spans="1:2">
      <c r="A608" s="115" t="s">
        <v>813</v>
      </c>
      <c r="B608" s="115" t="s">
        <v>829</v>
      </c>
    </row>
    <row r="609" spans="1:2">
      <c r="A609" s="115" t="s">
        <v>813</v>
      </c>
      <c r="B609" s="115" t="s">
        <v>830</v>
      </c>
    </row>
    <row r="610" spans="1:2">
      <c r="A610" s="115" t="s">
        <v>831</v>
      </c>
      <c r="B610" s="115" t="s">
        <v>832</v>
      </c>
    </row>
    <row r="611" spans="1:2">
      <c r="A611" s="115" t="s">
        <v>831</v>
      </c>
      <c r="B611" s="115" t="s">
        <v>833</v>
      </c>
    </row>
    <row r="612" spans="1:2">
      <c r="A612" s="115" t="s">
        <v>831</v>
      </c>
      <c r="B612" s="115" t="s">
        <v>834</v>
      </c>
    </row>
    <row r="613" spans="1:2">
      <c r="A613" s="115" t="s">
        <v>831</v>
      </c>
      <c r="B613" s="115" t="s">
        <v>835</v>
      </c>
    </row>
    <row r="614" spans="1:2">
      <c r="A614" s="115" t="s">
        <v>831</v>
      </c>
      <c r="B614" s="115" t="s">
        <v>836</v>
      </c>
    </row>
    <row r="615" spans="1:2">
      <c r="A615" s="115" t="s">
        <v>831</v>
      </c>
      <c r="B615" s="115" t="s">
        <v>837</v>
      </c>
    </row>
    <row r="616" spans="1:2">
      <c r="A616" s="115" t="s">
        <v>831</v>
      </c>
      <c r="B616" s="115" t="s">
        <v>838</v>
      </c>
    </row>
    <row r="617" spans="1:2">
      <c r="A617" s="115" t="s">
        <v>831</v>
      </c>
      <c r="B617" s="115" t="s">
        <v>839</v>
      </c>
    </row>
    <row r="618" spans="1:2">
      <c r="A618" s="115" t="s">
        <v>831</v>
      </c>
      <c r="B618" s="115" t="s">
        <v>840</v>
      </c>
    </row>
    <row r="619" spans="1:2">
      <c r="A619" s="115" t="s">
        <v>831</v>
      </c>
      <c r="B619" s="115" t="s">
        <v>841</v>
      </c>
    </row>
    <row r="620" spans="1:2">
      <c r="A620" s="115" t="s">
        <v>831</v>
      </c>
      <c r="B620" s="115" t="s">
        <v>842</v>
      </c>
    </row>
    <row r="621" spans="1:2">
      <c r="A621" s="115" t="s">
        <v>831</v>
      </c>
      <c r="B621" s="115" t="s">
        <v>843</v>
      </c>
    </row>
    <row r="622" spans="1:2">
      <c r="A622" s="115" t="s">
        <v>831</v>
      </c>
      <c r="B622" s="115" t="s">
        <v>844</v>
      </c>
    </row>
    <row r="623" spans="1:2">
      <c r="A623" s="115" t="s">
        <v>831</v>
      </c>
      <c r="B623" s="115" t="s">
        <v>845</v>
      </c>
    </row>
    <row r="624" spans="1:2">
      <c r="A624" s="115" t="s">
        <v>831</v>
      </c>
      <c r="B624" s="115" t="s">
        <v>846</v>
      </c>
    </row>
    <row r="625" spans="1:2">
      <c r="A625" s="115" t="s">
        <v>172</v>
      </c>
      <c r="B625" s="115" t="s">
        <v>847</v>
      </c>
    </row>
    <row r="626" spans="1:2">
      <c r="A626" s="115" t="s">
        <v>172</v>
      </c>
      <c r="B626" s="115" t="s">
        <v>848</v>
      </c>
    </row>
    <row r="627" spans="1:2">
      <c r="A627" s="115" t="s">
        <v>172</v>
      </c>
      <c r="B627" s="115" t="s">
        <v>849</v>
      </c>
    </row>
    <row r="628" spans="1:2">
      <c r="A628" s="115" t="s">
        <v>172</v>
      </c>
      <c r="B628" s="115" t="s">
        <v>850</v>
      </c>
    </row>
    <row r="629" spans="1:2">
      <c r="A629" s="115" t="s">
        <v>172</v>
      </c>
      <c r="B629" s="115" t="s">
        <v>851</v>
      </c>
    </row>
    <row r="630" spans="1:2">
      <c r="A630" s="115" t="s">
        <v>172</v>
      </c>
      <c r="B630" s="115" t="s">
        <v>852</v>
      </c>
    </row>
    <row r="631" spans="1:2">
      <c r="A631" s="115" t="s">
        <v>172</v>
      </c>
      <c r="B631" s="115" t="s">
        <v>853</v>
      </c>
    </row>
    <row r="632" spans="1:2">
      <c r="A632" s="115" t="s">
        <v>172</v>
      </c>
      <c r="B632" s="115" t="s">
        <v>854</v>
      </c>
    </row>
    <row r="633" spans="1:2">
      <c r="A633" s="115" t="s">
        <v>172</v>
      </c>
      <c r="B633" s="115" t="s">
        <v>855</v>
      </c>
    </row>
    <row r="634" spans="1:2">
      <c r="A634" s="115" t="s">
        <v>172</v>
      </c>
      <c r="B634" s="115" t="s">
        <v>856</v>
      </c>
    </row>
    <row r="635" spans="1:2">
      <c r="A635" s="115" t="s">
        <v>172</v>
      </c>
      <c r="B635" s="115" t="s">
        <v>857</v>
      </c>
    </row>
    <row r="636" spans="1:2">
      <c r="A636" s="115" t="s">
        <v>172</v>
      </c>
      <c r="B636" s="115" t="s">
        <v>858</v>
      </c>
    </row>
    <row r="637" spans="1:2">
      <c r="A637" s="115" t="s">
        <v>172</v>
      </c>
      <c r="B637" s="115" t="s">
        <v>859</v>
      </c>
    </row>
    <row r="638" spans="1:2">
      <c r="A638" s="115" t="s">
        <v>172</v>
      </c>
      <c r="B638" s="115" t="s">
        <v>860</v>
      </c>
    </row>
    <row r="639" spans="1:2">
      <c r="A639" s="115" t="s">
        <v>172</v>
      </c>
      <c r="B639" s="115" t="s">
        <v>861</v>
      </c>
    </row>
    <row r="640" spans="1:2">
      <c r="A640" s="115" t="s">
        <v>172</v>
      </c>
      <c r="B640" s="115" t="s">
        <v>862</v>
      </c>
    </row>
    <row r="641" spans="1:2">
      <c r="A641" s="115" t="s">
        <v>172</v>
      </c>
      <c r="B641" s="115" t="s">
        <v>863</v>
      </c>
    </row>
    <row r="642" spans="1:2">
      <c r="A642" s="115" t="s">
        <v>172</v>
      </c>
      <c r="B642" s="115" t="s">
        <v>864</v>
      </c>
    </row>
    <row r="643" spans="1:2">
      <c r="A643" s="115" t="s">
        <v>172</v>
      </c>
      <c r="B643" s="115" t="s">
        <v>865</v>
      </c>
    </row>
    <row r="644" spans="1:2">
      <c r="A644" s="115" t="s">
        <v>172</v>
      </c>
      <c r="B644" s="115" t="s">
        <v>866</v>
      </c>
    </row>
    <row r="645" spans="1:2">
      <c r="A645" s="115" t="s">
        <v>867</v>
      </c>
      <c r="B645" s="115" t="s">
        <v>868</v>
      </c>
    </row>
    <row r="646" spans="1:2">
      <c r="A646" s="115" t="s">
        <v>867</v>
      </c>
      <c r="B646" s="115" t="s">
        <v>869</v>
      </c>
    </row>
    <row r="647" spans="1:2">
      <c r="A647" s="115" t="s">
        <v>867</v>
      </c>
      <c r="B647" s="115" t="s">
        <v>870</v>
      </c>
    </row>
    <row r="648" spans="1:2">
      <c r="A648" s="115" t="s">
        <v>867</v>
      </c>
      <c r="B648" s="115" t="s">
        <v>871</v>
      </c>
    </row>
    <row r="649" spans="1:2">
      <c r="A649" s="115" t="s">
        <v>867</v>
      </c>
      <c r="B649" s="115" t="s">
        <v>872</v>
      </c>
    </row>
    <row r="650" spans="1:2">
      <c r="A650" s="115" t="s">
        <v>867</v>
      </c>
      <c r="B650" s="115" t="s">
        <v>873</v>
      </c>
    </row>
    <row r="651" spans="1:2">
      <c r="A651" s="115" t="s">
        <v>867</v>
      </c>
      <c r="B651" s="115" t="s">
        <v>874</v>
      </c>
    </row>
    <row r="652" spans="1:2">
      <c r="A652" s="115" t="s">
        <v>867</v>
      </c>
      <c r="B652" s="115" t="s">
        <v>875</v>
      </c>
    </row>
    <row r="653" spans="1:2">
      <c r="A653" s="115" t="s">
        <v>867</v>
      </c>
      <c r="B653" s="115" t="s">
        <v>876</v>
      </c>
    </row>
    <row r="654" spans="1:2">
      <c r="A654" s="115" t="s">
        <v>867</v>
      </c>
      <c r="B654" s="115" t="s">
        <v>877</v>
      </c>
    </row>
    <row r="655" spans="1:2">
      <c r="A655" s="115" t="s">
        <v>867</v>
      </c>
      <c r="B655" s="115" t="s">
        <v>878</v>
      </c>
    </row>
    <row r="656" spans="1:2">
      <c r="A656" s="115" t="s">
        <v>867</v>
      </c>
      <c r="B656" s="115" t="s">
        <v>879</v>
      </c>
    </row>
    <row r="657" spans="1:2">
      <c r="A657" s="115" t="s">
        <v>867</v>
      </c>
      <c r="B657" s="115" t="s">
        <v>880</v>
      </c>
    </row>
    <row r="658" spans="1:2">
      <c r="A658" s="115" t="s">
        <v>867</v>
      </c>
      <c r="B658" s="115" t="s">
        <v>881</v>
      </c>
    </row>
    <row r="659" spans="1:2">
      <c r="A659" s="115" t="s">
        <v>867</v>
      </c>
      <c r="B659" s="115" t="s">
        <v>882</v>
      </c>
    </row>
    <row r="660" spans="1:2">
      <c r="A660" s="115" t="s">
        <v>867</v>
      </c>
      <c r="B660" s="115" t="s">
        <v>883</v>
      </c>
    </row>
    <row r="661" spans="1:2">
      <c r="A661" s="115" t="s">
        <v>867</v>
      </c>
      <c r="B661" s="115" t="s">
        <v>884</v>
      </c>
    </row>
    <row r="662" spans="1:2">
      <c r="A662" s="115" t="s">
        <v>867</v>
      </c>
      <c r="B662" s="115" t="s">
        <v>885</v>
      </c>
    </row>
    <row r="663" spans="1:2">
      <c r="A663" s="115" t="s">
        <v>867</v>
      </c>
      <c r="B663" s="115" t="s">
        <v>886</v>
      </c>
    </row>
    <row r="664" spans="1:2">
      <c r="A664" s="115" t="s">
        <v>144</v>
      </c>
      <c r="B664" s="115" t="s">
        <v>887</v>
      </c>
    </row>
    <row r="665" spans="1:2">
      <c r="A665" s="115" t="s">
        <v>144</v>
      </c>
      <c r="B665" s="115" t="s">
        <v>888</v>
      </c>
    </row>
    <row r="666" spans="1:2">
      <c r="A666" s="115" t="s">
        <v>144</v>
      </c>
      <c r="B666" s="115" t="s">
        <v>889</v>
      </c>
    </row>
    <row r="667" spans="1:2">
      <c r="A667" s="115" t="s">
        <v>144</v>
      </c>
      <c r="B667" s="115" t="s">
        <v>890</v>
      </c>
    </row>
    <row r="668" spans="1:2">
      <c r="A668" s="115" t="s">
        <v>144</v>
      </c>
      <c r="B668" s="115" t="s">
        <v>891</v>
      </c>
    </row>
    <row r="669" spans="1:2">
      <c r="A669" s="115" t="s">
        <v>144</v>
      </c>
      <c r="B669" s="115" t="s">
        <v>892</v>
      </c>
    </row>
    <row r="670" spans="1:2">
      <c r="A670" s="115" t="s">
        <v>144</v>
      </c>
      <c r="B670" s="115" t="s">
        <v>893</v>
      </c>
    </row>
    <row r="671" spans="1:2">
      <c r="A671" s="115" t="s">
        <v>144</v>
      </c>
      <c r="B671" s="115" t="s">
        <v>894</v>
      </c>
    </row>
    <row r="672" spans="1:2">
      <c r="A672" s="115" t="s">
        <v>144</v>
      </c>
      <c r="B672" s="115" t="s">
        <v>895</v>
      </c>
    </row>
    <row r="673" spans="1:2">
      <c r="A673" s="115" t="s">
        <v>144</v>
      </c>
      <c r="B673" s="115" t="s">
        <v>896</v>
      </c>
    </row>
    <row r="674" spans="1:2">
      <c r="A674" s="115" t="s">
        <v>144</v>
      </c>
      <c r="B674" s="115" t="s">
        <v>897</v>
      </c>
    </row>
    <row r="675" spans="1:2">
      <c r="A675" s="115" t="s">
        <v>144</v>
      </c>
      <c r="B675" s="115" t="s">
        <v>898</v>
      </c>
    </row>
    <row r="676" spans="1:2">
      <c r="A676" s="115" t="s">
        <v>144</v>
      </c>
      <c r="B676" s="115" t="s">
        <v>899</v>
      </c>
    </row>
    <row r="677" spans="1:2">
      <c r="A677" s="115" t="s">
        <v>144</v>
      </c>
      <c r="B677" s="115" t="s">
        <v>900</v>
      </c>
    </row>
    <row r="678" spans="1:2">
      <c r="A678" s="115" t="s">
        <v>144</v>
      </c>
      <c r="B678" s="115" t="s">
        <v>901</v>
      </c>
    </row>
    <row r="679" spans="1:2">
      <c r="A679" s="115" t="s">
        <v>144</v>
      </c>
      <c r="B679" s="115" t="s">
        <v>902</v>
      </c>
    </row>
    <row r="680" spans="1:2">
      <c r="A680" s="115" t="s">
        <v>144</v>
      </c>
      <c r="B680" s="115" t="s">
        <v>903</v>
      </c>
    </row>
    <row r="681" spans="1:2">
      <c r="A681" s="115" t="s">
        <v>144</v>
      </c>
      <c r="B681" s="115" t="s">
        <v>904</v>
      </c>
    </row>
    <row r="682" spans="1:2">
      <c r="A682" s="115" t="s">
        <v>905</v>
      </c>
      <c r="B682" s="115" t="s">
        <v>906</v>
      </c>
    </row>
    <row r="683" spans="1:2">
      <c r="A683" s="115" t="s">
        <v>905</v>
      </c>
      <c r="B683" s="115" t="s">
        <v>907</v>
      </c>
    </row>
    <row r="684" spans="1:2">
      <c r="A684" s="115" t="s">
        <v>905</v>
      </c>
      <c r="B684" s="115" t="s">
        <v>908</v>
      </c>
    </row>
    <row r="685" spans="1:2">
      <c r="A685" s="115" t="s">
        <v>905</v>
      </c>
      <c r="B685" s="115" t="s">
        <v>909</v>
      </c>
    </row>
    <row r="686" spans="1:2">
      <c r="A686" s="115" t="s">
        <v>905</v>
      </c>
      <c r="B686" s="115" t="s">
        <v>910</v>
      </c>
    </row>
    <row r="687" spans="1:2">
      <c r="A687" s="115" t="s">
        <v>905</v>
      </c>
      <c r="B687" s="115" t="s">
        <v>911</v>
      </c>
    </row>
    <row r="688" spans="1:2">
      <c r="A688" s="115" t="s">
        <v>905</v>
      </c>
      <c r="B688" s="115" t="s">
        <v>912</v>
      </c>
    </row>
    <row r="689" spans="1:2">
      <c r="A689" s="115" t="s">
        <v>905</v>
      </c>
      <c r="B689" s="115" t="s">
        <v>913</v>
      </c>
    </row>
    <row r="690" spans="1:2">
      <c r="A690" s="115" t="s">
        <v>905</v>
      </c>
      <c r="B690" s="115" t="s">
        <v>914</v>
      </c>
    </row>
    <row r="691" spans="1:2">
      <c r="A691" s="115" t="s">
        <v>905</v>
      </c>
      <c r="B691" s="115" t="s">
        <v>915</v>
      </c>
    </row>
    <row r="692" spans="1:2">
      <c r="A692" s="115" t="s">
        <v>905</v>
      </c>
      <c r="B692" s="115" t="s">
        <v>916</v>
      </c>
    </row>
    <row r="693" spans="1:2">
      <c r="A693" s="115" t="s">
        <v>905</v>
      </c>
      <c r="B693" s="115" t="s">
        <v>917</v>
      </c>
    </row>
    <row r="694" spans="1:2">
      <c r="A694" s="115" t="s">
        <v>905</v>
      </c>
      <c r="B694" s="115" t="s">
        <v>918</v>
      </c>
    </row>
    <row r="695" spans="1:2">
      <c r="A695" s="115" t="s">
        <v>905</v>
      </c>
      <c r="B695" s="115" t="s">
        <v>919</v>
      </c>
    </row>
    <row r="696" spans="1:2">
      <c r="A696" s="115" t="s">
        <v>905</v>
      </c>
      <c r="B696" s="115" t="s">
        <v>920</v>
      </c>
    </row>
    <row r="697" spans="1:2">
      <c r="A697" s="115" t="s">
        <v>905</v>
      </c>
      <c r="B697" s="115" t="s">
        <v>921</v>
      </c>
    </row>
    <row r="698" spans="1:2">
      <c r="A698" s="115" t="s">
        <v>905</v>
      </c>
      <c r="B698" s="115" t="s">
        <v>922</v>
      </c>
    </row>
    <row r="699" spans="1:2">
      <c r="A699" s="115" t="s">
        <v>905</v>
      </c>
      <c r="B699" s="115" t="s">
        <v>923</v>
      </c>
    </row>
    <row r="700" spans="1:2">
      <c r="A700" s="115" t="s">
        <v>163</v>
      </c>
      <c r="B700" s="115" t="s">
        <v>924</v>
      </c>
    </row>
    <row r="701" spans="1:2">
      <c r="A701" s="115" t="s">
        <v>163</v>
      </c>
      <c r="B701" s="115" t="s">
        <v>925</v>
      </c>
    </row>
    <row r="702" spans="1:2">
      <c r="A702" s="115" t="s">
        <v>163</v>
      </c>
      <c r="B702" s="115" t="s">
        <v>926</v>
      </c>
    </row>
    <row r="703" spans="1:2">
      <c r="A703" s="115" t="s">
        <v>163</v>
      </c>
      <c r="B703" s="115" t="s">
        <v>927</v>
      </c>
    </row>
    <row r="704" spans="1:2">
      <c r="A704" s="115" t="s">
        <v>163</v>
      </c>
      <c r="B704" s="115" t="s">
        <v>928</v>
      </c>
    </row>
    <row r="705" spans="1:2">
      <c r="A705" s="115" t="s">
        <v>163</v>
      </c>
      <c r="B705" s="115" t="s">
        <v>929</v>
      </c>
    </row>
    <row r="706" spans="1:2">
      <c r="A706" s="115" t="s">
        <v>163</v>
      </c>
      <c r="B706" s="115" t="s">
        <v>930</v>
      </c>
    </row>
    <row r="707" spans="1:2">
      <c r="A707" s="115" t="s">
        <v>163</v>
      </c>
      <c r="B707" s="115" t="s">
        <v>931</v>
      </c>
    </row>
    <row r="708" spans="1:2">
      <c r="A708" s="115" t="s">
        <v>163</v>
      </c>
      <c r="B708" s="115" t="s">
        <v>932</v>
      </c>
    </row>
    <row r="709" spans="1:2">
      <c r="A709" s="115" t="s">
        <v>163</v>
      </c>
      <c r="B709" s="115" t="s">
        <v>933</v>
      </c>
    </row>
    <row r="710" spans="1:2">
      <c r="A710" s="115" t="s">
        <v>163</v>
      </c>
      <c r="B710" s="115" t="s">
        <v>934</v>
      </c>
    </row>
    <row r="711" spans="1:2">
      <c r="A711" s="115" t="s">
        <v>163</v>
      </c>
      <c r="B711" s="115" t="s">
        <v>935</v>
      </c>
    </row>
    <row r="712" spans="1:2">
      <c r="A712" s="115" t="s">
        <v>163</v>
      </c>
      <c r="B712" s="115" t="s">
        <v>936</v>
      </c>
    </row>
    <row r="713" spans="1:2">
      <c r="A713" s="115" t="s">
        <v>163</v>
      </c>
      <c r="B713" s="115" t="s">
        <v>937</v>
      </c>
    </row>
    <row r="714" spans="1:2">
      <c r="A714" s="115" t="s">
        <v>163</v>
      </c>
      <c r="B714" s="115" t="s">
        <v>938</v>
      </c>
    </row>
    <row r="715" spans="1:2">
      <c r="A715" s="115" t="s">
        <v>168</v>
      </c>
      <c r="B715" s="115" t="s">
        <v>939</v>
      </c>
    </row>
    <row r="716" spans="1:2">
      <c r="A716" s="115" t="s">
        <v>168</v>
      </c>
      <c r="B716" s="115" t="s">
        <v>940</v>
      </c>
    </row>
    <row r="717" spans="1:2">
      <c r="A717" s="115" t="s">
        <v>168</v>
      </c>
      <c r="B717" s="115" t="s">
        <v>941</v>
      </c>
    </row>
    <row r="718" spans="1:2">
      <c r="A718" s="115" t="s">
        <v>168</v>
      </c>
      <c r="B718" s="115" t="s">
        <v>942</v>
      </c>
    </row>
    <row r="719" spans="1:2">
      <c r="A719" s="115" t="s">
        <v>168</v>
      </c>
      <c r="B719" s="115" t="s">
        <v>943</v>
      </c>
    </row>
    <row r="720" spans="1:2">
      <c r="A720" s="115" t="s">
        <v>168</v>
      </c>
      <c r="B720" s="115" t="s">
        <v>944</v>
      </c>
    </row>
    <row r="721" spans="1:2">
      <c r="A721" s="115" t="s">
        <v>168</v>
      </c>
      <c r="B721" s="115" t="s">
        <v>945</v>
      </c>
    </row>
    <row r="722" spans="1:2">
      <c r="A722" s="115" t="s">
        <v>168</v>
      </c>
      <c r="B722" s="115" t="s">
        <v>946</v>
      </c>
    </row>
    <row r="723" spans="1:2">
      <c r="A723" s="115" t="s">
        <v>168</v>
      </c>
      <c r="B723" s="115" t="s">
        <v>947</v>
      </c>
    </row>
    <row r="724" spans="1:2">
      <c r="A724" s="115" t="s">
        <v>168</v>
      </c>
      <c r="B724" s="115" t="s">
        <v>948</v>
      </c>
    </row>
    <row r="725" spans="1:2">
      <c r="A725" s="115" t="s">
        <v>168</v>
      </c>
      <c r="B725" s="115" t="s">
        <v>949</v>
      </c>
    </row>
    <row r="726" spans="1:2">
      <c r="A726" s="115" t="s">
        <v>168</v>
      </c>
      <c r="B726" s="115" t="s">
        <v>950</v>
      </c>
    </row>
    <row r="727" spans="1:2">
      <c r="A727" s="115" t="s">
        <v>168</v>
      </c>
      <c r="B727" s="115" t="s">
        <v>951</v>
      </c>
    </row>
    <row r="728" spans="1:2">
      <c r="A728" s="115" t="s">
        <v>168</v>
      </c>
      <c r="B728" s="115" t="s">
        <v>952</v>
      </c>
    </row>
    <row r="729" spans="1:2">
      <c r="A729" s="115" t="s">
        <v>168</v>
      </c>
      <c r="B729" s="115" t="s">
        <v>953</v>
      </c>
    </row>
    <row r="730" spans="1:2">
      <c r="A730" s="115" t="s">
        <v>168</v>
      </c>
      <c r="B730" s="115" t="s">
        <v>954</v>
      </c>
    </row>
    <row r="731" spans="1:2">
      <c r="A731" s="115" t="s">
        <v>168</v>
      </c>
      <c r="B731" s="115" t="s">
        <v>955</v>
      </c>
    </row>
    <row r="732" spans="1:2">
      <c r="A732" s="115" t="s">
        <v>168</v>
      </c>
      <c r="B732" s="115" t="s">
        <v>956</v>
      </c>
    </row>
    <row r="733" spans="1:2">
      <c r="A733" s="115" t="s">
        <v>168</v>
      </c>
      <c r="B733" s="115" t="s">
        <v>957</v>
      </c>
    </row>
    <row r="734" spans="1:2">
      <c r="A734" s="115" t="s">
        <v>958</v>
      </c>
      <c r="B734" s="115" t="s">
        <v>959</v>
      </c>
    </row>
    <row r="735" spans="1:2">
      <c r="A735" s="115" t="s">
        <v>958</v>
      </c>
      <c r="B735" s="115" t="s">
        <v>960</v>
      </c>
    </row>
    <row r="736" spans="1:2">
      <c r="A736" s="115" t="s">
        <v>958</v>
      </c>
      <c r="B736" s="115" t="s">
        <v>961</v>
      </c>
    </row>
    <row r="737" spans="1:2">
      <c r="A737" s="115" t="s">
        <v>958</v>
      </c>
      <c r="B737" s="115" t="s">
        <v>962</v>
      </c>
    </row>
    <row r="738" spans="1:2">
      <c r="A738" s="115" t="s">
        <v>958</v>
      </c>
      <c r="B738" s="115" t="s">
        <v>963</v>
      </c>
    </row>
    <row r="739" spans="1:2">
      <c r="A739" s="115" t="s">
        <v>958</v>
      </c>
      <c r="B739" s="115" t="s">
        <v>964</v>
      </c>
    </row>
    <row r="740" spans="1:2">
      <c r="A740" s="115" t="s">
        <v>958</v>
      </c>
      <c r="B740" s="115" t="s">
        <v>965</v>
      </c>
    </row>
    <row r="741" spans="1:2">
      <c r="A741" s="115" t="s">
        <v>958</v>
      </c>
      <c r="B741" s="115" t="s">
        <v>966</v>
      </c>
    </row>
    <row r="742" spans="1:2">
      <c r="A742" s="115" t="s">
        <v>958</v>
      </c>
      <c r="B742" s="115" t="s">
        <v>967</v>
      </c>
    </row>
    <row r="743" spans="1:2">
      <c r="A743" s="115" t="s">
        <v>958</v>
      </c>
      <c r="B743" s="115" t="s">
        <v>968</v>
      </c>
    </row>
    <row r="744" spans="1:2">
      <c r="A744" s="115" t="s">
        <v>958</v>
      </c>
      <c r="B744" s="115" t="s">
        <v>969</v>
      </c>
    </row>
    <row r="745" spans="1:2">
      <c r="A745" s="115" t="s">
        <v>958</v>
      </c>
      <c r="B745" s="115" t="s">
        <v>970</v>
      </c>
    </row>
    <row r="746" spans="1:2">
      <c r="A746" s="115" t="s">
        <v>958</v>
      </c>
      <c r="B746" s="115" t="s">
        <v>971</v>
      </c>
    </row>
    <row r="747" spans="1:2">
      <c r="A747" s="115" t="s">
        <v>958</v>
      </c>
      <c r="B747" s="115" t="s">
        <v>972</v>
      </c>
    </row>
    <row r="748" spans="1:2">
      <c r="A748" s="115" t="s">
        <v>958</v>
      </c>
      <c r="B748" s="115" t="s">
        <v>973</v>
      </c>
    </row>
    <row r="749" spans="1:2">
      <c r="A749" s="115" t="s">
        <v>156</v>
      </c>
      <c r="B749" s="115" t="s">
        <v>974</v>
      </c>
    </row>
    <row r="750" spans="1:2">
      <c r="A750" s="115" t="s">
        <v>156</v>
      </c>
      <c r="B750" s="115" t="s">
        <v>975</v>
      </c>
    </row>
    <row r="751" spans="1:2">
      <c r="A751" s="115" t="s">
        <v>156</v>
      </c>
      <c r="B751" s="115" t="s">
        <v>976</v>
      </c>
    </row>
    <row r="752" spans="1:2">
      <c r="A752" s="115" t="s">
        <v>156</v>
      </c>
      <c r="B752" s="115" t="s">
        <v>977</v>
      </c>
    </row>
    <row r="753" spans="1:2">
      <c r="A753" s="115" t="s">
        <v>156</v>
      </c>
      <c r="B753" s="115" t="s">
        <v>978</v>
      </c>
    </row>
    <row r="754" spans="1:2">
      <c r="A754" s="115" t="s">
        <v>156</v>
      </c>
      <c r="B754" s="115" t="s">
        <v>979</v>
      </c>
    </row>
    <row r="755" spans="1:2">
      <c r="A755" s="115" t="s">
        <v>156</v>
      </c>
      <c r="B755" s="115" t="s">
        <v>980</v>
      </c>
    </row>
    <row r="756" spans="1:2">
      <c r="A756" s="115" t="s">
        <v>156</v>
      </c>
      <c r="B756" s="115" t="s">
        <v>981</v>
      </c>
    </row>
    <row r="757" spans="1:2">
      <c r="A757" s="115" t="s">
        <v>156</v>
      </c>
      <c r="B757" s="115" t="s">
        <v>982</v>
      </c>
    </row>
    <row r="758" spans="1:2">
      <c r="A758" s="115" t="s">
        <v>156</v>
      </c>
      <c r="B758" s="115" t="s">
        <v>983</v>
      </c>
    </row>
    <row r="759" spans="1:2">
      <c r="A759" s="115" t="s">
        <v>156</v>
      </c>
      <c r="B759" s="115" t="s">
        <v>984</v>
      </c>
    </row>
    <row r="760" spans="1:2">
      <c r="A760" s="115" t="s">
        <v>156</v>
      </c>
      <c r="B760" s="115" t="s">
        <v>985</v>
      </c>
    </row>
    <row r="761" spans="1:2">
      <c r="A761" s="115" t="s">
        <v>156</v>
      </c>
      <c r="B761" s="115" t="s">
        <v>986</v>
      </c>
    </row>
    <row r="762" spans="1:2">
      <c r="A762" s="115" t="s">
        <v>156</v>
      </c>
      <c r="B762" s="115" t="s">
        <v>987</v>
      </c>
    </row>
    <row r="763" spans="1:2">
      <c r="A763" s="115" t="s">
        <v>156</v>
      </c>
      <c r="B763" s="115" t="s">
        <v>988</v>
      </c>
    </row>
    <row r="764" spans="1:2">
      <c r="A764" s="115" t="s">
        <v>156</v>
      </c>
      <c r="B764" s="115" t="s">
        <v>989</v>
      </c>
    </row>
    <row r="765" spans="1:2">
      <c r="A765" s="115" t="s">
        <v>156</v>
      </c>
      <c r="B765" s="115" t="s">
        <v>990</v>
      </c>
    </row>
    <row r="766" spans="1:2">
      <c r="A766" s="115" t="s">
        <v>156</v>
      </c>
      <c r="B766" s="115" t="s">
        <v>991</v>
      </c>
    </row>
    <row r="767" spans="1:2">
      <c r="A767" s="115" t="s">
        <v>156</v>
      </c>
      <c r="B767" s="115" t="s">
        <v>992</v>
      </c>
    </row>
    <row r="768" spans="1:2">
      <c r="A768" s="115" t="s">
        <v>993</v>
      </c>
      <c r="B768" s="115" t="s">
        <v>994</v>
      </c>
    </row>
    <row r="769" spans="1:2">
      <c r="A769" s="115" t="s">
        <v>993</v>
      </c>
      <c r="B769" s="115" t="s">
        <v>995</v>
      </c>
    </row>
    <row r="770" spans="1:2">
      <c r="A770" s="115" t="s">
        <v>993</v>
      </c>
      <c r="B770" s="115" t="s">
        <v>996</v>
      </c>
    </row>
    <row r="771" spans="1:2">
      <c r="A771" s="115" t="s">
        <v>993</v>
      </c>
      <c r="B771" s="115" t="s">
        <v>997</v>
      </c>
    </row>
    <row r="772" spans="1:2">
      <c r="A772" s="115" t="s">
        <v>993</v>
      </c>
      <c r="B772" s="115" t="s">
        <v>998</v>
      </c>
    </row>
    <row r="773" spans="1:2">
      <c r="A773" s="115" t="s">
        <v>993</v>
      </c>
      <c r="B773" s="115" t="s">
        <v>999</v>
      </c>
    </row>
    <row r="774" spans="1:2">
      <c r="A774" s="115" t="s">
        <v>993</v>
      </c>
      <c r="B774" s="115" t="s">
        <v>1000</v>
      </c>
    </row>
    <row r="775" spans="1:2">
      <c r="A775" s="115" t="s">
        <v>993</v>
      </c>
      <c r="B775" s="115" t="s">
        <v>1001</v>
      </c>
    </row>
    <row r="776" spans="1:2">
      <c r="A776" s="115" t="s">
        <v>993</v>
      </c>
      <c r="B776" s="115" t="s">
        <v>1002</v>
      </c>
    </row>
    <row r="777" spans="1:2">
      <c r="A777" s="115" t="s">
        <v>993</v>
      </c>
      <c r="B777" s="115" t="s">
        <v>1003</v>
      </c>
    </row>
    <row r="778" spans="1:2">
      <c r="A778" s="115" t="s">
        <v>993</v>
      </c>
      <c r="B778" s="115" t="s">
        <v>1004</v>
      </c>
    </row>
    <row r="779" spans="1:2">
      <c r="A779" s="115" t="s">
        <v>993</v>
      </c>
      <c r="B779" s="115" t="s">
        <v>1005</v>
      </c>
    </row>
    <row r="780" spans="1:2">
      <c r="A780" s="115" t="s">
        <v>993</v>
      </c>
      <c r="B780" s="115" t="s">
        <v>1006</v>
      </c>
    </row>
    <row r="781" spans="1:2">
      <c r="A781" s="115" t="s">
        <v>993</v>
      </c>
      <c r="B781" s="115" t="s">
        <v>1007</v>
      </c>
    </row>
    <row r="782" spans="1:2">
      <c r="A782" s="115" t="s">
        <v>993</v>
      </c>
      <c r="B782" s="115" t="s">
        <v>1008</v>
      </c>
    </row>
    <row r="783" spans="1:2">
      <c r="A783" s="115" t="s">
        <v>993</v>
      </c>
      <c r="B783" s="115" t="s">
        <v>1009</v>
      </c>
    </row>
    <row r="784" spans="1:2">
      <c r="A784" s="115" t="s">
        <v>1010</v>
      </c>
      <c r="B784" s="115" t="s">
        <v>1011</v>
      </c>
    </row>
    <row r="785" spans="1:2">
      <c r="A785" s="115" t="s">
        <v>1010</v>
      </c>
      <c r="B785" s="115" t="s">
        <v>1012</v>
      </c>
    </row>
    <row r="786" spans="1:2">
      <c r="A786" s="115" t="s">
        <v>1010</v>
      </c>
      <c r="B786" s="115" t="s">
        <v>1013</v>
      </c>
    </row>
    <row r="787" spans="1:2">
      <c r="A787" s="115" t="s">
        <v>1010</v>
      </c>
      <c r="B787" s="115" t="s">
        <v>1014</v>
      </c>
    </row>
    <row r="788" spans="1:2">
      <c r="A788" s="115" t="s">
        <v>1010</v>
      </c>
      <c r="B788" s="115" t="s">
        <v>1015</v>
      </c>
    </row>
    <row r="789" spans="1:2">
      <c r="A789" s="115" t="s">
        <v>1010</v>
      </c>
      <c r="B789" s="115" t="s">
        <v>1016</v>
      </c>
    </row>
    <row r="790" spans="1:2">
      <c r="A790" s="115" t="s">
        <v>1010</v>
      </c>
      <c r="B790" s="115" t="s">
        <v>1017</v>
      </c>
    </row>
    <row r="791" spans="1:2">
      <c r="A791" s="115" t="s">
        <v>1010</v>
      </c>
      <c r="B791" s="115" t="s">
        <v>1018</v>
      </c>
    </row>
    <row r="792" spans="1:2">
      <c r="A792" s="115" t="s">
        <v>1010</v>
      </c>
      <c r="B792" s="115" t="s">
        <v>1019</v>
      </c>
    </row>
    <row r="793" spans="1:2">
      <c r="A793" s="115" t="s">
        <v>1010</v>
      </c>
      <c r="B793" s="115" t="s">
        <v>1020</v>
      </c>
    </row>
    <row r="794" spans="1:2">
      <c r="A794" s="115" t="s">
        <v>1010</v>
      </c>
      <c r="B794" s="115" t="s">
        <v>1021</v>
      </c>
    </row>
    <row r="795" spans="1:2">
      <c r="A795" s="115" t="s">
        <v>1010</v>
      </c>
      <c r="B795" s="115" t="s">
        <v>1022</v>
      </c>
    </row>
    <row r="796" spans="1:2">
      <c r="A796" s="115" t="s">
        <v>1010</v>
      </c>
      <c r="B796" s="115" t="s">
        <v>1023</v>
      </c>
    </row>
    <row r="797" spans="1:2">
      <c r="A797" s="115" t="s">
        <v>1010</v>
      </c>
      <c r="B797" s="115" t="s">
        <v>1024</v>
      </c>
    </row>
    <row r="798" spans="1:2">
      <c r="A798" s="115" t="s">
        <v>1010</v>
      </c>
      <c r="B798" s="115" t="s">
        <v>1025</v>
      </c>
    </row>
    <row r="799" spans="1:2">
      <c r="A799" s="115" t="s">
        <v>1010</v>
      </c>
      <c r="B799" s="115" t="s">
        <v>1026</v>
      </c>
    </row>
    <row r="800" spans="1:2">
      <c r="A800" s="115" t="s">
        <v>1010</v>
      </c>
      <c r="B800" s="115" t="s">
        <v>1027</v>
      </c>
    </row>
    <row r="801" spans="1:2">
      <c r="A801" s="115" t="s">
        <v>143</v>
      </c>
      <c r="B801" s="115" t="s">
        <v>1028</v>
      </c>
    </row>
    <row r="802" spans="1:2">
      <c r="A802" s="115" t="s">
        <v>143</v>
      </c>
      <c r="B802" s="115" t="s">
        <v>1029</v>
      </c>
    </row>
    <row r="803" spans="1:2">
      <c r="A803" s="115" t="s">
        <v>143</v>
      </c>
      <c r="B803" s="115" t="s">
        <v>1030</v>
      </c>
    </row>
    <row r="804" spans="1:2">
      <c r="A804" s="115" t="s">
        <v>143</v>
      </c>
      <c r="B804" s="115" t="s">
        <v>1031</v>
      </c>
    </row>
    <row r="805" spans="1:2">
      <c r="A805" s="115" t="s">
        <v>143</v>
      </c>
      <c r="B805" s="115" t="s">
        <v>1032</v>
      </c>
    </row>
    <row r="806" spans="1:2">
      <c r="A806" s="115" t="s">
        <v>143</v>
      </c>
      <c r="B806" s="115" t="s">
        <v>1033</v>
      </c>
    </row>
    <row r="807" spans="1:2">
      <c r="A807" s="115" t="s">
        <v>143</v>
      </c>
      <c r="B807" s="115" t="s">
        <v>1034</v>
      </c>
    </row>
    <row r="808" spans="1:2">
      <c r="A808" s="115" t="s">
        <v>143</v>
      </c>
      <c r="B808" s="115" t="s">
        <v>1035</v>
      </c>
    </row>
    <row r="809" spans="1:2">
      <c r="A809" s="115" t="s">
        <v>143</v>
      </c>
      <c r="B809" s="115" t="s">
        <v>1036</v>
      </c>
    </row>
    <row r="810" spans="1:2">
      <c r="A810" s="115" t="s">
        <v>143</v>
      </c>
      <c r="B810" s="115" t="s">
        <v>1037</v>
      </c>
    </row>
    <row r="811" spans="1:2">
      <c r="A811" s="115" t="s">
        <v>143</v>
      </c>
      <c r="B811" s="115" t="s">
        <v>1038</v>
      </c>
    </row>
    <row r="812" spans="1:2">
      <c r="A812" s="115" t="s">
        <v>143</v>
      </c>
      <c r="B812" s="115" t="s">
        <v>1039</v>
      </c>
    </row>
    <row r="813" spans="1:2">
      <c r="A813" s="115" t="s">
        <v>143</v>
      </c>
      <c r="B813" s="115" t="s">
        <v>1040</v>
      </c>
    </row>
    <row r="814" spans="1:2">
      <c r="A814" s="115" t="s">
        <v>143</v>
      </c>
      <c r="B814" s="115" t="s">
        <v>1041</v>
      </c>
    </row>
    <row r="815" spans="1:2">
      <c r="A815" s="115" t="s">
        <v>143</v>
      </c>
      <c r="B815" s="115" t="s">
        <v>1042</v>
      </c>
    </row>
    <row r="816" spans="1:2">
      <c r="A816" s="115" t="s">
        <v>143</v>
      </c>
      <c r="B816" s="115" t="s">
        <v>1043</v>
      </c>
    </row>
    <row r="817" spans="1:2">
      <c r="A817" s="115" t="s">
        <v>143</v>
      </c>
      <c r="B817" s="115" t="s">
        <v>1044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59" t="s">
        <v>1045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31"/>
    </row>
    <row r="3" spans="1:13">
      <c r="A3" s="23" t="s">
        <v>1046</v>
      </c>
      <c r="B3" s="24" t="s">
        <v>128</v>
      </c>
      <c r="C3" s="25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25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25">
        <f>IF(ISNUMBER('Apostas - Grupos'!B5),'Apostas - Grupos'!B5,0)+IF(ISNUMBER('Apostas - Grupos'!H5),'Apostas - Grupos'!H5,0)+IF(ISNUMBER('Apostas - Grupos'!J5),'Apostas - Grupos'!K5,0)</f>
        <v>7</v>
      </c>
      <c r="F3" s="25">
        <f>IF(ISNUMBER('Apostas - Grupos'!B5),'Apostas - Grupos'!C5,0)+IF(ISNUMBER('Apostas - Grupos'!H5),'Apostas - Grupos'!I5,0)+IF(ISNUMBER('Apostas - Grupos'!J5),'Apostas - Grupos'!J5,0)</f>
        <v>4</v>
      </c>
      <c r="G3" s="25">
        <f t="shared" ref="G3:G50" si="0">E3-F3</f>
        <v>3</v>
      </c>
      <c r="H3" s="26">
        <f t="shared" ref="H3:H50" si="1">3*C3+D3</f>
        <v>7</v>
      </c>
      <c r="I3" s="25">
        <f t="shared" ref="I3:I50" si="2">H3*1000000000+(G3+200)*1000000+E3*1000+(500-M3)</f>
        <v>7203007484</v>
      </c>
      <c r="J3" s="26">
        <f>RANK(I3,$I$3:$I$6,0)</f>
        <v>1</v>
      </c>
      <c r="K3" s="25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25">
        <f t="shared" ref="L3:L50" si="3">K3-C3-D3</f>
        <v>0</v>
      </c>
      <c r="M3" s="25">
        <v>16</v>
      </c>
    </row>
    <row r="4" spans="1:13">
      <c r="A4" s="23" t="s">
        <v>1046</v>
      </c>
      <c r="B4" s="24" t="s">
        <v>129</v>
      </c>
      <c r="C4" s="25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2</v>
      </c>
      <c r="D4" s="25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25">
        <f>IF(ISNUMBER('Apostas - Grupos'!B5),'Apostas - Grupos'!C5,0)+IF(ISNUMBER('Apostas - Grupos'!F5),'Apostas - Grupos'!G5,0)+IF(ISNUMBER('Apostas - Grupos'!L5),'Apostas - Grupos'!L5,0)</f>
        <v>6</v>
      </c>
      <c r="F4" s="25">
        <f>IF(ISNUMBER('Apostas - Grupos'!B5),'Apostas - Grupos'!B5,0)+IF(ISNUMBER('Apostas - Grupos'!F5),'Apostas - Grupos'!F5,0)+IF(ISNUMBER('Apostas - Grupos'!L5),'Apostas - Grupos'!M5,0)</f>
        <v>4</v>
      </c>
      <c r="G4" s="25">
        <f t="shared" si="0"/>
        <v>2</v>
      </c>
      <c r="H4" s="26">
        <f t="shared" si="1"/>
        <v>6</v>
      </c>
      <c r="I4" s="25">
        <f t="shared" si="2"/>
        <v>6202006437</v>
      </c>
      <c r="J4" s="26">
        <f>RANK(I4,$I$3:$I$6,0)</f>
        <v>2</v>
      </c>
      <c r="K4" s="25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25">
        <f t="shared" si="3"/>
        <v>1</v>
      </c>
      <c r="M4" s="25">
        <v>63</v>
      </c>
    </row>
    <row r="5" spans="1:13">
      <c r="A5" s="23" t="s">
        <v>1046</v>
      </c>
      <c r="B5" s="24" t="s">
        <v>130</v>
      </c>
      <c r="C5" s="25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25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25">
        <f>IF(ISNUMBER('Apostas - Grupos'!D5),'Apostas - Grupos'!D5,0)+IF(ISNUMBER('Apostas - Grupos'!H5),'Apostas - Grupos'!I5,0)+IF(ISNUMBER('Apostas - Grupos'!L5),'Apostas - Grupos'!M5,0)</f>
        <v>6</v>
      </c>
      <c r="F5" s="25">
        <f>IF(ISNUMBER('Apostas - Grupos'!D5),'Apostas - Grupos'!E5,0)+IF(ISNUMBER('Apostas - Grupos'!H5),'Apostas - Grupos'!H5,0)+IF(ISNUMBER('Apostas - Grupos'!L5),'Apostas - Grupos'!L5,0)</f>
        <v>4</v>
      </c>
      <c r="G5" s="25">
        <f t="shared" si="0"/>
        <v>2</v>
      </c>
      <c r="H5" s="26">
        <f t="shared" si="1"/>
        <v>4</v>
      </c>
      <c r="I5" s="25">
        <f t="shared" si="2"/>
        <v>4202006477</v>
      </c>
      <c r="J5" s="26">
        <f>RANK(I5,$I$3:$I$6,0)</f>
        <v>3</v>
      </c>
      <c r="K5" s="25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25">
        <f t="shared" si="3"/>
        <v>1</v>
      </c>
      <c r="M5" s="25">
        <v>23</v>
      </c>
    </row>
    <row r="6" spans="1:13">
      <c r="A6" s="23" t="s">
        <v>1046</v>
      </c>
      <c r="B6" s="24" t="s">
        <v>131</v>
      </c>
      <c r="C6" s="25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25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25">
        <f>IF(ISNUMBER('Apostas - Grupos'!D5),'Apostas - Grupos'!E5,0)+IF(ISNUMBER('Apostas - Grupos'!F5),'Apostas - Grupos'!F5,0)+IF(ISNUMBER('Apostas - Grupos'!J5),'Apostas - Grupos'!J5,0)</f>
        <v>2</v>
      </c>
      <c r="F6" s="25">
        <f>IF(ISNUMBER('Apostas - Grupos'!D5),'Apostas - Grupos'!D5,0)+IF(ISNUMBER('Apostas - Grupos'!F5),'Apostas - Grupos'!G5,0)+IF(ISNUMBER('Apostas - Grupos'!J5),'Apostas - Grupos'!K5,0)</f>
        <v>9</v>
      </c>
      <c r="G6" s="25">
        <f t="shared" si="0"/>
        <v>-7</v>
      </c>
      <c r="H6" s="26">
        <f t="shared" si="1"/>
        <v>0</v>
      </c>
      <c r="I6" s="25">
        <f t="shared" si="2"/>
        <v>193002462</v>
      </c>
      <c r="J6" s="26">
        <f>RANK(I6,$I$3:$I$6,0)</f>
        <v>4</v>
      </c>
      <c r="K6" s="25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25">
        <f t="shared" si="3"/>
        <v>3</v>
      </c>
      <c r="M6" s="25">
        <v>38</v>
      </c>
    </row>
    <row r="7" spans="1:13">
      <c r="A7" s="27" t="s">
        <v>1047</v>
      </c>
      <c r="B7" s="28" t="s">
        <v>132</v>
      </c>
      <c r="C7" s="29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29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2</v>
      </c>
      <c r="E7" s="29">
        <f>IF(ISNUMBER('Apostas - Grupos'!N5),'Apostas - Grupos'!N5,0)+IF(ISNUMBER('Apostas - Grupos'!T5),'Apostas - Grupos'!T5,0)+IF(ISNUMBER('Apostas - Grupos'!V5),'Apostas - Grupos'!W5,0)</f>
        <v>3</v>
      </c>
      <c r="F7" s="29">
        <f>IF(ISNUMBER('Apostas - Grupos'!N5),'Apostas - Grupos'!O5,0)+IF(ISNUMBER('Apostas - Grupos'!T5),'Apostas - Grupos'!U5,0)+IF(ISNUMBER('Apostas - Grupos'!V5),'Apostas - Grupos'!V5,0)</f>
        <v>2</v>
      </c>
      <c r="G7" s="29">
        <f t="shared" si="0"/>
        <v>1</v>
      </c>
      <c r="H7" s="30">
        <f t="shared" si="1"/>
        <v>5</v>
      </c>
      <c r="I7" s="29">
        <f t="shared" si="2"/>
        <v>5201003456</v>
      </c>
      <c r="J7" s="30">
        <f>RANK(I7,$I$7:$I$10,0)</f>
        <v>2</v>
      </c>
      <c r="K7" s="29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29">
        <f t="shared" si="3"/>
        <v>0</v>
      </c>
      <c r="M7" s="29">
        <v>44</v>
      </c>
    </row>
    <row r="8" spans="1:13">
      <c r="A8" s="27" t="s">
        <v>1047</v>
      </c>
      <c r="B8" s="28" t="s">
        <v>133</v>
      </c>
      <c r="C8" s="29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29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2</v>
      </c>
      <c r="E8" s="29">
        <f>IF(ISNUMBER('Apostas - Grupos'!N5),'Apostas - Grupos'!O5,0)+IF(ISNUMBER('Apostas - Grupos'!R5),'Apostas - Grupos'!S5,0)+IF(ISNUMBER('Apostas - Grupos'!X5),'Apostas - Grupos'!X5,0)</f>
        <v>2</v>
      </c>
      <c r="F8" s="29">
        <f>IF(ISNUMBER('Apostas - Grupos'!N5),'Apostas - Grupos'!N5,0)+IF(ISNUMBER('Apostas - Grupos'!R5),'Apostas - Grupos'!R5,0)+IF(ISNUMBER('Apostas - Grupos'!X5),'Apostas - Grupos'!Y5,0)</f>
        <v>3</v>
      </c>
      <c r="G8" s="29">
        <f t="shared" si="0"/>
        <v>-1</v>
      </c>
      <c r="H8" s="30">
        <f t="shared" si="1"/>
        <v>2</v>
      </c>
      <c r="I8" s="29">
        <f t="shared" si="2"/>
        <v>2199002445</v>
      </c>
      <c r="J8" s="30">
        <f>RANK(I8,$I$7:$I$10,0)</f>
        <v>3</v>
      </c>
      <c r="K8" s="29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29">
        <f t="shared" si="3"/>
        <v>1</v>
      </c>
      <c r="M8" s="29">
        <v>55</v>
      </c>
    </row>
    <row r="9" spans="1:13">
      <c r="A9" s="27" t="s">
        <v>1047</v>
      </c>
      <c r="B9" s="28" t="s">
        <v>134</v>
      </c>
      <c r="C9" s="29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29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29">
        <f>IF(ISNUMBER('Apostas - Grupos'!P5),'Apostas - Grupos'!P5,0)+IF(ISNUMBER('Apostas - Grupos'!T5),'Apostas - Grupos'!U5,0)+IF(ISNUMBER('Apostas - Grupos'!X5),'Apostas - Grupos'!Y5,0)</f>
        <v>1</v>
      </c>
      <c r="F9" s="29">
        <f>IF(ISNUMBER('Apostas - Grupos'!P5),'Apostas - Grupos'!Q5,0)+IF(ISNUMBER('Apostas - Grupos'!T5),'Apostas - Grupos'!T5,0)+IF(ISNUMBER('Apostas - Grupos'!X5),'Apostas - Grupos'!X5,0)</f>
        <v>3</v>
      </c>
      <c r="G9" s="29">
        <f t="shared" si="0"/>
        <v>-2</v>
      </c>
      <c r="H9" s="30">
        <f t="shared" si="1"/>
        <v>1</v>
      </c>
      <c r="I9" s="29">
        <f t="shared" si="2"/>
        <v>1198001462</v>
      </c>
      <c r="J9" s="30">
        <f>RANK(I9,$I$7:$I$10,0)</f>
        <v>4</v>
      </c>
      <c r="K9" s="29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29">
        <f t="shared" si="3"/>
        <v>2</v>
      </c>
      <c r="M9" s="29">
        <v>38</v>
      </c>
    </row>
    <row r="10" spans="1:13">
      <c r="A10" s="27" t="s">
        <v>1047</v>
      </c>
      <c r="B10" s="28" t="s">
        <v>135</v>
      </c>
      <c r="C10" s="29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29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29">
        <f>IF(ISNUMBER('Apostas - Grupos'!P5),'Apostas - Grupos'!Q5,0)+IF(ISNUMBER('Apostas - Grupos'!R5),'Apostas - Grupos'!R5,0)+IF(ISNUMBER('Apostas - Grupos'!V5),'Apostas - Grupos'!V5,0)</f>
        <v>5</v>
      </c>
      <c r="F10" s="29">
        <f>IF(ISNUMBER('Apostas - Grupos'!P5),'Apostas - Grupos'!P5,0)+IF(ISNUMBER('Apostas - Grupos'!R5),'Apostas - Grupos'!S5,0)+IF(ISNUMBER('Apostas - Grupos'!V5),'Apostas - Grupos'!W5,0)</f>
        <v>3</v>
      </c>
      <c r="G10" s="29">
        <f t="shared" si="0"/>
        <v>2</v>
      </c>
      <c r="H10" s="30">
        <f t="shared" si="1"/>
        <v>7</v>
      </c>
      <c r="I10" s="29">
        <f t="shared" si="2"/>
        <v>7202005480</v>
      </c>
      <c r="J10" s="30">
        <f>RANK(I10,$I$7:$I$10,0)</f>
        <v>1</v>
      </c>
      <c r="K10" s="29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29">
        <f t="shared" si="3"/>
        <v>0</v>
      </c>
      <c r="M10" s="29">
        <v>20</v>
      </c>
    </row>
    <row r="11" spans="1:13">
      <c r="A11" s="31" t="s">
        <v>1048</v>
      </c>
      <c r="B11" s="32" t="s">
        <v>136</v>
      </c>
      <c r="C11" s="33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33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33">
        <f>IF(ISNUMBER('Apostas - Grupos'!Z5),'Apostas - Grupos'!Z5,0)+IF(ISNUMBER('Apostas - Grupos'!AF5),'Apostas - Grupos'!AF5,0)+IF(ISNUMBER('Apostas - Grupos'!AH5),'Apostas - Grupos'!AI5,0)</f>
        <v>10</v>
      </c>
      <c r="F11" s="33">
        <f>IF(ISNUMBER('Apostas - Grupos'!Z5),'Apostas - Grupos'!AA5,0)+IF(ISNUMBER('Apostas - Grupos'!AF5),'Apostas - Grupos'!AG5,0)+IF(ISNUMBER('Apostas - Grupos'!AH5),'Apostas - Grupos'!AH5,0)</f>
        <v>1</v>
      </c>
      <c r="G11" s="33">
        <f t="shared" si="0"/>
        <v>9</v>
      </c>
      <c r="H11" s="34">
        <f t="shared" si="1"/>
        <v>9</v>
      </c>
      <c r="I11" s="33">
        <f t="shared" si="2"/>
        <v>9209010495</v>
      </c>
      <c r="J11" s="34">
        <f>RANK(I11,$I$11:$I$14,0)</f>
        <v>1</v>
      </c>
      <c r="K11" s="33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33">
        <f t="shared" si="3"/>
        <v>0</v>
      </c>
      <c r="M11" s="33">
        <v>5</v>
      </c>
    </row>
    <row r="12" spans="1:13">
      <c r="A12" s="31" t="s">
        <v>1048</v>
      </c>
      <c r="B12" s="32" t="s">
        <v>137</v>
      </c>
      <c r="C12" s="33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33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33">
        <f>IF(ISNUMBER('Apostas - Grupos'!Z5),'Apostas - Grupos'!AA5,0)+IF(ISNUMBER('Apostas - Grupos'!AD5),'Apostas - Grupos'!AE5,0)+IF(ISNUMBER('Apostas - Grupos'!AJ5),'Apostas - Grupos'!AJ5,0)</f>
        <v>7</v>
      </c>
      <c r="F12" s="33">
        <f>IF(ISNUMBER('Apostas - Grupos'!Z5),'Apostas - Grupos'!Z5,0)+IF(ISNUMBER('Apostas - Grupos'!AD5),'Apostas - Grupos'!AD5,0)+IF(ISNUMBER('Apostas - Grupos'!AJ5),'Apostas - Grupos'!AK5,0)</f>
        <v>5</v>
      </c>
      <c r="G12" s="33">
        <f t="shared" si="0"/>
        <v>2</v>
      </c>
      <c r="H12" s="34">
        <f t="shared" si="1"/>
        <v>4</v>
      </c>
      <c r="I12" s="33">
        <f t="shared" si="2"/>
        <v>4202007486</v>
      </c>
      <c r="J12" s="34">
        <f>RANK(I12,$I$11:$I$14,0)</f>
        <v>2</v>
      </c>
      <c r="K12" s="33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33">
        <f t="shared" si="3"/>
        <v>1</v>
      </c>
      <c r="M12" s="33">
        <v>14</v>
      </c>
    </row>
    <row r="13" spans="1:13">
      <c r="A13" s="31" t="s">
        <v>1048</v>
      </c>
      <c r="B13" s="32" t="s">
        <v>138</v>
      </c>
      <c r="C13" s="33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33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33">
        <f>IF(ISNUMBER('Apostas - Grupos'!AB5),'Apostas - Grupos'!AB5,0)+IF(ISNUMBER('Apostas - Grupos'!AF5),'Apostas - Grupos'!AG5,0)+IF(ISNUMBER('Apostas - Grupos'!AJ5),'Apostas - Grupos'!AK5,0)</f>
        <v>1</v>
      </c>
      <c r="F13" s="33">
        <f>IF(ISNUMBER('Apostas - Grupos'!AB5),'Apostas - Grupos'!AC5,0)+IF(ISNUMBER('Apostas - Grupos'!AF5),'Apostas - Grupos'!AF5,0)+IF(ISNUMBER('Apostas - Grupos'!AJ5),'Apostas - Grupos'!AJ5,0)</f>
        <v>11</v>
      </c>
      <c r="G13" s="33">
        <f t="shared" si="0"/>
        <v>-10</v>
      </c>
      <c r="H13" s="34">
        <f t="shared" si="1"/>
        <v>0</v>
      </c>
      <c r="I13" s="33">
        <f t="shared" si="2"/>
        <v>190001414</v>
      </c>
      <c r="J13" s="34">
        <f>RANK(I13,$I$11:$I$14,0)</f>
        <v>4</v>
      </c>
      <c r="K13" s="33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33">
        <f t="shared" si="3"/>
        <v>3</v>
      </c>
      <c r="M13" s="33">
        <v>86</v>
      </c>
    </row>
    <row r="14" spans="1:13">
      <c r="A14" s="31" t="s">
        <v>1048</v>
      </c>
      <c r="B14" s="32" t="s">
        <v>139</v>
      </c>
      <c r="C14" s="33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33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33">
        <f>IF(ISNUMBER('Apostas - Grupos'!AB5),'Apostas - Grupos'!AC5,0)+IF(ISNUMBER('Apostas - Grupos'!AD5),'Apostas - Grupos'!AD5,0)+IF(ISNUMBER('Apostas - Grupos'!AH5),'Apostas - Grupos'!AH5,0)</f>
        <v>4</v>
      </c>
      <c r="F14" s="33">
        <f>IF(ISNUMBER('Apostas - Grupos'!AB5),'Apostas - Grupos'!AB5,0)+IF(ISNUMBER('Apostas - Grupos'!AD5),'Apostas - Grupos'!AE5,0)+IF(ISNUMBER('Apostas - Grupos'!AH5),'Apostas - Grupos'!AI5,0)</f>
        <v>5</v>
      </c>
      <c r="G14" s="33">
        <f t="shared" si="0"/>
        <v>-1</v>
      </c>
      <c r="H14" s="34">
        <f t="shared" si="1"/>
        <v>4</v>
      </c>
      <c r="I14" s="33">
        <f t="shared" si="2"/>
        <v>4199004473</v>
      </c>
      <c r="J14" s="34">
        <f>RANK(I14,$I$11:$I$14,0)</f>
        <v>3</v>
      </c>
      <c r="K14" s="33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33">
        <f t="shared" si="3"/>
        <v>1</v>
      </c>
      <c r="M14" s="33">
        <v>27</v>
      </c>
    </row>
    <row r="15" spans="1:13">
      <c r="A15" s="35" t="s">
        <v>187</v>
      </c>
      <c r="B15" s="36" t="s">
        <v>140</v>
      </c>
      <c r="C15" s="37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3</v>
      </c>
      <c r="D15" s="37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37">
        <f>IF(ISNUMBER('Apostas - Grupos'!AL5),'Apostas - Grupos'!AL5,0)+IF(ISNUMBER('Apostas - Grupos'!AP5),'Apostas - Grupos'!AP5,0)+IF(ISNUMBER('Apostas - Grupos'!AT5),'Apostas - Grupos'!AU5,0)</f>
        <v>7</v>
      </c>
      <c r="F15" s="37">
        <f>IF(ISNUMBER('Apostas - Grupos'!AL5),'Apostas - Grupos'!AM5,0)+IF(ISNUMBER('Apostas - Grupos'!AP5),'Apostas - Grupos'!AQ5,0)+IF(ISNUMBER('Apostas - Grupos'!AT5),'Apostas - Grupos'!AT5,0)</f>
        <v>2</v>
      </c>
      <c r="G15" s="37">
        <f t="shared" si="0"/>
        <v>5</v>
      </c>
      <c r="H15" s="38">
        <f t="shared" si="1"/>
        <v>9</v>
      </c>
      <c r="I15" s="37">
        <f t="shared" si="2"/>
        <v>9205007489</v>
      </c>
      <c r="J15" s="38">
        <f>RANK(I15,$I$15:$I$18,0)</f>
        <v>1</v>
      </c>
      <c r="K15" s="37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37">
        <f t="shared" si="3"/>
        <v>0</v>
      </c>
      <c r="M15" s="37">
        <v>11</v>
      </c>
    </row>
    <row r="16" spans="1:13">
      <c r="A16" s="35" t="s">
        <v>187</v>
      </c>
      <c r="B16" s="36" t="s">
        <v>141</v>
      </c>
      <c r="C16" s="37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37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37">
        <f>IF(ISNUMBER('Apostas - Grupos'!AL5),'Apostas - Grupos'!AM5,0)+IF(ISNUMBER('Apostas - Grupos'!AR5),'Apostas - Grupos'!AS5,0)+IF(ISNUMBER('Apostas - Grupos'!AV5),'Apostas - Grupos'!AV5,0)</f>
        <v>2</v>
      </c>
      <c r="F16" s="37">
        <f>IF(ISNUMBER('Apostas - Grupos'!AL5),'Apostas - Grupos'!AL5,0)+IF(ISNUMBER('Apostas - Grupos'!AR5),'Apostas - Grupos'!AR5,0)+IF(ISNUMBER('Apostas - Grupos'!AV5),'Apostas - Grupos'!AW5,0)</f>
        <v>7</v>
      </c>
      <c r="G16" s="37">
        <f t="shared" si="0"/>
        <v>-5</v>
      </c>
      <c r="H16" s="38">
        <f t="shared" si="1"/>
        <v>0</v>
      </c>
      <c r="I16" s="37">
        <f t="shared" si="2"/>
        <v>195002449</v>
      </c>
      <c r="J16" s="38">
        <f>RANK(I16,$I$15:$I$18,0)</f>
        <v>4</v>
      </c>
      <c r="K16" s="37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37">
        <f t="shared" si="3"/>
        <v>3</v>
      </c>
      <c r="M16" s="37">
        <v>51</v>
      </c>
    </row>
    <row r="17" spans="1:13">
      <c r="A17" s="35" t="s">
        <v>187</v>
      </c>
      <c r="B17" s="36" t="s">
        <v>142</v>
      </c>
      <c r="C17" s="37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1</v>
      </c>
      <c r="D17" s="37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37">
        <f>IF(ISNUMBER('Apostas - Grupos'!AN5),'Apostas - Grupos'!AN5,0)+IF(ISNUMBER('Apostas - Grupos'!AP5),'Apostas - Grupos'!AQ5,0)+IF(ISNUMBER('Apostas - Grupos'!AV5),'Apostas - Grupos'!AW5,0)</f>
        <v>4</v>
      </c>
      <c r="F17" s="37">
        <f>IF(ISNUMBER('Apostas - Grupos'!AN5),'Apostas - Grupos'!AO5,0)+IF(ISNUMBER('Apostas - Grupos'!AP5),'Apostas - Grupos'!AP5,0)+IF(ISNUMBER('Apostas - Grupos'!AV5),'Apostas - Grupos'!AV5,0)</f>
        <v>7</v>
      </c>
      <c r="G17" s="37">
        <f t="shared" si="0"/>
        <v>-3</v>
      </c>
      <c r="H17" s="38">
        <f t="shared" si="1"/>
        <v>3</v>
      </c>
      <c r="I17" s="37">
        <f t="shared" si="2"/>
        <v>3197004477</v>
      </c>
      <c r="J17" s="38">
        <f>RANK(I17,$I$15:$I$18,0)</f>
        <v>3</v>
      </c>
      <c r="K17" s="37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37">
        <f t="shared" si="3"/>
        <v>2</v>
      </c>
      <c r="M17" s="37">
        <v>23</v>
      </c>
    </row>
    <row r="18" spans="1:13">
      <c r="A18" s="35" t="s">
        <v>187</v>
      </c>
      <c r="B18" s="36" t="s">
        <v>143</v>
      </c>
      <c r="C18" s="37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37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37">
        <f>IF(ISNUMBER('Apostas - Grupos'!AN5),'Apostas - Grupos'!AO5,0)+IF(ISNUMBER('Apostas - Grupos'!AR5),'Apostas - Grupos'!AR5,0)+IF(ISNUMBER('Apostas - Grupos'!AT5),'Apostas - Grupos'!AT5,0)</f>
        <v>7</v>
      </c>
      <c r="F18" s="37">
        <f>IF(ISNUMBER('Apostas - Grupos'!AN5),'Apostas - Grupos'!AN5,0)+IF(ISNUMBER('Apostas - Grupos'!AR5),'Apostas - Grupos'!AS5,0)+IF(ISNUMBER('Apostas - Grupos'!AT5),'Apostas - Grupos'!AU5,0)</f>
        <v>4</v>
      </c>
      <c r="G18" s="37">
        <f t="shared" si="0"/>
        <v>3</v>
      </c>
      <c r="H18" s="38">
        <f t="shared" si="1"/>
        <v>6</v>
      </c>
      <c r="I18" s="37">
        <f t="shared" si="2"/>
        <v>6203007464</v>
      </c>
      <c r="J18" s="38">
        <f>RANK(I18,$I$15:$I$18,0)</f>
        <v>2</v>
      </c>
      <c r="K18" s="37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37">
        <f t="shared" si="3"/>
        <v>1</v>
      </c>
      <c r="M18" s="37">
        <v>36</v>
      </c>
    </row>
    <row r="19" spans="1:13">
      <c r="A19" s="39" t="s">
        <v>186</v>
      </c>
      <c r="B19" s="40" t="s">
        <v>144</v>
      </c>
      <c r="C19" s="41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41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41">
        <f>IF(ISNUMBER('Apostas - Grupos'!AX5),'Apostas - Grupos'!AX5,0)+IF(ISNUMBER('Apostas - Grupos'!BB5),'Apostas - Grupos'!BB5,0)+IF(ISNUMBER('Apostas - Grupos'!BF5),'Apostas - Grupos'!BG5,0)</f>
        <v>8</v>
      </c>
      <c r="F19" s="41">
        <f>IF(ISNUMBER('Apostas - Grupos'!AX5),'Apostas - Grupos'!AY5,0)+IF(ISNUMBER('Apostas - Grupos'!BB5),'Apostas - Grupos'!BC5,0)+IF(ISNUMBER('Apostas - Grupos'!BF5),'Apostas - Grupos'!BF5,0)</f>
        <v>2</v>
      </c>
      <c r="G19" s="41">
        <f t="shared" si="0"/>
        <v>6</v>
      </c>
      <c r="H19" s="42">
        <f t="shared" si="1"/>
        <v>9</v>
      </c>
      <c r="I19" s="41">
        <f t="shared" si="2"/>
        <v>9206008488</v>
      </c>
      <c r="J19" s="42">
        <f>RANK(I19,$I$19:$I$22,0)</f>
        <v>1</v>
      </c>
      <c r="K19" s="41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41">
        <f t="shared" si="3"/>
        <v>0</v>
      </c>
      <c r="M19" s="41">
        <v>12</v>
      </c>
    </row>
    <row r="20" spans="1:13">
      <c r="A20" s="39" t="s">
        <v>186</v>
      </c>
      <c r="B20" s="40" t="s">
        <v>145</v>
      </c>
      <c r="C20" s="41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1</v>
      </c>
      <c r="D20" s="41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41">
        <f>IF(ISNUMBER('Apostas - Grupos'!AX5),'Apostas - Grupos'!AY5,0)+IF(ISNUMBER('Apostas - Grupos'!BD5),'Apostas - Grupos'!BE5,0)+IF(ISNUMBER('Apostas - Grupos'!BH5),'Apostas - Grupos'!BH5,0)</f>
        <v>4</v>
      </c>
      <c r="F20" s="41">
        <f>IF(ISNUMBER('Apostas - Grupos'!AX5),'Apostas - Grupos'!AX5,0)+IF(ISNUMBER('Apostas - Grupos'!BD5),'Apostas - Grupos'!BD5,0)+IF(ISNUMBER('Apostas - Grupos'!BH5),'Apostas - Grupos'!BI5,0)</f>
        <v>9</v>
      </c>
      <c r="G20" s="41">
        <f t="shared" si="0"/>
        <v>-5</v>
      </c>
      <c r="H20" s="42">
        <f t="shared" si="1"/>
        <v>3</v>
      </c>
      <c r="I20" s="41">
        <f t="shared" si="2"/>
        <v>3195004417</v>
      </c>
      <c r="J20" s="42">
        <f>RANK(I20,$I$19:$I$22,0)</f>
        <v>3</v>
      </c>
      <c r="K20" s="41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41">
        <f t="shared" si="3"/>
        <v>2</v>
      </c>
      <c r="M20" s="41">
        <v>83</v>
      </c>
    </row>
    <row r="21" spans="1:13">
      <c r="A21" s="39" t="s">
        <v>186</v>
      </c>
      <c r="B21" s="40" t="s">
        <v>146</v>
      </c>
      <c r="C21" s="41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2</v>
      </c>
      <c r="D21" s="41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41">
        <f>IF(ISNUMBER('Apostas - Grupos'!AZ5),'Apostas - Grupos'!AZ5,0)+IF(ISNUMBER('Apostas - Grupos'!BB5),'Apostas - Grupos'!BC5,0)+IF(ISNUMBER('Apostas - Grupos'!BH5),'Apostas - Grupos'!BI5,0)</f>
        <v>7</v>
      </c>
      <c r="F21" s="41">
        <f>IF(ISNUMBER('Apostas - Grupos'!AZ5),'Apostas - Grupos'!BA5,0)+IF(ISNUMBER('Apostas - Grupos'!BB5),'Apostas - Grupos'!BB5,0)+IF(ISNUMBER('Apostas - Grupos'!BH5),'Apostas - Grupos'!BH5,0)</f>
        <v>4</v>
      </c>
      <c r="G21" s="41">
        <f t="shared" si="0"/>
        <v>3</v>
      </c>
      <c r="H21" s="42">
        <f t="shared" si="1"/>
        <v>6</v>
      </c>
      <c r="I21" s="41">
        <f t="shared" si="2"/>
        <v>6203007459</v>
      </c>
      <c r="J21" s="42">
        <f>RANK(I21,$I$19:$I$22,0)</f>
        <v>2</v>
      </c>
      <c r="K21" s="41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41">
        <f t="shared" si="3"/>
        <v>1</v>
      </c>
      <c r="M21" s="41">
        <v>41</v>
      </c>
    </row>
    <row r="22" spans="1:13">
      <c r="A22" s="39" t="s">
        <v>186</v>
      </c>
      <c r="B22" s="40" t="s">
        <v>147</v>
      </c>
      <c r="C22" s="41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0</v>
      </c>
      <c r="D22" s="41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41">
        <f>IF(ISNUMBER('Apostas - Grupos'!AZ5),'Apostas - Grupos'!BA5,0)+IF(ISNUMBER('Apostas - Grupos'!BD5),'Apostas - Grupos'!BD5,0)+IF(ISNUMBER('Apostas - Grupos'!BF5),'Apostas - Grupos'!BF5,0)</f>
        <v>3</v>
      </c>
      <c r="F22" s="41">
        <f>IF(ISNUMBER('Apostas - Grupos'!AZ5),'Apostas - Grupos'!AZ5,0)+IF(ISNUMBER('Apostas - Grupos'!BD5),'Apostas - Grupos'!BE5,0)+IF(ISNUMBER('Apostas - Grupos'!BF5),'Apostas - Grupos'!BG5,0)</f>
        <v>7</v>
      </c>
      <c r="G22" s="41">
        <f t="shared" si="0"/>
        <v>-4</v>
      </c>
      <c r="H22" s="42">
        <f t="shared" si="1"/>
        <v>0</v>
      </c>
      <c r="I22" s="41">
        <f t="shared" si="2"/>
        <v>196003461</v>
      </c>
      <c r="J22" s="42">
        <f>RANK(I22,$I$19:$I$22,0)</f>
        <v>4</v>
      </c>
      <c r="K22" s="41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41">
        <f t="shared" si="3"/>
        <v>3</v>
      </c>
      <c r="M22" s="41">
        <v>39</v>
      </c>
    </row>
    <row r="23" spans="1:13">
      <c r="A23" s="43" t="s">
        <v>1049</v>
      </c>
      <c r="B23" s="44" t="s">
        <v>148</v>
      </c>
      <c r="C23" s="45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45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45">
        <f>IF(ISNUMBER('Apostas - Grupos'!BJ5),'Apostas - Grupos'!BJ5,0)+IF(ISNUMBER('Apostas - Grupos'!BN5),'Apostas - Grupos'!BN5,0)+IF(ISNUMBER('Apostas - Grupos'!BT5),'Apostas - Grupos'!BU5,0)</f>
        <v>6</v>
      </c>
      <c r="F23" s="45">
        <f>IF(ISNUMBER('Apostas - Grupos'!BJ5),'Apostas - Grupos'!BK5,0)+IF(ISNUMBER('Apostas - Grupos'!BN5),'Apostas - Grupos'!BO5,0)+IF(ISNUMBER('Apostas - Grupos'!BT5),'Apostas - Grupos'!BT5,0)</f>
        <v>2</v>
      </c>
      <c r="G23" s="45">
        <f t="shared" si="0"/>
        <v>4</v>
      </c>
      <c r="H23" s="46">
        <f t="shared" si="1"/>
        <v>9</v>
      </c>
      <c r="I23" s="45">
        <f t="shared" si="2"/>
        <v>9204006492</v>
      </c>
      <c r="J23" s="46">
        <f>RANK(I23,$I$23:$I$26,0)</f>
        <v>1</v>
      </c>
      <c r="K23" s="45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45">
        <f t="shared" si="3"/>
        <v>0</v>
      </c>
      <c r="M23" s="45">
        <v>8</v>
      </c>
    </row>
    <row r="24" spans="1:13">
      <c r="A24" s="43" t="s">
        <v>1049</v>
      </c>
      <c r="B24" s="44" t="s">
        <v>149</v>
      </c>
      <c r="C24" s="45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45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45">
        <f>IF(ISNUMBER('Apostas - Grupos'!BJ5),'Apostas - Grupos'!BK5,0)+IF(ISNUMBER('Apostas - Grupos'!BP5),'Apostas - Grupos'!BQ5,0)+IF(ISNUMBER('Apostas - Grupos'!BR5),'Apostas - Grupos'!BR5,0)</f>
        <v>2</v>
      </c>
      <c r="F24" s="45">
        <f>IF(ISNUMBER('Apostas - Grupos'!BJ5),'Apostas - Grupos'!BJ5,0)+IF(ISNUMBER('Apostas - Grupos'!BP5),'Apostas - Grupos'!BP5,0)+IF(ISNUMBER('Apostas - Grupos'!BR5),'Apostas - Grupos'!BS5,0)</f>
        <v>4</v>
      </c>
      <c r="G24" s="45">
        <f t="shared" si="0"/>
        <v>-2</v>
      </c>
      <c r="H24" s="46">
        <f t="shared" si="1"/>
        <v>3</v>
      </c>
      <c r="I24" s="45">
        <f t="shared" si="2"/>
        <v>3198002485</v>
      </c>
      <c r="J24" s="46">
        <f>RANK(I24,$I$23:$I$26,0)</f>
        <v>4</v>
      </c>
      <c r="K24" s="45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45">
        <f t="shared" si="3"/>
        <v>2</v>
      </c>
      <c r="M24" s="45">
        <v>15</v>
      </c>
    </row>
    <row r="25" spans="1:13">
      <c r="A25" s="43" t="s">
        <v>1049</v>
      </c>
      <c r="B25" s="44" t="s">
        <v>150</v>
      </c>
      <c r="C25" s="45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45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45">
        <f>IF(ISNUMBER('Apostas - Grupos'!BL5),'Apostas - Grupos'!BL5,0)+IF(ISNUMBER('Apostas - Grupos'!BN5),'Apostas - Grupos'!BO5,0)+IF(ISNUMBER('Apostas - Grupos'!BR5),'Apostas - Grupos'!BS5,0)</f>
        <v>4</v>
      </c>
      <c r="F25" s="45">
        <f>IF(ISNUMBER('Apostas - Grupos'!BL5),'Apostas - Grupos'!BM5,0)+IF(ISNUMBER('Apostas - Grupos'!BN5),'Apostas - Grupos'!BN5,0)+IF(ISNUMBER('Apostas - Grupos'!BR5),'Apostas - Grupos'!BR5,0)</f>
        <v>4</v>
      </c>
      <c r="G25" s="45">
        <f t="shared" si="0"/>
        <v>0</v>
      </c>
      <c r="H25" s="46">
        <f t="shared" si="1"/>
        <v>3</v>
      </c>
      <c r="I25" s="45">
        <f t="shared" si="2"/>
        <v>3200004474</v>
      </c>
      <c r="J25" s="46">
        <f>RANK(I25,$I$23:$I$26,0)</f>
        <v>2</v>
      </c>
      <c r="K25" s="45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45">
        <f t="shared" si="3"/>
        <v>2</v>
      </c>
      <c r="M25" s="45">
        <v>26</v>
      </c>
    </row>
    <row r="26" spans="1:13">
      <c r="A26" s="43" t="s">
        <v>1049</v>
      </c>
      <c r="B26" s="44" t="s">
        <v>151</v>
      </c>
      <c r="C26" s="45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1</v>
      </c>
      <c r="D26" s="45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45">
        <f>IF(ISNUMBER('Apostas - Grupos'!BL5),'Apostas - Grupos'!BM5,0)+IF(ISNUMBER('Apostas - Grupos'!BP5),'Apostas - Grupos'!BP5,0)+IF(ISNUMBER('Apostas - Grupos'!BT5),'Apostas - Grupos'!BT5,0)</f>
        <v>4</v>
      </c>
      <c r="F26" s="45">
        <f>IF(ISNUMBER('Apostas - Grupos'!BL5),'Apostas - Grupos'!BL5,0)+IF(ISNUMBER('Apostas - Grupos'!BP5),'Apostas - Grupos'!BQ5,0)+IF(ISNUMBER('Apostas - Grupos'!BT5),'Apostas - Grupos'!BU5,0)</f>
        <v>6</v>
      </c>
      <c r="G26" s="45">
        <f t="shared" si="0"/>
        <v>-2</v>
      </c>
      <c r="H26" s="46">
        <f t="shared" si="1"/>
        <v>3</v>
      </c>
      <c r="I26" s="45">
        <f t="shared" si="2"/>
        <v>3198004470</v>
      </c>
      <c r="J26" s="46">
        <f>RANK(I26,$I$23:$I$26,0)</f>
        <v>3</v>
      </c>
      <c r="K26" s="45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45">
        <f t="shared" si="3"/>
        <v>2</v>
      </c>
      <c r="M26" s="45">
        <v>30</v>
      </c>
    </row>
    <row r="27" spans="1:13">
      <c r="A27" s="47" t="s">
        <v>1050</v>
      </c>
      <c r="B27" s="48" t="s">
        <v>152</v>
      </c>
      <c r="C27" s="49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49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49">
        <f>IF(ISNUMBER('Apostas - Grupos'!BV5),'Apostas - Grupos'!BV5,0)+IF(ISNUMBER('Apostas - Grupos'!BZ5),'Apostas - Grupos'!BZ5,0)+IF(ISNUMBER('Apostas - Grupos'!CF5),'Apostas - Grupos'!CG5,0)</f>
        <v>7</v>
      </c>
      <c r="F27" s="49">
        <f>IF(ISNUMBER('Apostas - Grupos'!BV5),'Apostas - Grupos'!BW5,0)+IF(ISNUMBER('Apostas - Grupos'!BZ5),'Apostas - Grupos'!CA5,0)+IF(ISNUMBER('Apostas - Grupos'!CF5),'Apostas - Grupos'!CF5,0)</f>
        <v>1</v>
      </c>
      <c r="G27" s="49">
        <f t="shared" si="0"/>
        <v>6</v>
      </c>
      <c r="H27" s="50">
        <f t="shared" si="1"/>
        <v>9</v>
      </c>
      <c r="I27" s="49">
        <f t="shared" si="2"/>
        <v>9206007497</v>
      </c>
      <c r="J27" s="50">
        <f>RANK(I27,$I$27:$I$30,0)</f>
        <v>1</v>
      </c>
      <c r="K27" s="49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49">
        <f t="shared" si="3"/>
        <v>0</v>
      </c>
      <c r="M27" s="49">
        <v>3</v>
      </c>
    </row>
    <row r="28" spans="1:13">
      <c r="A28" s="47" t="s">
        <v>1050</v>
      </c>
      <c r="B28" s="48" t="s">
        <v>153</v>
      </c>
      <c r="C28" s="49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49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49">
        <f>IF(ISNUMBER('Apostas - Grupos'!BV5),'Apostas - Grupos'!BW5,0)+IF(ISNUMBER('Apostas - Grupos'!CB5),'Apostas - Grupos'!CC5,0)+IF(ISNUMBER('Apostas - Grupos'!CD5),'Apostas - Grupos'!CD5,0)</f>
        <v>4</v>
      </c>
      <c r="F28" s="49">
        <f>IF(ISNUMBER('Apostas - Grupos'!BV5),'Apostas - Grupos'!BV5,0)+IF(ISNUMBER('Apostas - Grupos'!CB5),'Apostas - Grupos'!CB5,0)+IF(ISNUMBER('Apostas - Grupos'!CD5),'Apostas - Grupos'!CE5,0)</f>
        <v>3</v>
      </c>
      <c r="G28" s="49">
        <f t="shared" si="0"/>
        <v>1</v>
      </c>
      <c r="H28" s="50">
        <f t="shared" si="1"/>
        <v>6</v>
      </c>
      <c r="I28" s="49">
        <f t="shared" si="2"/>
        <v>6201004464</v>
      </c>
      <c r="J28" s="50">
        <f>RANK(I28,$I$27:$I$30,0)</f>
        <v>2</v>
      </c>
      <c r="K28" s="49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49">
        <f t="shared" si="3"/>
        <v>1</v>
      </c>
      <c r="M28" s="49">
        <v>36</v>
      </c>
    </row>
    <row r="29" spans="1:13">
      <c r="A29" s="47" t="s">
        <v>1050</v>
      </c>
      <c r="B29" s="48" t="s">
        <v>154</v>
      </c>
      <c r="C29" s="49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49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49">
        <f>IF(ISNUMBER('Apostas - Grupos'!BX5),'Apostas - Grupos'!BX5,0)+IF(ISNUMBER('Apostas - Grupos'!BZ5),'Apostas - Grupos'!CA5,0)+IF(ISNUMBER('Apostas - Grupos'!CD5),'Apostas - Grupos'!CE5,0)</f>
        <v>1</v>
      </c>
      <c r="F29" s="49">
        <f>IF(ISNUMBER('Apostas - Grupos'!BX5),'Apostas - Grupos'!BY5,0)+IF(ISNUMBER('Apostas - Grupos'!BZ5),'Apostas - Grupos'!BZ5,0)+IF(ISNUMBER('Apostas - Grupos'!CD5),'Apostas - Grupos'!CD5,0)</f>
        <v>5</v>
      </c>
      <c r="G29" s="49">
        <f t="shared" si="0"/>
        <v>-4</v>
      </c>
      <c r="H29" s="50">
        <f t="shared" si="1"/>
        <v>1</v>
      </c>
      <c r="I29" s="49">
        <f t="shared" si="2"/>
        <v>1196001475</v>
      </c>
      <c r="J29" s="50">
        <f>RANK(I29,$I$27:$I$30,0)</f>
        <v>4</v>
      </c>
      <c r="K29" s="49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49">
        <f t="shared" si="3"/>
        <v>2</v>
      </c>
      <c r="M29" s="49">
        <v>25</v>
      </c>
    </row>
    <row r="30" spans="1:13">
      <c r="A30" s="47" t="s">
        <v>1050</v>
      </c>
      <c r="B30" s="48" t="s">
        <v>155</v>
      </c>
      <c r="C30" s="49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49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49">
        <f>IF(ISNUMBER('Apostas - Grupos'!BX5),'Apostas - Grupos'!BY5,0)+IF(ISNUMBER('Apostas - Grupos'!CB5),'Apostas - Grupos'!CB5,0)+IF(ISNUMBER('Apostas - Grupos'!CF5),'Apostas - Grupos'!CF5,0)</f>
        <v>3</v>
      </c>
      <c r="F30" s="49">
        <f>IF(ISNUMBER('Apostas - Grupos'!BX5),'Apostas - Grupos'!BX5,0)+IF(ISNUMBER('Apostas - Grupos'!CB5),'Apostas - Grupos'!CC5,0)+IF(ISNUMBER('Apostas - Grupos'!CF5),'Apostas - Grupos'!CG5,0)</f>
        <v>6</v>
      </c>
      <c r="G30" s="49">
        <f t="shared" si="0"/>
        <v>-3</v>
      </c>
      <c r="H30" s="50">
        <f t="shared" si="1"/>
        <v>1</v>
      </c>
      <c r="I30" s="49">
        <f t="shared" si="2"/>
        <v>1197003402</v>
      </c>
      <c r="J30" s="50">
        <f>RANK(I30,$I$27:$I$30,0)</f>
        <v>3</v>
      </c>
      <c r="K30" s="49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49">
        <f t="shared" si="3"/>
        <v>2</v>
      </c>
      <c r="M30" s="49">
        <v>98</v>
      </c>
    </row>
    <row r="31" spans="1:13">
      <c r="A31" s="51" t="s">
        <v>1051</v>
      </c>
      <c r="B31" s="52" t="s">
        <v>156</v>
      </c>
      <c r="C31" s="53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53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53">
        <f>IF(ISNUMBER('Apostas - Grupos'!CH5),'Apostas - Grupos'!CH5,0)+IF(ISNUMBER('Apostas - Grupos'!CL5),'Apostas - Grupos'!CL5,0)+IF(ISNUMBER('Apostas - Grupos'!CR5),'Apostas - Grupos'!CS5,0)</f>
        <v>6</v>
      </c>
      <c r="F31" s="53">
        <f>IF(ISNUMBER('Apostas - Grupos'!CH5),'Apostas - Grupos'!CI5,0)+IF(ISNUMBER('Apostas - Grupos'!CL5),'Apostas - Grupos'!CM5,0)+IF(ISNUMBER('Apostas - Grupos'!CR5),'Apostas - Grupos'!CR5,0)</f>
        <v>1</v>
      </c>
      <c r="G31" s="53">
        <f t="shared" si="0"/>
        <v>5</v>
      </c>
      <c r="H31" s="54">
        <f t="shared" si="1"/>
        <v>7</v>
      </c>
      <c r="I31" s="53">
        <f t="shared" si="2"/>
        <v>7205006496</v>
      </c>
      <c r="J31" s="54">
        <f>RANK(I31,$I$31:$I$34,0)</f>
        <v>1</v>
      </c>
      <c r="K31" s="53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53">
        <f t="shared" si="3"/>
        <v>0</v>
      </c>
      <c r="M31" s="53">
        <v>4</v>
      </c>
    </row>
    <row r="32" spans="1:13">
      <c r="A32" s="51" t="s">
        <v>1051</v>
      </c>
      <c r="B32" s="52" t="s">
        <v>157</v>
      </c>
      <c r="C32" s="53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2</v>
      </c>
      <c r="D32" s="53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53">
        <f>IF(ISNUMBER('Apostas - Grupos'!CH5),'Apostas - Grupos'!CI5,0)+IF(ISNUMBER('Apostas - Grupos'!CN5),'Apostas - Grupos'!CO5,0)+IF(ISNUMBER('Apostas - Grupos'!CP5),'Apostas - Grupos'!CP5,0)</f>
        <v>5</v>
      </c>
      <c r="F32" s="53">
        <f>IF(ISNUMBER('Apostas - Grupos'!CH5),'Apostas - Grupos'!CH5,0)+IF(ISNUMBER('Apostas - Grupos'!CN5),'Apostas - Grupos'!CN5,0)+IF(ISNUMBER('Apostas - Grupos'!CP5),'Apostas - Grupos'!CQ5,0)</f>
        <v>5</v>
      </c>
      <c r="G32" s="53">
        <f t="shared" si="0"/>
        <v>0</v>
      </c>
      <c r="H32" s="54">
        <f t="shared" si="1"/>
        <v>6</v>
      </c>
      <c r="I32" s="53">
        <f t="shared" si="2"/>
        <v>6200005412</v>
      </c>
      <c r="J32" s="54">
        <f>RANK(I32,$I$31:$I$34,0)</f>
        <v>2</v>
      </c>
      <c r="K32" s="53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53">
        <f t="shared" si="3"/>
        <v>1</v>
      </c>
      <c r="M32" s="53">
        <v>88</v>
      </c>
    </row>
    <row r="33" spans="1:13">
      <c r="A33" s="51" t="s">
        <v>1051</v>
      </c>
      <c r="B33" s="52" t="s">
        <v>158</v>
      </c>
      <c r="C33" s="53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53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53">
        <f>IF(ISNUMBER('Apostas - Grupos'!CJ5),'Apostas - Grupos'!CJ5,0)+IF(ISNUMBER('Apostas - Grupos'!CL5),'Apostas - Grupos'!CM5,0)+IF(ISNUMBER('Apostas - Grupos'!CP5),'Apostas - Grupos'!CQ5,0)</f>
        <v>2</v>
      </c>
      <c r="F33" s="53">
        <f>IF(ISNUMBER('Apostas - Grupos'!CJ5),'Apostas - Grupos'!CK5,0)+IF(ISNUMBER('Apostas - Grupos'!CL5),'Apostas - Grupos'!CL5,0)+IF(ISNUMBER('Apostas - Grupos'!CP5),'Apostas - Grupos'!CP5,0)</f>
        <v>6</v>
      </c>
      <c r="G33" s="53">
        <f t="shared" si="0"/>
        <v>-4</v>
      </c>
      <c r="H33" s="54">
        <f t="shared" si="1"/>
        <v>0</v>
      </c>
      <c r="I33" s="53">
        <f t="shared" si="2"/>
        <v>196002443</v>
      </c>
      <c r="J33" s="54">
        <f>RANK(I33,$I$31:$I$34,0)</f>
        <v>4</v>
      </c>
      <c r="K33" s="53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53">
        <f t="shared" si="3"/>
        <v>3</v>
      </c>
      <c r="M33" s="53">
        <v>57</v>
      </c>
    </row>
    <row r="34" spans="1:13">
      <c r="A34" s="51" t="s">
        <v>1051</v>
      </c>
      <c r="B34" s="52" t="s">
        <v>159</v>
      </c>
      <c r="C34" s="53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1</v>
      </c>
      <c r="D34" s="53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53">
        <f>IF(ISNUMBER('Apostas - Grupos'!CJ5),'Apostas - Grupos'!CK5,0)+IF(ISNUMBER('Apostas - Grupos'!CN5),'Apostas - Grupos'!CN5,0)+IF(ISNUMBER('Apostas - Grupos'!CR5),'Apostas - Grupos'!CR5,0)</f>
        <v>4</v>
      </c>
      <c r="F34" s="53">
        <f>IF(ISNUMBER('Apostas - Grupos'!CJ5),'Apostas - Grupos'!CJ5,0)+IF(ISNUMBER('Apostas - Grupos'!CN5),'Apostas - Grupos'!CO5,0)+IF(ISNUMBER('Apostas - Grupos'!CR5),'Apostas - Grupos'!CS5,0)</f>
        <v>5</v>
      </c>
      <c r="G34" s="53">
        <f t="shared" si="0"/>
        <v>-1</v>
      </c>
      <c r="H34" s="54">
        <f t="shared" si="1"/>
        <v>4</v>
      </c>
      <c r="I34" s="53">
        <f t="shared" si="2"/>
        <v>4199004483</v>
      </c>
      <c r="J34" s="54">
        <f>RANK(I34,$I$31:$I$34,0)</f>
        <v>3</v>
      </c>
      <c r="K34" s="53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53">
        <f t="shared" si="3"/>
        <v>1</v>
      </c>
      <c r="M34" s="53">
        <v>17</v>
      </c>
    </row>
    <row r="35" spans="1:13">
      <c r="A35" s="55" t="s">
        <v>1052</v>
      </c>
      <c r="B35" s="56" t="s">
        <v>160</v>
      </c>
      <c r="C35" s="57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57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57">
        <f>IF(ISNUMBER('Apostas - Grupos'!CT5),'Apostas - Grupos'!CT5,0)+IF(ISNUMBER('Apostas - Grupos'!CX5),'Apostas - Grupos'!CX5,0)+IF(ISNUMBER('Apostas - Grupos'!DB5),'Apostas - Grupos'!DC5,0)</f>
        <v>9</v>
      </c>
      <c r="F35" s="57">
        <f>IF(ISNUMBER('Apostas - Grupos'!CT5),'Apostas - Grupos'!CU5,0)+IF(ISNUMBER('Apostas - Grupos'!CX5),'Apostas - Grupos'!CY5,0)+IF(ISNUMBER('Apostas - Grupos'!DB5),'Apostas - Grupos'!DB5,0)</f>
        <v>2</v>
      </c>
      <c r="G35" s="57">
        <f t="shared" si="0"/>
        <v>7</v>
      </c>
      <c r="H35" s="58">
        <f t="shared" si="1"/>
        <v>7</v>
      </c>
      <c r="I35" s="57">
        <f t="shared" si="2"/>
        <v>7207009498</v>
      </c>
      <c r="J35" s="58">
        <f>RANK(I35,$I$35:$I$38,0)</f>
        <v>1</v>
      </c>
      <c r="K35" s="57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57">
        <f t="shared" si="3"/>
        <v>0</v>
      </c>
      <c r="M35" s="57">
        <v>2</v>
      </c>
    </row>
    <row r="36" spans="1:13">
      <c r="A36" s="55" t="s">
        <v>1052</v>
      </c>
      <c r="B36" s="56" t="s">
        <v>161</v>
      </c>
      <c r="C36" s="57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2</v>
      </c>
      <c r="D36" s="57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57">
        <f>IF(ISNUMBER('Apostas - Grupos'!CT5),'Apostas - Grupos'!CU5,0)+IF(ISNUMBER('Apostas - Grupos'!CZ5),'Apostas - Grupos'!DA5,0)+IF(ISNUMBER('Apostas - Grupos'!DD5),'Apostas - Grupos'!DD5,0)</f>
        <v>6</v>
      </c>
      <c r="F36" s="57">
        <f>IF(ISNUMBER('Apostas - Grupos'!CT5),'Apostas - Grupos'!CT5,0)+IF(ISNUMBER('Apostas - Grupos'!CZ5),'Apostas - Grupos'!CZ5,0)+IF(ISNUMBER('Apostas - Grupos'!DD5),'Apostas - Grupos'!DE5,0)</f>
        <v>2</v>
      </c>
      <c r="G36" s="57">
        <f t="shared" si="0"/>
        <v>4</v>
      </c>
      <c r="H36" s="58">
        <f t="shared" si="1"/>
        <v>7</v>
      </c>
      <c r="I36" s="57">
        <f t="shared" si="2"/>
        <v>7204006479</v>
      </c>
      <c r="J36" s="58">
        <f>RANK(I36,$I$35:$I$38,0)</f>
        <v>2</v>
      </c>
      <c r="K36" s="57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57">
        <f t="shared" si="3"/>
        <v>0</v>
      </c>
      <c r="M36" s="57">
        <v>21</v>
      </c>
    </row>
    <row r="37" spans="1:13">
      <c r="A37" s="55" t="s">
        <v>1052</v>
      </c>
      <c r="B37" s="56" t="s">
        <v>162</v>
      </c>
      <c r="C37" s="57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57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57">
        <f>IF(ISNUMBER('Apostas - Grupos'!CV5),'Apostas - Grupos'!CV5,0)+IF(ISNUMBER('Apostas - Grupos'!CX5),'Apostas - Grupos'!CY5,0)+IF(ISNUMBER('Apostas - Grupos'!DD5),'Apostas - Grupos'!DE5,0)</f>
        <v>0</v>
      </c>
      <c r="F37" s="57">
        <f>IF(ISNUMBER('Apostas - Grupos'!CV5),'Apostas - Grupos'!CW5,0)+IF(ISNUMBER('Apostas - Grupos'!CX5),'Apostas - Grupos'!CX5,0)+IF(ISNUMBER('Apostas - Grupos'!DD5),'Apostas - Grupos'!DD5,0)</f>
        <v>9</v>
      </c>
      <c r="G37" s="57">
        <f t="shared" si="0"/>
        <v>-9</v>
      </c>
      <c r="H37" s="58">
        <f t="shared" si="1"/>
        <v>0</v>
      </c>
      <c r="I37" s="57">
        <f t="shared" si="2"/>
        <v>191000435</v>
      </c>
      <c r="J37" s="58">
        <f>RANK(I37,$I$35:$I$38,0)</f>
        <v>4</v>
      </c>
      <c r="K37" s="57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57">
        <f t="shared" si="3"/>
        <v>3</v>
      </c>
      <c r="M37" s="57">
        <v>65</v>
      </c>
    </row>
    <row r="38" spans="1:13">
      <c r="A38" s="55" t="s">
        <v>1052</v>
      </c>
      <c r="B38" s="56" t="s">
        <v>163</v>
      </c>
      <c r="C38" s="57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57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57">
        <f>IF(ISNUMBER('Apostas - Grupos'!CV5),'Apostas - Grupos'!CW5,0)+IF(ISNUMBER('Apostas - Grupos'!CZ5),'Apostas - Grupos'!CZ5,0)+IF(ISNUMBER('Apostas - Grupos'!DB5),'Apostas - Grupos'!DB5,0)</f>
        <v>4</v>
      </c>
      <c r="F38" s="57">
        <f>IF(ISNUMBER('Apostas - Grupos'!CV5),'Apostas - Grupos'!CV5,0)+IF(ISNUMBER('Apostas - Grupos'!CZ5),'Apostas - Grupos'!DA5,0)+IF(ISNUMBER('Apostas - Grupos'!DB5),'Apostas - Grupos'!DC5,0)</f>
        <v>6</v>
      </c>
      <c r="G38" s="57">
        <f t="shared" si="0"/>
        <v>-2</v>
      </c>
      <c r="H38" s="58">
        <f t="shared" si="1"/>
        <v>3</v>
      </c>
      <c r="I38" s="57">
        <f t="shared" si="2"/>
        <v>3198004472</v>
      </c>
      <c r="J38" s="58">
        <f>RANK(I38,$I$35:$I$38,0)</f>
        <v>3</v>
      </c>
      <c r="K38" s="57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57">
        <f t="shared" si="3"/>
        <v>2</v>
      </c>
      <c r="M38" s="57">
        <v>28</v>
      </c>
    </row>
    <row r="39" spans="1:13">
      <c r="A39" s="59" t="s">
        <v>184</v>
      </c>
      <c r="B39" s="60" t="s">
        <v>164</v>
      </c>
      <c r="C39" s="61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61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61">
        <f>IF(ISNUMBER('Apostas - Grupos'!DF5),'Apostas - Grupos'!DF5,0)+IF(ISNUMBER('Apostas - Grupos'!DJ5),'Apostas - Grupos'!DJ5,0)+IF(ISNUMBER('Apostas - Grupos'!DP5),'Apostas - Grupos'!DQ5,0)</f>
        <v>8</v>
      </c>
      <c r="F39" s="61">
        <f>IF(ISNUMBER('Apostas - Grupos'!DF5),'Apostas - Grupos'!DG5,0)+IF(ISNUMBER('Apostas - Grupos'!DJ5),'Apostas - Grupos'!DK5,0)+IF(ISNUMBER('Apostas - Grupos'!DP5),'Apostas - Grupos'!DP5,0)</f>
        <v>1</v>
      </c>
      <c r="G39" s="61">
        <f t="shared" si="0"/>
        <v>7</v>
      </c>
      <c r="H39" s="62">
        <f t="shared" si="1"/>
        <v>9</v>
      </c>
      <c r="I39" s="61">
        <f t="shared" si="2"/>
        <v>9207008499</v>
      </c>
      <c r="J39" s="62">
        <f>RANK(I39,$I$39:$I$42,0)</f>
        <v>1</v>
      </c>
      <c r="K39" s="61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61">
        <f t="shared" si="3"/>
        <v>0</v>
      </c>
      <c r="M39" s="61">
        <v>1</v>
      </c>
    </row>
    <row r="40" spans="1:13">
      <c r="A40" s="59" t="s">
        <v>184</v>
      </c>
      <c r="B40" s="60" t="s">
        <v>165</v>
      </c>
      <c r="C40" s="61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61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61">
        <f>IF(ISNUMBER('Apostas - Grupos'!DF5),'Apostas - Grupos'!DG5,0)+IF(ISNUMBER('Apostas - Grupos'!DL5),'Apostas - Grupos'!DM5,0)+IF(ISNUMBER('Apostas - Grupos'!DN5),'Apostas - Grupos'!DN5,0)</f>
        <v>5</v>
      </c>
      <c r="F40" s="61">
        <f>IF(ISNUMBER('Apostas - Grupos'!DF5),'Apostas - Grupos'!DF5,0)+IF(ISNUMBER('Apostas - Grupos'!DL5),'Apostas - Grupos'!DL5,0)+IF(ISNUMBER('Apostas - Grupos'!DN5),'Apostas - Grupos'!DO5,0)</f>
        <v>5</v>
      </c>
      <c r="G40" s="61">
        <f t="shared" si="0"/>
        <v>0</v>
      </c>
      <c r="H40" s="62">
        <f t="shared" si="1"/>
        <v>4</v>
      </c>
      <c r="I40" s="61">
        <f t="shared" si="2"/>
        <v>4200005468</v>
      </c>
      <c r="J40" s="62">
        <f>RANK(I40,$I$39:$I$42,0)</f>
        <v>2</v>
      </c>
      <c r="K40" s="61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61">
        <f t="shared" si="3"/>
        <v>1</v>
      </c>
      <c r="M40" s="61">
        <v>32</v>
      </c>
    </row>
    <row r="41" spans="1:13">
      <c r="A41" s="59" t="s">
        <v>184</v>
      </c>
      <c r="B41" s="60" t="s">
        <v>166</v>
      </c>
      <c r="C41" s="61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61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61">
        <f>IF(ISNUMBER('Apostas - Grupos'!DH5),'Apostas - Grupos'!DH5,0)+IF(ISNUMBER('Apostas - Grupos'!DJ5),'Apostas - Grupos'!DK5,0)+IF(ISNUMBER('Apostas - Grupos'!DN5),'Apostas - Grupos'!DO5,0)</f>
        <v>3</v>
      </c>
      <c r="F41" s="61">
        <f>IF(ISNUMBER('Apostas - Grupos'!DH5),'Apostas - Grupos'!DI5,0)+IF(ISNUMBER('Apostas - Grupos'!DJ5),'Apostas - Grupos'!DJ5,0)+IF(ISNUMBER('Apostas - Grupos'!DN5),'Apostas - Grupos'!DN5,0)</f>
        <v>4</v>
      </c>
      <c r="G41" s="61">
        <f t="shared" si="0"/>
        <v>-1</v>
      </c>
      <c r="H41" s="62">
        <f t="shared" si="1"/>
        <v>4</v>
      </c>
      <c r="I41" s="61">
        <f t="shared" si="2"/>
        <v>4199003476</v>
      </c>
      <c r="J41" s="62">
        <f>RANK(I41,$I$39:$I$42,0)</f>
        <v>3</v>
      </c>
      <c r="K41" s="61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61">
        <f t="shared" si="3"/>
        <v>1</v>
      </c>
      <c r="M41" s="61">
        <v>24</v>
      </c>
    </row>
    <row r="42" spans="1:13">
      <c r="A42" s="59" t="s">
        <v>184</v>
      </c>
      <c r="B42" s="60" t="s">
        <v>167</v>
      </c>
      <c r="C42" s="61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61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61">
        <f>IF(ISNUMBER('Apostas - Grupos'!DH5),'Apostas - Grupos'!DI5,0)+IF(ISNUMBER('Apostas - Grupos'!DL5),'Apostas - Grupos'!DL5,0)+IF(ISNUMBER('Apostas - Grupos'!DP5),'Apostas - Grupos'!DP5,0)</f>
        <v>1</v>
      </c>
      <c r="F42" s="61">
        <f>IF(ISNUMBER('Apostas - Grupos'!DH5),'Apostas - Grupos'!DH5,0)+IF(ISNUMBER('Apostas - Grupos'!DL5),'Apostas - Grupos'!DM5,0)+IF(ISNUMBER('Apostas - Grupos'!DP5),'Apostas - Grupos'!DQ5,0)</f>
        <v>7</v>
      </c>
      <c r="G42" s="61">
        <f t="shared" si="0"/>
        <v>-6</v>
      </c>
      <c r="H42" s="62">
        <f t="shared" si="1"/>
        <v>0</v>
      </c>
      <c r="I42" s="61">
        <f t="shared" si="2"/>
        <v>194001414</v>
      </c>
      <c r="J42" s="62">
        <f>RANK(I42,$I$39:$I$42,0)</f>
        <v>4</v>
      </c>
      <c r="K42" s="61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61">
        <f t="shared" si="3"/>
        <v>3</v>
      </c>
      <c r="M42" s="61">
        <v>86</v>
      </c>
    </row>
    <row r="43" spans="1:13">
      <c r="A43" s="63" t="s">
        <v>1053</v>
      </c>
      <c r="B43" s="64" t="s">
        <v>168</v>
      </c>
      <c r="C43" s="65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65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65">
        <f>IF(ISNUMBER('Apostas - Grupos'!DR5),'Apostas - Grupos'!DR5,0)+IF(ISNUMBER('Apostas - Grupos'!DV5),'Apostas - Grupos'!DV5,0)+IF(ISNUMBER('Apostas - Grupos'!DZ5),'Apostas - Grupos'!EA5,0)</f>
        <v>5</v>
      </c>
      <c r="F43" s="65">
        <f>IF(ISNUMBER('Apostas - Grupos'!DR5),'Apostas - Grupos'!DS5,0)+IF(ISNUMBER('Apostas - Grupos'!DV5),'Apostas - Grupos'!DW5,0)+IF(ISNUMBER('Apostas - Grupos'!DZ5),'Apostas - Grupos'!DZ5,0)</f>
        <v>3</v>
      </c>
      <c r="G43" s="65">
        <f t="shared" si="0"/>
        <v>2</v>
      </c>
      <c r="H43" s="66">
        <f t="shared" si="1"/>
        <v>6</v>
      </c>
      <c r="I43" s="65">
        <f t="shared" si="2"/>
        <v>6202005494</v>
      </c>
      <c r="J43" s="66">
        <f>RANK(I43,$I$43:$I$46,0)</f>
        <v>2</v>
      </c>
      <c r="K43" s="65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65">
        <f t="shared" si="3"/>
        <v>1</v>
      </c>
      <c r="M43" s="65">
        <v>6</v>
      </c>
    </row>
    <row r="44" spans="1:13">
      <c r="A44" s="63" t="s">
        <v>1053</v>
      </c>
      <c r="B44" s="64" t="s">
        <v>169</v>
      </c>
      <c r="C44" s="65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65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65">
        <f>IF(ISNUMBER('Apostas - Grupos'!DR5),'Apostas - Grupos'!DS5,0)+IF(ISNUMBER('Apostas - Grupos'!DX5),'Apostas - Grupos'!DY5,0)+IF(ISNUMBER('Apostas - Grupos'!EB5),'Apostas - Grupos'!EB5,0)</f>
        <v>2</v>
      </c>
      <c r="F44" s="65">
        <f>IF(ISNUMBER('Apostas - Grupos'!DR5),'Apostas - Grupos'!DR5,0)+IF(ISNUMBER('Apostas - Grupos'!DX5),'Apostas - Grupos'!DX5,0)+IF(ISNUMBER('Apostas - Grupos'!EB5),'Apostas - Grupos'!EC5,0)</f>
        <v>5</v>
      </c>
      <c r="G44" s="65">
        <f t="shared" si="0"/>
        <v>-3</v>
      </c>
      <c r="H44" s="66">
        <f t="shared" si="1"/>
        <v>1</v>
      </c>
      <c r="I44" s="65">
        <f t="shared" si="2"/>
        <v>1197002443</v>
      </c>
      <c r="J44" s="66">
        <f>RANK(I44,$I$43:$I$46,0)</f>
        <v>3</v>
      </c>
      <c r="K44" s="65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65">
        <f t="shared" si="3"/>
        <v>2</v>
      </c>
      <c r="M44" s="65">
        <v>57</v>
      </c>
    </row>
    <row r="45" spans="1:13">
      <c r="A45" s="63" t="s">
        <v>1053</v>
      </c>
      <c r="B45" s="64" t="s">
        <v>170</v>
      </c>
      <c r="C45" s="65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65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65">
        <f>IF(ISNUMBER('Apostas - Grupos'!DT5),'Apostas - Grupos'!DT5,0)+IF(ISNUMBER('Apostas - Grupos'!DV5),'Apostas - Grupos'!DW5,0)+IF(ISNUMBER('Apostas - Grupos'!EB5),'Apostas - Grupos'!EC5,0)</f>
        <v>2</v>
      </c>
      <c r="F45" s="65">
        <f>IF(ISNUMBER('Apostas - Grupos'!DT5),'Apostas - Grupos'!DU5,0)+IF(ISNUMBER('Apostas - Grupos'!DV5),'Apostas - Grupos'!DV5,0)+IF(ISNUMBER('Apostas - Grupos'!EB5),'Apostas - Grupos'!EB5,0)</f>
        <v>6</v>
      </c>
      <c r="G45" s="65">
        <f t="shared" si="0"/>
        <v>-4</v>
      </c>
      <c r="H45" s="66">
        <f t="shared" si="1"/>
        <v>1</v>
      </c>
      <c r="I45" s="65">
        <f t="shared" si="2"/>
        <v>1196002426</v>
      </c>
      <c r="J45" s="66">
        <f>RANK(I45,$I$43:$I$46,0)</f>
        <v>4</v>
      </c>
      <c r="K45" s="65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65">
        <f t="shared" si="3"/>
        <v>2</v>
      </c>
      <c r="M45" s="65">
        <v>74</v>
      </c>
    </row>
    <row r="46" spans="1:13">
      <c r="A46" s="63" t="s">
        <v>1053</v>
      </c>
      <c r="B46" s="64" t="s">
        <v>171</v>
      </c>
      <c r="C46" s="65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3</v>
      </c>
      <c r="D46" s="65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65">
        <f>IF(ISNUMBER('Apostas - Grupos'!DT5),'Apostas - Grupos'!DU5,0)+IF(ISNUMBER('Apostas - Grupos'!DX5),'Apostas - Grupos'!DX5,0)+IF(ISNUMBER('Apostas - Grupos'!DZ5),'Apostas - Grupos'!DZ5,0)</f>
        <v>7</v>
      </c>
      <c r="F46" s="65">
        <f>IF(ISNUMBER('Apostas - Grupos'!DT5),'Apostas - Grupos'!DT5,0)+IF(ISNUMBER('Apostas - Grupos'!DX5),'Apostas - Grupos'!DY5,0)+IF(ISNUMBER('Apostas - Grupos'!DZ5),'Apostas - Grupos'!EA5,0)</f>
        <v>2</v>
      </c>
      <c r="G46" s="65">
        <f t="shared" si="0"/>
        <v>5</v>
      </c>
      <c r="H46" s="66">
        <f t="shared" si="1"/>
        <v>9</v>
      </c>
      <c r="I46" s="65">
        <f t="shared" si="2"/>
        <v>9205007482</v>
      </c>
      <c r="J46" s="66">
        <f>RANK(I46,$I$43:$I$46,0)</f>
        <v>1</v>
      </c>
      <c r="K46" s="65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65">
        <f t="shared" si="3"/>
        <v>0</v>
      </c>
      <c r="M46" s="65">
        <v>18</v>
      </c>
    </row>
    <row r="47" spans="1:13">
      <c r="A47" s="67" t="s">
        <v>1054</v>
      </c>
      <c r="B47" s="68" t="s">
        <v>172</v>
      </c>
      <c r="C47" s="69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69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69">
        <f>IF(ISNUMBER('Apostas - Grupos'!ED5),'Apostas - Grupos'!ED5,0)+IF(ISNUMBER('Apostas - Grupos'!EH5),'Apostas - Grupos'!EH5,0)+IF(ISNUMBER('Apostas - Grupos'!EL5),'Apostas - Grupos'!EM5,0)</f>
        <v>7</v>
      </c>
      <c r="F47" s="69">
        <f>IF(ISNUMBER('Apostas - Grupos'!ED5),'Apostas - Grupos'!EE5,0)+IF(ISNUMBER('Apostas - Grupos'!EH5),'Apostas - Grupos'!EI5,0)+IF(ISNUMBER('Apostas - Grupos'!EL5),'Apostas - Grupos'!EL5,0)</f>
        <v>2</v>
      </c>
      <c r="G47" s="69">
        <f t="shared" si="0"/>
        <v>5</v>
      </c>
      <c r="H47" s="70">
        <f t="shared" si="1"/>
        <v>9</v>
      </c>
      <c r="I47" s="69">
        <f t="shared" si="2"/>
        <v>9205007491</v>
      </c>
      <c r="J47" s="70">
        <f>RANK(I47,$I$47:$I$50,0)</f>
        <v>1</v>
      </c>
      <c r="K47" s="69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69">
        <f t="shared" si="3"/>
        <v>0</v>
      </c>
      <c r="M47" s="69">
        <v>9</v>
      </c>
    </row>
    <row r="48" spans="1:13">
      <c r="A48" s="67" t="s">
        <v>1054</v>
      </c>
      <c r="B48" s="68" t="s">
        <v>173</v>
      </c>
      <c r="C48" s="69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69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69">
        <f>IF(ISNUMBER('Apostas - Grupos'!ED5),'Apostas - Grupos'!EE5,0)+IF(ISNUMBER('Apostas - Grupos'!EJ5),'Apostas - Grupos'!EK5,0)+IF(ISNUMBER('Apostas - Grupos'!EN5),'Apostas - Grupos'!EN5,0)</f>
        <v>6</v>
      </c>
      <c r="F48" s="69">
        <f>IF(ISNUMBER('Apostas - Grupos'!ED5),'Apostas - Grupos'!ED5,0)+IF(ISNUMBER('Apostas - Grupos'!EJ5),'Apostas - Grupos'!EJ5,0)+IF(ISNUMBER('Apostas - Grupos'!EN5),'Apostas - Grupos'!EO5,0)</f>
        <v>5</v>
      </c>
      <c r="G48" s="69">
        <f t="shared" si="0"/>
        <v>1</v>
      </c>
      <c r="H48" s="70">
        <f t="shared" si="1"/>
        <v>4</v>
      </c>
      <c r="I48" s="69">
        <f t="shared" si="2"/>
        <v>4201006490</v>
      </c>
      <c r="J48" s="70">
        <f>RANK(I48,$I$47:$I$50,0)</f>
        <v>3</v>
      </c>
      <c r="K48" s="69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69">
        <f t="shared" si="3"/>
        <v>1</v>
      </c>
      <c r="M48" s="69">
        <v>10</v>
      </c>
    </row>
    <row r="49" spans="1:13">
      <c r="A49" s="67" t="s">
        <v>1054</v>
      </c>
      <c r="B49" s="68" t="s">
        <v>174</v>
      </c>
      <c r="C49" s="69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69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69">
        <f>IF(ISNUMBER('Apostas - Grupos'!EF5),'Apostas - Grupos'!EF5,0)+IF(ISNUMBER('Apostas - Grupos'!EH5),'Apostas - Grupos'!EI5,0)+IF(ISNUMBER('Apostas - Grupos'!EN5),'Apostas - Grupos'!EO5,0)</f>
        <v>6</v>
      </c>
      <c r="F49" s="69">
        <f>IF(ISNUMBER('Apostas - Grupos'!EF5),'Apostas - Grupos'!EG5,0)+IF(ISNUMBER('Apostas - Grupos'!EH5),'Apostas - Grupos'!EH5,0)+IF(ISNUMBER('Apostas - Grupos'!EN5),'Apostas - Grupos'!EN5,0)</f>
        <v>4</v>
      </c>
      <c r="G49" s="69">
        <f t="shared" si="0"/>
        <v>2</v>
      </c>
      <c r="H49" s="70">
        <f t="shared" si="1"/>
        <v>4</v>
      </c>
      <c r="I49" s="69">
        <f t="shared" si="2"/>
        <v>4202006448</v>
      </c>
      <c r="J49" s="70">
        <f>RANK(I49,$I$47:$I$50,0)</f>
        <v>2</v>
      </c>
      <c r="K49" s="69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69">
        <f t="shared" si="3"/>
        <v>1</v>
      </c>
      <c r="M49" s="69">
        <v>52</v>
      </c>
    </row>
    <row r="50" spans="1:13">
      <c r="A50" s="67" t="s">
        <v>1054</v>
      </c>
      <c r="B50" s="68" t="s">
        <v>175</v>
      </c>
      <c r="C50" s="69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69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69">
        <f>IF(ISNUMBER('Apostas - Grupos'!EF5),'Apostas - Grupos'!EG5,0)+IF(ISNUMBER('Apostas - Grupos'!EJ5),'Apostas - Grupos'!EJ5,0)+IF(ISNUMBER('Apostas - Grupos'!EL5),'Apostas - Grupos'!EL5,0)</f>
        <v>1</v>
      </c>
      <c r="F50" s="69">
        <f>IF(ISNUMBER('Apostas - Grupos'!EF5),'Apostas - Grupos'!EF5,0)+IF(ISNUMBER('Apostas - Grupos'!EJ5),'Apostas - Grupos'!EK5,0)+IF(ISNUMBER('Apostas - Grupos'!EL5),'Apostas - Grupos'!EM5,0)</f>
        <v>9</v>
      </c>
      <c r="G50" s="69">
        <f t="shared" si="0"/>
        <v>-8</v>
      </c>
      <c r="H50" s="70">
        <f t="shared" si="1"/>
        <v>0</v>
      </c>
      <c r="I50" s="69">
        <f t="shared" si="2"/>
        <v>192001428</v>
      </c>
      <c r="J50" s="70">
        <f>RANK(I50,$I$47:$I$50,0)</f>
        <v>4</v>
      </c>
      <c r="K50" s="69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69">
        <f t="shared" si="3"/>
        <v>3</v>
      </c>
      <c r="M50" s="69">
        <v>72</v>
      </c>
    </row>
    <row r="53" spans="1:13">
      <c r="A53" s="71" t="s">
        <v>1046</v>
      </c>
      <c r="B53" s="72" t="str">
        <f>IFERROR(INDEX($B$3:$B$6,MATCH(1,$J$3:$J$6,0)),"?")</f>
        <v>Mexico</v>
      </c>
      <c r="C53" s="72" t="str">
        <f>IFERROR(INDEX($B$3:$B$6,MATCH(2,$J$3:$J$6,0)),"?")</f>
        <v>Africa do Sul</v>
      </c>
      <c r="D53" s="72" t="str">
        <f>IFERROR(INDEX($B$3:$B$6,MATCH(3,$J$3:$J$6,0)),"?")</f>
        <v>Coreia do Sul</v>
      </c>
      <c r="E53" s="72" t="str">
        <f>IFERROR(INDEX($B$3:$B$6,MATCH(4,$J$3:$J$6,0)),"?")</f>
        <v>Tchequia</v>
      </c>
      <c r="F53" s="131"/>
      <c r="G53" s="131"/>
      <c r="H53" s="131"/>
      <c r="I53" s="131"/>
      <c r="J53" s="131"/>
      <c r="K53" s="131"/>
      <c r="L53" s="131"/>
      <c r="M53" s="131"/>
    </row>
    <row r="54" spans="1:13">
      <c r="A54" s="73" t="s">
        <v>1047</v>
      </c>
      <c r="B54" s="72" t="str">
        <f>IFERROR(INDEX($B$7:$B$10,MATCH(1,$J$7:$J$10,0)),"?")</f>
        <v>Suica</v>
      </c>
      <c r="C54" s="72" t="str">
        <f>IFERROR(INDEX($B$7:$B$10,MATCH(2,$J$7:$J$10,0)),"?")</f>
        <v>Canada</v>
      </c>
      <c r="D54" s="72" t="str">
        <f>IFERROR(INDEX($B$7:$B$10,MATCH(3,$J$7:$J$10,0)),"?")</f>
        <v>Bosnia e Herzegovina</v>
      </c>
      <c r="E54" s="72" t="str">
        <f>IFERROR(INDEX($B$7:$B$10,MATCH(4,$J$7:$J$10,0)),"?")</f>
        <v>Qatar</v>
      </c>
      <c r="F54" s="131"/>
      <c r="G54" s="131"/>
      <c r="H54" s="131"/>
      <c r="I54" s="131"/>
      <c r="J54" s="131"/>
      <c r="K54" s="131"/>
      <c r="L54" s="131"/>
      <c r="M54" s="131"/>
    </row>
    <row r="55" spans="1:13">
      <c r="A55" s="74" t="s">
        <v>1048</v>
      </c>
      <c r="B55" s="72" t="str">
        <f>IFERROR(INDEX($B$11:$B$14,MATCH(1,$J$11:$J$14,0)),"?")</f>
        <v>Brasil</v>
      </c>
      <c r="C55" s="72" t="str">
        <f>IFERROR(INDEX($B$11:$B$14,MATCH(2,$J$11:$J$14,0)),"?")</f>
        <v>Marrocos</v>
      </c>
      <c r="D55" s="72" t="str">
        <f>IFERROR(INDEX($B$11:$B$14,MATCH(3,$J$11:$J$14,0)),"?")</f>
        <v>Escocia</v>
      </c>
      <c r="E55" s="72" t="str">
        <f>IFERROR(INDEX($B$11:$B$14,MATCH(4,$J$11:$J$14,0)),"?")</f>
        <v>Haiti</v>
      </c>
      <c r="F55" s="131"/>
      <c r="G55" s="131"/>
      <c r="H55" s="131"/>
      <c r="I55" s="131"/>
      <c r="J55" s="131"/>
      <c r="K55" s="131"/>
      <c r="L55" s="131"/>
      <c r="M55" s="131"/>
    </row>
    <row r="56" spans="1:13">
      <c r="A56" s="75" t="s">
        <v>187</v>
      </c>
      <c r="B56" s="72" t="str">
        <f>IFERROR(INDEX($B$15:$B$18,MATCH(1,$J$15:$J$18,0)),"?")</f>
        <v>Estados Unidos</v>
      </c>
      <c r="C56" s="72" t="str">
        <f>IFERROR(INDEX($B$15:$B$18,MATCH(2,$J$15:$J$18,0)),"?")</f>
        <v>Turquia</v>
      </c>
      <c r="D56" s="72" t="str">
        <f>IFERROR(INDEX($B$15:$B$18,MATCH(3,$J$15:$J$18,0)),"?")</f>
        <v>Australia</v>
      </c>
      <c r="E56" s="72" t="str">
        <f>IFERROR(INDEX($B$15:$B$18,MATCH(4,$J$15:$J$18,0)),"?")</f>
        <v>Paraguai</v>
      </c>
      <c r="F56" s="131"/>
      <c r="G56" s="131"/>
      <c r="H56" s="131"/>
      <c r="I56" s="131"/>
      <c r="J56" s="131"/>
      <c r="K56" s="131"/>
      <c r="L56" s="131"/>
      <c r="M56" s="131"/>
    </row>
    <row r="57" spans="1:13">
      <c r="A57" s="76" t="s">
        <v>186</v>
      </c>
      <c r="B57" s="72" t="str">
        <f>IFERROR(INDEX($B$19:$B$22,MATCH(1,$J$19:$J$22,0)),"?")</f>
        <v>Alemanha</v>
      </c>
      <c r="C57" s="72" t="str">
        <f>IFERROR(INDEX($B$19:$B$22,MATCH(2,$J$19:$J$22,0)),"?")</f>
        <v>Costa do Marfim</v>
      </c>
      <c r="D57" s="72" t="str">
        <f>IFERROR(INDEX($B$19:$B$22,MATCH(3,$J$19:$J$22,0)),"?")</f>
        <v>Curacao</v>
      </c>
      <c r="E57" s="72" t="str">
        <f>IFERROR(INDEX($B$19:$B$22,MATCH(4,$J$19:$J$22,0)),"?")</f>
        <v>Equador</v>
      </c>
      <c r="F57" s="131"/>
      <c r="G57" s="131"/>
      <c r="H57" s="131"/>
      <c r="I57" s="131"/>
      <c r="J57" s="131"/>
      <c r="K57" s="131"/>
      <c r="L57" s="131"/>
      <c r="M57" s="131"/>
    </row>
    <row r="58" spans="1:13">
      <c r="A58" s="77" t="s">
        <v>1049</v>
      </c>
      <c r="B58" s="72" t="str">
        <f>IFERROR(INDEX($B$23:$B$26,MATCH(1,$J$23:$J$26,0)),"?")</f>
        <v>Holanda</v>
      </c>
      <c r="C58" s="72" t="str">
        <f>IFERROR(INDEX($B$23:$B$26,MATCH(2,$J$23:$J$26,0)),"?")</f>
        <v>Suecia</v>
      </c>
      <c r="D58" s="72" t="str">
        <f>IFERROR(INDEX($B$23:$B$26,MATCH(3,$J$23:$J$26,0)),"?")</f>
        <v>Tunisia</v>
      </c>
      <c r="E58" s="72" t="str">
        <f>IFERROR(INDEX($B$23:$B$26,MATCH(4,$J$23:$J$26,0)),"?")</f>
        <v>Japao</v>
      </c>
      <c r="F58" s="131"/>
      <c r="G58" s="131"/>
      <c r="H58" s="131"/>
      <c r="I58" s="131"/>
      <c r="J58" s="131"/>
      <c r="K58" s="131"/>
      <c r="L58" s="131"/>
      <c r="M58" s="131"/>
    </row>
    <row r="59" spans="1:13">
      <c r="A59" s="78" t="s">
        <v>1050</v>
      </c>
      <c r="B59" s="72" t="str">
        <f>IFERROR(INDEX($B$27:$B$30,MATCH(1,$J$27:$J$30,0)),"?")</f>
        <v>Belgica</v>
      </c>
      <c r="C59" s="72" t="str">
        <f>IFERROR(INDEX($B$27:$B$30,MATCH(2,$J$27:$J$30,0)),"?")</f>
        <v>Egito</v>
      </c>
      <c r="D59" s="72" t="str">
        <f>IFERROR(INDEX($B$27:$B$30,MATCH(3,$J$27:$J$30,0)),"?")</f>
        <v>Nova Zelandia</v>
      </c>
      <c r="E59" s="72" t="str">
        <f>IFERROR(INDEX($B$27:$B$30,MATCH(4,$J$27:$J$30,0)),"?")</f>
        <v>Ira</v>
      </c>
      <c r="F59" s="131"/>
      <c r="G59" s="131"/>
      <c r="H59" s="131"/>
      <c r="I59" s="131"/>
      <c r="J59" s="131"/>
      <c r="K59" s="131"/>
      <c r="L59" s="131"/>
      <c r="M59" s="131"/>
    </row>
    <row r="60" spans="1:13">
      <c r="A60" s="79" t="s">
        <v>1051</v>
      </c>
      <c r="B60" s="72" t="str">
        <f>IFERROR(INDEX($B$31:$B$34,MATCH(1,$J$31:$J$34,0)),"?")</f>
        <v>Espanha</v>
      </c>
      <c r="C60" s="72" t="str">
        <f>IFERROR(INDEX($B$31:$B$34,MATCH(2,$J$31:$J$34,0)),"?")</f>
        <v>Cabo Verde</v>
      </c>
      <c r="D60" s="72" t="str">
        <f>IFERROR(INDEX($B$31:$B$34,MATCH(3,$J$31:$J$34,0)),"?")</f>
        <v>Uruguai</v>
      </c>
      <c r="E60" s="72" t="str">
        <f>IFERROR(INDEX($B$31:$B$34,MATCH(4,$J$31:$J$34,0)),"?")</f>
        <v>Arabia Saudita</v>
      </c>
      <c r="F60" s="131"/>
      <c r="G60" s="131"/>
      <c r="H60" s="131"/>
      <c r="I60" s="131"/>
      <c r="J60" s="131"/>
      <c r="K60" s="131"/>
      <c r="L60" s="131"/>
      <c r="M60" s="131"/>
    </row>
    <row r="61" spans="1:13">
      <c r="A61" s="80" t="s">
        <v>1052</v>
      </c>
      <c r="B61" s="72" t="str">
        <f>IFERROR(INDEX($B$35:$B$38,MATCH(1,$J$35:$J$38,0)),"?")</f>
        <v>Franca</v>
      </c>
      <c r="C61" s="72" t="str">
        <f>IFERROR(INDEX($B$35:$B$38,MATCH(2,$J$35:$J$38,0)),"?")</f>
        <v>Senegal</v>
      </c>
      <c r="D61" s="72" t="str">
        <f>IFERROR(INDEX($B$35:$B$38,MATCH(3,$J$35:$J$38,0)),"?")</f>
        <v>Noruega</v>
      </c>
      <c r="E61" s="72" t="str">
        <f>IFERROR(INDEX($B$35:$B$38,MATCH(4,$J$35:$J$38,0)),"?")</f>
        <v>Iraque</v>
      </c>
      <c r="F61" s="131"/>
      <c r="G61" s="131"/>
      <c r="H61" s="131"/>
      <c r="I61" s="131"/>
      <c r="J61" s="131"/>
      <c r="K61" s="131"/>
      <c r="L61" s="131"/>
      <c r="M61" s="131"/>
    </row>
    <row r="62" spans="1:13">
      <c r="A62" s="81" t="s">
        <v>184</v>
      </c>
      <c r="B62" s="72" t="str">
        <f>IFERROR(INDEX($B$39:$B$42,MATCH(1,$J$39:$J$42,0)),"?")</f>
        <v>Argentina</v>
      </c>
      <c r="C62" s="72" t="str">
        <f>IFERROR(INDEX($B$39:$B$42,MATCH(2,$J$39:$J$42,0)),"?")</f>
        <v>Argelia</v>
      </c>
      <c r="D62" s="72" t="str">
        <f>IFERROR(INDEX($B$39:$B$42,MATCH(3,$J$39:$J$42,0)),"?")</f>
        <v>Austria</v>
      </c>
      <c r="E62" s="72" t="str">
        <f>IFERROR(INDEX($B$39:$B$42,MATCH(4,$J$39:$J$42,0)),"?")</f>
        <v>Jordania</v>
      </c>
      <c r="F62" s="131"/>
      <c r="G62" s="131"/>
      <c r="H62" s="131"/>
      <c r="I62" s="131"/>
      <c r="J62" s="131"/>
      <c r="K62" s="131"/>
      <c r="L62" s="131"/>
      <c r="M62" s="131"/>
    </row>
    <row r="63" spans="1:13">
      <c r="A63" s="82" t="s">
        <v>1053</v>
      </c>
      <c r="B63" s="72" t="str">
        <f>IFERROR(INDEX($B$43:$B$46,MATCH(1,$J$43:$J$46,0)),"?")</f>
        <v>Colombia</v>
      </c>
      <c r="C63" s="72" t="str">
        <f>IFERROR(INDEX($B$43:$B$46,MATCH(2,$J$43:$J$46,0)),"?")</f>
        <v>Portugal</v>
      </c>
      <c r="D63" s="72" t="str">
        <f>IFERROR(INDEX($B$43:$B$46,MATCH(3,$J$43:$J$46,0)),"?")</f>
        <v>RD Congo</v>
      </c>
      <c r="E63" s="72" t="str">
        <f>IFERROR(INDEX($B$43:$B$46,MATCH(4,$J$43:$J$46,0)),"?")</f>
        <v>Uzbequistao</v>
      </c>
      <c r="F63" s="131"/>
      <c r="G63" s="131"/>
      <c r="H63" s="131"/>
      <c r="I63" s="131"/>
      <c r="J63" s="131"/>
      <c r="K63" s="131"/>
      <c r="L63" s="131"/>
      <c r="M63" s="131"/>
    </row>
    <row r="64" spans="1:13">
      <c r="A64" s="83" t="s">
        <v>1054</v>
      </c>
      <c r="B64" s="72" t="str">
        <f>IFERROR(INDEX($B$47:$B$50,MATCH(1,$J$47:$J$50,0)),"?")</f>
        <v>Inglaterra</v>
      </c>
      <c r="C64" s="72" t="str">
        <f>IFERROR(INDEX($B$47:$B$50,MATCH(2,$J$47:$J$50,0)),"?")</f>
        <v>Gana</v>
      </c>
      <c r="D64" s="72" t="str">
        <f>IFERROR(INDEX($B$47:$B$50,MATCH(3,$J$47:$J$50,0)),"?")</f>
        <v>Croacia</v>
      </c>
      <c r="E64" s="72" t="str">
        <f>IFERROR(INDEX($B$47:$B$50,MATCH(4,$J$47:$J$50,0)),"?")</f>
        <v>Panama</v>
      </c>
      <c r="F64" s="131"/>
      <c r="G64" s="131"/>
      <c r="H64" s="131"/>
      <c r="I64" s="131"/>
      <c r="J64" s="131"/>
      <c r="K64" s="131"/>
      <c r="L64" s="131"/>
      <c r="M64" s="131"/>
    </row>
    <row r="66" spans="1:4">
      <c r="A66" s="84" t="s">
        <v>1046</v>
      </c>
      <c r="B66" s="85" t="str">
        <f>IFERROR(INDEX($B$3:$B$6,MATCH(3,$J$3:$J$6,0)),"?")</f>
        <v>Coreia do Sul</v>
      </c>
      <c r="C66" s="85">
        <f>IFERROR(INDEX($I$3:$I$6,MATCH(3,$J$3:$J$6,0)),0)</f>
        <v>4202006477</v>
      </c>
      <c r="D66" s="86">
        <f t="shared" ref="D66:D77" si="4">RANK(C66,$C$66:$C$77,0)</f>
        <v>1</v>
      </c>
    </row>
    <row r="67" spans="1:4">
      <c r="A67" s="87" t="s">
        <v>1047</v>
      </c>
      <c r="B67" s="85" t="str">
        <f>IFERROR(INDEX($B$7:$B$10,MATCH(3,$J$7:$J$10,0)),"?")</f>
        <v>Bosnia e Herzegovina</v>
      </c>
      <c r="C67" s="85">
        <f>IFERROR(INDEX($I$7:$I$10,MATCH(3,$J$7:$J$10,0)),0)</f>
        <v>2199002445</v>
      </c>
      <c r="D67" s="86">
        <f t="shared" si="4"/>
        <v>10</v>
      </c>
    </row>
    <row r="68" spans="1:4">
      <c r="A68" s="88" t="s">
        <v>1048</v>
      </c>
      <c r="B68" s="85" t="str">
        <f>IFERROR(INDEX($B$11:$B$14,MATCH(3,$J$11:$J$14,0)),"?")</f>
        <v>Escocia</v>
      </c>
      <c r="C68" s="85">
        <f>IFERROR(INDEX($I$11:$I$14,MATCH(3,$J$11:$J$14,0)),0)</f>
        <v>4199004473</v>
      </c>
      <c r="D68" s="86">
        <f t="shared" si="4"/>
        <v>4</v>
      </c>
    </row>
    <row r="69" spans="1:4">
      <c r="A69" s="89" t="s">
        <v>187</v>
      </c>
      <c r="B69" s="85" t="str">
        <f>IFERROR(INDEX($B$15:$B$18,MATCH(3,$J$15:$J$18,0)),"?")</f>
        <v>Australia</v>
      </c>
      <c r="C69" s="85">
        <f>IFERROR(INDEX($I$15:$I$18,MATCH(3,$J$15:$J$18,0)),0)</f>
        <v>3197004477</v>
      </c>
      <c r="D69" s="86">
        <f t="shared" si="4"/>
        <v>8</v>
      </c>
    </row>
    <row r="70" spans="1:4">
      <c r="A70" s="90" t="s">
        <v>186</v>
      </c>
      <c r="B70" s="85" t="str">
        <f>IFERROR(INDEX($B$19:$B$22,MATCH(3,$J$19:$J$22,0)),"?")</f>
        <v>Curacao</v>
      </c>
      <c r="C70" s="85">
        <f>IFERROR(INDEX($I$19:$I$22,MATCH(3,$J$19:$J$22,0)),0)</f>
        <v>3195004417</v>
      </c>
      <c r="D70" s="86">
        <f t="shared" si="4"/>
        <v>9</v>
      </c>
    </row>
    <row r="71" spans="1:4">
      <c r="A71" s="91" t="s">
        <v>1049</v>
      </c>
      <c r="B71" s="85" t="str">
        <f>IFERROR(INDEX($B$23:$B$26,MATCH(3,$J$23:$J$26,0)),"?")</f>
        <v>Tunisia</v>
      </c>
      <c r="C71" s="85">
        <f>IFERROR(INDEX($I$23:$I$26,MATCH(3,$J$23:$J$26,0)),0)</f>
        <v>3198004470</v>
      </c>
      <c r="D71" s="86">
        <f t="shared" si="4"/>
        <v>7</v>
      </c>
    </row>
    <row r="72" spans="1:4">
      <c r="A72" s="92" t="s">
        <v>1050</v>
      </c>
      <c r="B72" s="85" t="str">
        <f>IFERROR(INDEX($B$27:$B$30,MATCH(3,$J$27:$J$30,0)),"?")</f>
        <v>Nova Zelandia</v>
      </c>
      <c r="C72" s="85">
        <f>IFERROR(INDEX($I$27:$I$30,MATCH(3,$J$27:$J$30,0)),0)</f>
        <v>1197003402</v>
      </c>
      <c r="D72" s="86">
        <f t="shared" si="4"/>
        <v>11</v>
      </c>
    </row>
    <row r="73" spans="1:4">
      <c r="A73" s="93" t="s">
        <v>1051</v>
      </c>
      <c r="B73" s="85" t="str">
        <f>IFERROR(INDEX($B$31:$B$34,MATCH(3,$J$31:$J$34,0)),"?")</f>
        <v>Uruguai</v>
      </c>
      <c r="C73" s="85">
        <f>IFERROR(INDEX($I$31:$I$34,MATCH(3,$J$31:$J$34,0)),0)</f>
        <v>4199004483</v>
      </c>
      <c r="D73" s="86">
        <f t="shared" si="4"/>
        <v>3</v>
      </c>
    </row>
    <row r="74" spans="1:4">
      <c r="A74" s="94" t="s">
        <v>1052</v>
      </c>
      <c r="B74" s="85" t="str">
        <f>IFERROR(INDEX($B$35:$B$38,MATCH(3,$J$35:$J$38,0)),"?")</f>
        <v>Noruega</v>
      </c>
      <c r="C74" s="85">
        <f>IFERROR(INDEX($I$35:$I$38,MATCH(3,$J$35:$J$38,0)),0)</f>
        <v>3198004472</v>
      </c>
      <c r="D74" s="86">
        <f t="shared" si="4"/>
        <v>6</v>
      </c>
    </row>
    <row r="75" spans="1:4">
      <c r="A75" s="95" t="s">
        <v>184</v>
      </c>
      <c r="B75" s="85" t="str">
        <f>IFERROR(INDEX($B$39:$B$42,MATCH(3,$J$39:$J$42,0)),"?")</f>
        <v>Austria</v>
      </c>
      <c r="C75" s="85">
        <f>IFERROR(INDEX($I$39:$I$42,MATCH(3,$J$39:$J$42,0)),0)</f>
        <v>4199003476</v>
      </c>
      <c r="D75" s="86">
        <f t="shared" si="4"/>
        <v>5</v>
      </c>
    </row>
    <row r="76" spans="1:4">
      <c r="A76" s="96" t="s">
        <v>1053</v>
      </c>
      <c r="B76" s="85" t="str">
        <f>IFERROR(INDEX($B$43:$B$46,MATCH(3,$J$43:$J$46,0)),"?")</f>
        <v>RD Congo</v>
      </c>
      <c r="C76" s="85">
        <f>IFERROR(INDEX($I$43:$I$46,MATCH(3,$J$43:$J$46,0)),0)</f>
        <v>1197002443</v>
      </c>
      <c r="D76" s="86">
        <f t="shared" si="4"/>
        <v>12</v>
      </c>
    </row>
    <row r="77" spans="1:4">
      <c r="A77" s="97" t="s">
        <v>1054</v>
      </c>
      <c r="B77" s="85" t="str">
        <f>IFERROR(INDEX($B$47:$B$50,MATCH(3,$J$47:$J$50,0)),"?")</f>
        <v>Croacia</v>
      </c>
      <c r="C77" s="85">
        <f>IFERROR(INDEX($I$47:$I$50,MATCH(3,$J$47:$J$50,0)),0)</f>
        <v>4201006490</v>
      </c>
      <c r="D77" s="86">
        <f t="shared" si="4"/>
        <v>2</v>
      </c>
    </row>
    <row r="79" spans="1:4">
      <c r="A79" s="98">
        <v>1</v>
      </c>
      <c r="B79" s="99" t="str">
        <f>IFERROR(INDEX($B$66:$B$77,MATCH(1,$D$66:$D$77,0)),"?")</f>
        <v>Coreia do Sul</v>
      </c>
      <c r="C79" s="131"/>
      <c r="D79" s="131"/>
    </row>
    <row r="80" spans="1:4">
      <c r="A80" s="98">
        <v>2</v>
      </c>
      <c r="B80" s="99" t="str">
        <f>IFERROR(INDEX($B$66:$B$77,MATCH(2,$D$66:$D$77,0)),"?")</f>
        <v>Croacia</v>
      </c>
      <c r="C80" s="131"/>
      <c r="D80" s="131"/>
    </row>
    <row r="81" spans="1:2">
      <c r="A81" s="98">
        <v>3</v>
      </c>
      <c r="B81" s="99" t="str">
        <f>IFERROR(INDEX($B$66:$B$77,MATCH(3,$D$66:$D$77,0)),"?")</f>
        <v>Uruguai</v>
      </c>
    </row>
    <row r="82" spans="1:2">
      <c r="A82" s="98">
        <v>4</v>
      </c>
      <c r="B82" s="99" t="str">
        <f>IFERROR(INDEX($B$66:$B$77,MATCH(4,$D$66:$D$77,0)),"?")</f>
        <v>Escocia</v>
      </c>
    </row>
    <row r="83" spans="1:2">
      <c r="A83" s="98">
        <v>5</v>
      </c>
      <c r="B83" s="99" t="str">
        <f>IFERROR(INDEX($B$66:$B$77,MATCH(5,$D$66:$D$77,0)),"?")</f>
        <v>Austria</v>
      </c>
    </row>
    <row r="84" spans="1:2">
      <c r="A84" s="98">
        <v>6</v>
      </c>
      <c r="B84" s="99" t="str">
        <f>IFERROR(INDEX($B$66:$B$77,MATCH(6,$D$66:$D$77,0)),"?")</f>
        <v>Noruega</v>
      </c>
    </row>
    <row r="85" spans="1:2">
      <c r="A85" s="98">
        <v>7</v>
      </c>
      <c r="B85" s="99" t="str">
        <f>IFERROR(INDEX($B$66:$B$77,MATCH(7,$D$66:$D$77,0)),"?")</f>
        <v>Tunisia</v>
      </c>
    </row>
    <row r="86" spans="1:2">
      <c r="A86" s="98">
        <v>8</v>
      </c>
      <c r="B86" s="99" t="str">
        <f>IFERROR(INDEX($B$66:$B$77,MATCH(8,$D$66:$D$77,0)),"?")</f>
        <v>Australia</v>
      </c>
    </row>
    <row r="88" spans="1:2">
      <c r="A88" s="100" t="s">
        <v>1055</v>
      </c>
      <c r="B88" s="101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ACDFHIJL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59" t="s">
        <v>1056</v>
      </c>
      <c r="B1" s="148"/>
      <c r="C1" s="148"/>
      <c r="D1" s="148"/>
      <c r="E1" s="148"/>
      <c r="F1" s="148"/>
      <c r="G1" s="148"/>
      <c r="H1" s="148"/>
      <c r="I1" s="148"/>
      <c r="J1" s="148"/>
    </row>
    <row r="2" spans="1:10" ht="21.95" customHeight="1">
      <c r="A2" s="102" t="s">
        <v>1057</v>
      </c>
      <c r="B2" s="102" t="s">
        <v>1058</v>
      </c>
      <c r="C2" s="102" t="s">
        <v>1059</v>
      </c>
      <c r="D2" s="102" t="s">
        <v>1060</v>
      </c>
      <c r="E2" s="102" t="s">
        <v>1061</v>
      </c>
      <c r="F2" s="102" t="s">
        <v>1062</v>
      </c>
      <c r="G2" s="102" t="s">
        <v>1063</v>
      </c>
      <c r="H2" s="102" t="s">
        <v>1064</v>
      </c>
      <c r="I2" s="102" t="s">
        <v>1065</v>
      </c>
      <c r="J2" s="131"/>
    </row>
    <row r="3" spans="1:10">
      <c r="A3" s="103" t="s">
        <v>1066</v>
      </c>
      <c r="B3" s="104" t="s">
        <v>1067</v>
      </c>
      <c r="C3" s="104" t="s">
        <v>1068</v>
      </c>
      <c r="D3" s="104" t="s">
        <v>1069</v>
      </c>
      <c r="E3" s="104" t="s">
        <v>1070</v>
      </c>
      <c r="F3" s="104" t="s">
        <v>1071</v>
      </c>
      <c r="G3" s="104" t="s">
        <v>1072</v>
      </c>
      <c r="H3" s="104" t="s">
        <v>1073</v>
      </c>
      <c r="I3" s="104" t="s">
        <v>1074</v>
      </c>
      <c r="J3" s="131"/>
    </row>
    <row r="4" spans="1:10">
      <c r="A4" s="105" t="s">
        <v>1075</v>
      </c>
      <c r="B4" s="106" t="s">
        <v>1067</v>
      </c>
      <c r="C4" s="106" t="s">
        <v>1068</v>
      </c>
      <c r="D4" s="106" t="s">
        <v>1069</v>
      </c>
      <c r="E4" s="106" t="s">
        <v>1070</v>
      </c>
      <c r="F4" s="106" t="s">
        <v>1071</v>
      </c>
      <c r="G4" s="106" t="s">
        <v>1072</v>
      </c>
      <c r="H4" s="106" t="s">
        <v>1073</v>
      </c>
      <c r="I4" s="106" t="s">
        <v>1074</v>
      </c>
      <c r="J4" s="131"/>
    </row>
    <row r="5" spans="1:10">
      <c r="A5" s="103" t="s">
        <v>1076</v>
      </c>
      <c r="B5" s="104" t="s">
        <v>1067</v>
      </c>
      <c r="C5" s="104" t="s">
        <v>1068</v>
      </c>
      <c r="D5" s="104" t="s">
        <v>1069</v>
      </c>
      <c r="E5" s="104" t="s">
        <v>1070</v>
      </c>
      <c r="F5" s="104" t="s">
        <v>1071</v>
      </c>
      <c r="G5" s="104" t="s">
        <v>1072</v>
      </c>
      <c r="H5" s="104" t="s">
        <v>1073</v>
      </c>
      <c r="I5" s="104" t="s">
        <v>1074</v>
      </c>
      <c r="J5" s="131"/>
    </row>
    <row r="6" spans="1:10">
      <c r="A6" s="105" t="s">
        <v>1077</v>
      </c>
      <c r="B6" s="106" t="s">
        <v>1067</v>
      </c>
      <c r="C6" s="106" t="s">
        <v>1068</v>
      </c>
      <c r="D6" s="106" t="s">
        <v>1069</v>
      </c>
      <c r="E6" s="106" t="s">
        <v>1070</v>
      </c>
      <c r="F6" s="106" t="s">
        <v>1071</v>
      </c>
      <c r="G6" s="106" t="s">
        <v>1072</v>
      </c>
      <c r="H6" s="106" t="s">
        <v>1073</v>
      </c>
      <c r="I6" s="106" t="s">
        <v>1074</v>
      </c>
      <c r="J6" s="131"/>
    </row>
    <row r="7" spans="1:10">
      <c r="A7" s="103" t="s">
        <v>1078</v>
      </c>
      <c r="B7" s="104" t="s">
        <v>1067</v>
      </c>
      <c r="C7" s="104" t="s">
        <v>1068</v>
      </c>
      <c r="D7" s="104" t="s">
        <v>1069</v>
      </c>
      <c r="E7" s="104" t="s">
        <v>1070</v>
      </c>
      <c r="F7" s="104" t="s">
        <v>1071</v>
      </c>
      <c r="G7" s="104" t="s">
        <v>1072</v>
      </c>
      <c r="H7" s="104" t="s">
        <v>1073</v>
      </c>
      <c r="I7" s="104" t="s">
        <v>1074</v>
      </c>
      <c r="J7" s="131"/>
    </row>
    <row r="8" spans="1:10">
      <c r="A8" s="105" t="s">
        <v>1079</v>
      </c>
      <c r="B8" s="106" t="s">
        <v>1067</v>
      </c>
      <c r="C8" s="106" t="s">
        <v>1068</v>
      </c>
      <c r="D8" s="106" t="s">
        <v>1069</v>
      </c>
      <c r="E8" s="106" t="s">
        <v>1070</v>
      </c>
      <c r="F8" s="106" t="s">
        <v>1071</v>
      </c>
      <c r="G8" s="106" t="s">
        <v>1072</v>
      </c>
      <c r="H8" s="106" t="s">
        <v>1073</v>
      </c>
      <c r="I8" s="106" t="s">
        <v>1074</v>
      </c>
      <c r="J8" s="131"/>
    </row>
    <row r="9" spans="1:10">
      <c r="A9" s="103" t="s">
        <v>1080</v>
      </c>
      <c r="B9" s="104" t="s">
        <v>1067</v>
      </c>
      <c r="C9" s="104" t="s">
        <v>1068</v>
      </c>
      <c r="D9" s="104" t="s">
        <v>1069</v>
      </c>
      <c r="E9" s="104" t="s">
        <v>1070</v>
      </c>
      <c r="F9" s="104" t="s">
        <v>1071</v>
      </c>
      <c r="G9" s="104" t="s">
        <v>1072</v>
      </c>
      <c r="H9" s="104" t="s">
        <v>1073</v>
      </c>
      <c r="I9" s="104" t="s">
        <v>1074</v>
      </c>
      <c r="J9" s="131"/>
    </row>
    <row r="10" spans="1:10">
      <c r="A10" s="105" t="s">
        <v>1081</v>
      </c>
      <c r="B10" s="106" t="s">
        <v>1067</v>
      </c>
      <c r="C10" s="106" t="s">
        <v>1068</v>
      </c>
      <c r="D10" s="106" t="s">
        <v>1069</v>
      </c>
      <c r="E10" s="106" t="s">
        <v>1070</v>
      </c>
      <c r="F10" s="106" t="s">
        <v>1071</v>
      </c>
      <c r="G10" s="106" t="s">
        <v>1072</v>
      </c>
      <c r="H10" s="106" t="s">
        <v>1073</v>
      </c>
      <c r="I10" s="106" t="s">
        <v>1074</v>
      </c>
      <c r="J10" s="131"/>
    </row>
    <row r="11" spans="1:10">
      <c r="A11" s="103" t="s">
        <v>1082</v>
      </c>
      <c r="B11" s="104" t="s">
        <v>1067</v>
      </c>
      <c r="C11" s="104" t="s">
        <v>1068</v>
      </c>
      <c r="D11" s="104" t="s">
        <v>1069</v>
      </c>
      <c r="E11" s="104" t="s">
        <v>1070</v>
      </c>
      <c r="F11" s="104" t="s">
        <v>1071</v>
      </c>
      <c r="G11" s="104" t="s">
        <v>1072</v>
      </c>
      <c r="H11" s="104" t="s">
        <v>1073</v>
      </c>
      <c r="I11" s="104" t="s">
        <v>1074</v>
      </c>
      <c r="J11" s="131"/>
    </row>
    <row r="12" spans="1:10">
      <c r="A12" s="105" t="s">
        <v>1083</v>
      </c>
      <c r="B12" s="106" t="s">
        <v>1070</v>
      </c>
      <c r="C12" s="106" t="s">
        <v>1084</v>
      </c>
      <c r="D12" s="106" t="s">
        <v>1069</v>
      </c>
      <c r="E12" s="106" t="s">
        <v>1073</v>
      </c>
      <c r="F12" s="106" t="s">
        <v>1071</v>
      </c>
      <c r="G12" s="106" t="s">
        <v>1072</v>
      </c>
      <c r="H12" s="106" t="s">
        <v>1074</v>
      </c>
      <c r="I12" s="106" t="s">
        <v>1085</v>
      </c>
      <c r="J12" s="131"/>
    </row>
    <row r="13" spans="1:10">
      <c r="A13" s="103" t="s">
        <v>1086</v>
      </c>
      <c r="B13" s="104" t="s">
        <v>1067</v>
      </c>
      <c r="C13" s="104" t="s">
        <v>1068</v>
      </c>
      <c r="D13" s="104" t="s">
        <v>1069</v>
      </c>
      <c r="E13" s="104" t="s">
        <v>1070</v>
      </c>
      <c r="F13" s="104" t="s">
        <v>1071</v>
      </c>
      <c r="G13" s="104" t="s">
        <v>1072</v>
      </c>
      <c r="H13" s="104" t="s">
        <v>1073</v>
      </c>
      <c r="I13" s="104" t="s">
        <v>1074</v>
      </c>
      <c r="J13" s="131"/>
    </row>
    <row r="14" spans="1:10">
      <c r="A14" s="105" t="s">
        <v>1087</v>
      </c>
      <c r="B14" s="106" t="s">
        <v>1067</v>
      </c>
      <c r="C14" s="106" t="s">
        <v>1068</v>
      </c>
      <c r="D14" s="106" t="s">
        <v>1069</v>
      </c>
      <c r="E14" s="106" t="s">
        <v>1070</v>
      </c>
      <c r="F14" s="106" t="s">
        <v>1071</v>
      </c>
      <c r="G14" s="106" t="s">
        <v>1072</v>
      </c>
      <c r="H14" s="106" t="s">
        <v>1073</v>
      </c>
      <c r="I14" s="106" t="s">
        <v>1074</v>
      </c>
      <c r="J14" s="131"/>
    </row>
    <row r="15" spans="1:10">
      <c r="A15" s="103" t="s">
        <v>1088</v>
      </c>
      <c r="B15" s="104" t="s">
        <v>1070</v>
      </c>
      <c r="C15" s="104" t="s">
        <v>1084</v>
      </c>
      <c r="D15" s="104" t="s">
        <v>1069</v>
      </c>
      <c r="E15" s="104" t="s">
        <v>1073</v>
      </c>
      <c r="F15" s="104" t="s">
        <v>1071</v>
      </c>
      <c r="G15" s="104" t="s">
        <v>1072</v>
      </c>
      <c r="H15" s="104" t="s">
        <v>1074</v>
      </c>
      <c r="I15" s="104" t="s">
        <v>1089</v>
      </c>
      <c r="J15" s="131"/>
    </row>
    <row r="16" spans="1:10">
      <c r="A16" s="105" t="s">
        <v>1090</v>
      </c>
      <c r="B16" s="106" t="s">
        <v>1070</v>
      </c>
      <c r="C16" s="106" t="s">
        <v>1084</v>
      </c>
      <c r="D16" s="106" t="s">
        <v>1069</v>
      </c>
      <c r="E16" s="106" t="s">
        <v>1073</v>
      </c>
      <c r="F16" s="106" t="s">
        <v>1071</v>
      </c>
      <c r="G16" s="106" t="s">
        <v>1072</v>
      </c>
      <c r="H16" s="106" t="s">
        <v>1091</v>
      </c>
      <c r="I16" s="106" t="s">
        <v>1074</v>
      </c>
      <c r="J16" s="131"/>
    </row>
    <row r="17" spans="1:9">
      <c r="A17" s="103" t="s">
        <v>1092</v>
      </c>
      <c r="B17" s="104" t="s">
        <v>1067</v>
      </c>
      <c r="C17" s="104" t="s">
        <v>1068</v>
      </c>
      <c r="D17" s="104" t="s">
        <v>1069</v>
      </c>
      <c r="E17" s="104" t="s">
        <v>1070</v>
      </c>
      <c r="F17" s="104" t="s">
        <v>1071</v>
      </c>
      <c r="G17" s="104" t="s">
        <v>1072</v>
      </c>
      <c r="H17" s="104" t="s">
        <v>1073</v>
      </c>
      <c r="I17" s="104" t="s">
        <v>1074</v>
      </c>
    </row>
    <row r="18" spans="1:9">
      <c r="A18" s="105" t="s">
        <v>1093</v>
      </c>
      <c r="B18" s="106" t="s">
        <v>1067</v>
      </c>
      <c r="C18" s="106" t="s">
        <v>1068</v>
      </c>
      <c r="D18" s="106" t="s">
        <v>1069</v>
      </c>
      <c r="E18" s="106" t="s">
        <v>1070</v>
      </c>
      <c r="F18" s="106" t="s">
        <v>1071</v>
      </c>
      <c r="G18" s="106" t="s">
        <v>1073</v>
      </c>
      <c r="H18" s="106" t="s">
        <v>1074</v>
      </c>
      <c r="I18" s="106" t="s">
        <v>1085</v>
      </c>
    </row>
    <row r="19" spans="1:9">
      <c r="A19" s="103" t="s">
        <v>1094</v>
      </c>
      <c r="B19" s="104" t="s">
        <v>1067</v>
      </c>
      <c r="C19" s="104" t="s">
        <v>1068</v>
      </c>
      <c r="D19" s="104" t="s">
        <v>1069</v>
      </c>
      <c r="E19" s="104" t="s">
        <v>1070</v>
      </c>
      <c r="F19" s="104" t="s">
        <v>1071</v>
      </c>
      <c r="G19" s="104" t="s">
        <v>1072</v>
      </c>
      <c r="H19" s="104" t="s">
        <v>1073</v>
      </c>
      <c r="I19" s="104" t="s">
        <v>1074</v>
      </c>
    </row>
    <row r="20" spans="1:9">
      <c r="A20" s="105" t="s">
        <v>1095</v>
      </c>
      <c r="B20" s="106" t="s">
        <v>1067</v>
      </c>
      <c r="C20" s="106" t="s">
        <v>1068</v>
      </c>
      <c r="D20" s="106" t="s">
        <v>1069</v>
      </c>
      <c r="E20" s="106" t="s">
        <v>1070</v>
      </c>
      <c r="F20" s="106" t="s">
        <v>1071</v>
      </c>
      <c r="G20" s="106" t="s">
        <v>1072</v>
      </c>
      <c r="H20" s="106" t="s">
        <v>1073</v>
      </c>
      <c r="I20" s="106" t="s">
        <v>1074</v>
      </c>
    </row>
    <row r="21" spans="1:9">
      <c r="A21" s="103" t="s">
        <v>1096</v>
      </c>
      <c r="B21" s="104" t="s">
        <v>1067</v>
      </c>
      <c r="C21" s="104" t="s">
        <v>1068</v>
      </c>
      <c r="D21" s="104" t="s">
        <v>1069</v>
      </c>
      <c r="E21" s="104" t="s">
        <v>1070</v>
      </c>
      <c r="F21" s="104" t="s">
        <v>1071</v>
      </c>
      <c r="G21" s="104" t="s">
        <v>1072</v>
      </c>
      <c r="H21" s="104" t="s">
        <v>1073</v>
      </c>
      <c r="I21" s="104" t="s">
        <v>1074</v>
      </c>
    </row>
    <row r="22" spans="1:9">
      <c r="A22" s="105" t="s">
        <v>1097</v>
      </c>
      <c r="B22" s="106" t="s">
        <v>1074</v>
      </c>
      <c r="C22" s="106" t="s">
        <v>1068</v>
      </c>
      <c r="D22" s="106" t="s">
        <v>1069</v>
      </c>
      <c r="E22" s="106" t="s">
        <v>1070</v>
      </c>
      <c r="F22" s="106" t="s">
        <v>1071</v>
      </c>
      <c r="G22" s="106" t="s">
        <v>1073</v>
      </c>
      <c r="H22" s="106" t="s">
        <v>1085</v>
      </c>
      <c r="I22" s="106" t="s">
        <v>1084</v>
      </c>
    </row>
    <row r="23" spans="1:9">
      <c r="A23" s="103" t="s">
        <v>1098</v>
      </c>
      <c r="B23" s="104" t="s">
        <v>1067</v>
      </c>
      <c r="C23" s="104" t="s">
        <v>1068</v>
      </c>
      <c r="D23" s="104" t="s">
        <v>1069</v>
      </c>
      <c r="E23" s="104" t="s">
        <v>1070</v>
      </c>
      <c r="F23" s="104" t="s">
        <v>1071</v>
      </c>
      <c r="G23" s="104" t="s">
        <v>1072</v>
      </c>
      <c r="H23" s="104" t="s">
        <v>1073</v>
      </c>
      <c r="I23" s="104" t="s">
        <v>1074</v>
      </c>
    </row>
    <row r="24" spans="1:9">
      <c r="A24" s="105" t="s">
        <v>1099</v>
      </c>
      <c r="B24" s="106" t="s">
        <v>1067</v>
      </c>
      <c r="C24" s="106" t="s">
        <v>1068</v>
      </c>
      <c r="D24" s="106" t="s">
        <v>1069</v>
      </c>
      <c r="E24" s="106" t="s">
        <v>1070</v>
      </c>
      <c r="F24" s="106" t="s">
        <v>1071</v>
      </c>
      <c r="G24" s="106" t="s">
        <v>1072</v>
      </c>
      <c r="H24" s="106" t="s">
        <v>1073</v>
      </c>
      <c r="I24" s="106" t="s">
        <v>1074</v>
      </c>
    </row>
    <row r="25" spans="1:9">
      <c r="A25" s="103" t="s">
        <v>1100</v>
      </c>
      <c r="B25" s="104" t="s">
        <v>1067</v>
      </c>
      <c r="C25" s="104" t="s">
        <v>1068</v>
      </c>
      <c r="D25" s="104" t="s">
        <v>1069</v>
      </c>
      <c r="E25" s="104" t="s">
        <v>1070</v>
      </c>
      <c r="F25" s="104" t="s">
        <v>1071</v>
      </c>
      <c r="G25" s="104" t="s">
        <v>1072</v>
      </c>
      <c r="H25" s="104" t="s">
        <v>1073</v>
      </c>
      <c r="I25" s="104" t="s">
        <v>1074</v>
      </c>
    </row>
    <row r="26" spans="1:9">
      <c r="A26" s="105" t="s">
        <v>1101</v>
      </c>
      <c r="B26" s="106" t="s">
        <v>1067</v>
      </c>
      <c r="C26" s="106" t="s">
        <v>1068</v>
      </c>
      <c r="D26" s="106" t="s">
        <v>1069</v>
      </c>
      <c r="E26" s="106" t="s">
        <v>1070</v>
      </c>
      <c r="F26" s="106" t="s">
        <v>1071</v>
      </c>
      <c r="G26" s="106" t="s">
        <v>1072</v>
      </c>
      <c r="H26" s="106" t="s">
        <v>1073</v>
      </c>
      <c r="I26" s="106" t="s">
        <v>1074</v>
      </c>
    </row>
    <row r="27" spans="1:9">
      <c r="A27" s="103" t="s">
        <v>1102</v>
      </c>
      <c r="B27" s="104" t="s">
        <v>1067</v>
      </c>
      <c r="C27" s="104" t="s">
        <v>1068</v>
      </c>
      <c r="D27" s="104" t="s">
        <v>1069</v>
      </c>
      <c r="E27" s="104" t="s">
        <v>1070</v>
      </c>
      <c r="F27" s="104" t="s">
        <v>1071</v>
      </c>
      <c r="G27" s="104" t="s">
        <v>1072</v>
      </c>
      <c r="H27" s="104" t="s">
        <v>1073</v>
      </c>
      <c r="I27" s="104" t="s">
        <v>1074</v>
      </c>
    </row>
    <row r="28" spans="1:9">
      <c r="A28" s="105" t="s">
        <v>1103</v>
      </c>
      <c r="B28" s="106" t="s">
        <v>1067</v>
      </c>
      <c r="C28" s="106" t="s">
        <v>1068</v>
      </c>
      <c r="D28" s="106" t="s">
        <v>1069</v>
      </c>
      <c r="E28" s="106" t="s">
        <v>1070</v>
      </c>
      <c r="F28" s="106" t="s">
        <v>1071</v>
      </c>
      <c r="G28" s="106" t="s">
        <v>1072</v>
      </c>
      <c r="H28" s="106" t="s">
        <v>1073</v>
      </c>
      <c r="I28" s="106" t="s">
        <v>1074</v>
      </c>
    </row>
    <row r="29" spans="1:9">
      <c r="A29" s="103" t="s">
        <v>1104</v>
      </c>
      <c r="B29" s="104" t="s">
        <v>1067</v>
      </c>
      <c r="C29" s="104" t="s">
        <v>1074</v>
      </c>
      <c r="D29" s="104" t="s">
        <v>1069</v>
      </c>
      <c r="E29" s="104" t="s">
        <v>1070</v>
      </c>
      <c r="F29" s="104" t="s">
        <v>1071</v>
      </c>
      <c r="G29" s="104" t="s">
        <v>1073</v>
      </c>
      <c r="H29" s="104" t="s">
        <v>1085</v>
      </c>
      <c r="I29" s="104" t="s">
        <v>1089</v>
      </c>
    </row>
    <row r="30" spans="1:9">
      <c r="A30" s="105" t="s">
        <v>1105</v>
      </c>
      <c r="B30" s="106" t="s">
        <v>1067</v>
      </c>
      <c r="C30" s="106" t="s">
        <v>1074</v>
      </c>
      <c r="D30" s="106" t="s">
        <v>1069</v>
      </c>
      <c r="E30" s="106" t="s">
        <v>1070</v>
      </c>
      <c r="F30" s="106" t="s">
        <v>1071</v>
      </c>
      <c r="G30" s="106" t="s">
        <v>1073</v>
      </c>
      <c r="H30" s="106" t="s">
        <v>1091</v>
      </c>
      <c r="I30" s="106" t="s">
        <v>1085</v>
      </c>
    </row>
    <row r="31" spans="1:9">
      <c r="A31" s="103" t="s">
        <v>1106</v>
      </c>
      <c r="B31" s="104" t="s">
        <v>1067</v>
      </c>
      <c r="C31" s="104" t="s">
        <v>1084</v>
      </c>
      <c r="D31" s="104" t="s">
        <v>1069</v>
      </c>
      <c r="E31" s="104" t="s">
        <v>1070</v>
      </c>
      <c r="F31" s="104" t="s">
        <v>1071</v>
      </c>
      <c r="G31" s="104" t="s">
        <v>1073</v>
      </c>
      <c r="H31" s="104" t="s">
        <v>1074</v>
      </c>
      <c r="I31" s="104" t="s">
        <v>1089</v>
      </c>
    </row>
    <row r="32" spans="1:9">
      <c r="A32" s="105" t="s">
        <v>1107</v>
      </c>
      <c r="B32" s="106" t="s">
        <v>1067</v>
      </c>
      <c r="C32" s="106" t="s">
        <v>1084</v>
      </c>
      <c r="D32" s="106" t="s">
        <v>1069</v>
      </c>
      <c r="E32" s="106" t="s">
        <v>1070</v>
      </c>
      <c r="F32" s="106" t="s">
        <v>1071</v>
      </c>
      <c r="G32" s="106" t="s">
        <v>1073</v>
      </c>
      <c r="H32" s="106" t="s">
        <v>1091</v>
      </c>
      <c r="I32" s="106" t="s">
        <v>1074</v>
      </c>
    </row>
    <row r="33" spans="1:9">
      <c r="A33" s="103" t="s">
        <v>1108</v>
      </c>
      <c r="B33" s="104" t="s">
        <v>1067</v>
      </c>
      <c r="C33" s="104" t="s">
        <v>1074</v>
      </c>
      <c r="D33" s="104" t="s">
        <v>1069</v>
      </c>
      <c r="E33" s="104" t="s">
        <v>1070</v>
      </c>
      <c r="F33" s="104" t="s">
        <v>1071</v>
      </c>
      <c r="G33" s="104" t="s">
        <v>1073</v>
      </c>
      <c r="H33" s="104" t="s">
        <v>1091</v>
      </c>
      <c r="I33" s="104" t="s">
        <v>1089</v>
      </c>
    </row>
    <row r="34" spans="1:9">
      <c r="A34" s="105" t="s">
        <v>1109</v>
      </c>
      <c r="B34" s="106" t="s">
        <v>1067</v>
      </c>
      <c r="C34" s="106" t="s">
        <v>1068</v>
      </c>
      <c r="D34" s="106" t="s">
        <v>1069</v>
      </c>
      <c r="E34" s="106" t="s">
        <v>1070</v>
      </c>
      <c r="F34" s="106" t="s">
        <v>1071</v>
      </c>
      <c r="G34" s="106" t="s">
        <v>1072</v>
      </c>
      <c r="H34" s="106" t="s">
        <v>1073</v>
      </c>
      <c r="I34" s="106" t="s">
        <v>1074</v>
      </c>
    </row>
    <row r="35" spans="1:9">
      <c r="A35" s="103" t="s">
        <v>1110</v>
      </c>
      <c r="B35" s="104" t="s">
        <v>1067</v>
      </c>
      <c r="C35" s="104" t="s">
        <v>1068</v>
      </c>
      <c r="D35" s="104" t="s">
        <v>1069</v>
      </c>
      <c r="E35" s="104" t="s">
        <v>1070</v>
      </c>
      <c r="F35" s="104" t="s">
        <v>1071</v>
      </c>
      <c r="G35" s="104" t="s">
        <v>1072</v>
      </c>
      <c r="H35" s="104" t="s">
        <v>1073</v>
      </c>
      <c r="I35" s="104" t="s">
        <v>1074</v>
      </c>
    </row>
    <row r="36" spans="1:9">
      <c r="A36" s="105" t="s">
        <v>1111</v>
      </c>
      <c r="B36" s="106" t="s">
        <v>1067</v>
      </c>
      <c r="C36" s="106" t="s">
        <v>1068</v>
      </c>
      <c r="D36" s="106" t="s">
        <v>1069</v>
      </c>
      <c r="E36" s="106" t="s">
        <v>1070</v>
      </c>
      <c r="F36" s="106" t="s">
        <v>1071</v>
      </c>
      <c r="G36" s="106" t="s">
        <v>1072</v>
      </c>
      <c r="H36" s="106" t="s">
        <v>1073</v>
      </c>
      <c r="I36" s="106" t="s">
        <v>1074</v>
      </c>
    </row>
    <row r="37" spans="1:9">
      <c r="A37" s="103" t="s">
        <v>1112</v>
      </c>
      <c r="B37" s="104" t="s">
        <v>1067</v>
      </c>
      <c r="C37" s="104" t="s">
        <v>1068</v>
      </c>
      <c r="D37" s="104" t="s">
        <v>1069</v>
      </c>
      <c r="E37" s="104" t="s">
        <v>1070</v>
      </c>
      <c r="F37" s="104" t="s">
        <v>1071</v>
      </c>
      <c r="G37" s="104" t="s">
        <v>1072</v>
      </c>
      <c r="H37" s="104" t="s">
        <v>1073</v>
      </c>
      <c r="I37" s="104" t="s">
        <v>1074</v>
      </c>
    </row>
    <row r="38" spans="1:9">
      <c r="A38" s="105" t="s">
        <v>1113</v>
      </c>
      <c r="B38" s="106" t="s">
        <v>1067</v>
      </c>
      <c r="C38" s="106" t="s">
        <v>1068</v>
      </c>
      <c r="D38" s="106" t="s">
        <v>1069</v>
      </c>
      <c r="E38" s="106" t="s">
        <v>1070</v>
      </c>
      <c r="F38" s="106" t="s">
        <v>1071</v>
      </c>
      <c r="G38" s="106" t="s">
        <v>1072</v>
      </c>
      <c r="H38" s="106" t="s">
        <v>1073</v>
      </c>
      <c r="I38" s="106" t="s">
        <v>1085</v>
      </c>
    </row>
    <row r="39" spans="1:9">
      <c r="A39" s="103" t="s">
        <v>1114</v>
      </c>
      <c r="B39" s="104" t="s">
        <v>1067</v>
      </c>
      <c r="C39" s="104" t="s">
        <v>1068</v>
      </c>
      <c r="D39" s="104" t="s">
        <v>1069</v>
      </c>
      <c r="E39" s="104" t="s">
        <v>1070</v>
      </c>
      <c r="F39" s="104" t="s">
        <v>1071</v>
      </c>
      <c r="G39" s="104" t="s">
        <v>1072</v>
      </c>
      <c r="H39" s="104" t="s">
        <v>1073</v>
      </c>
      <c r="I39" s="104" t="s">
        <v>1084</v>
      </c>
    </row>
    <row r="40" spans="1:9">
      <c r="A40" s="105" t="s">
        <v>1115</v>
      </c>
      <c r="B40" s="106" t="s">
        <v>1067</v>
      </c>
      <c r="C40" s="106" t="s">
        <v>1068</v>
      </c>
      <c r="D40" s="106" t="s">
        <v>1069</v>
      </c>
      <c r="E40" s="106" t="s">
        <v>1070</v>
      </c>
      <c r="F40" s="106" t="s">
        <v>1071</v>
      </c>
      <c r="G40" s="106" t="s">
        <v>1072</v>
      </c>
      <c r="H40" s="106" t="s">
        <v>1073</v>
      </c>
      <c r="I40" s="106" t="s">
        <v>1089</v>
      </c>
    </row>
    <row r="41" spans="1:9">
      <c r="A41" s="103" t="s">
        <v>1116</v>
      </c>
      <c r="B41" s="104" t="s">
        <v>1067</v>
      </c>
      <c r="C41" s="104" t="s">
        <v>1068</v>
      </c>
      <c r="D41" s="104" t="s">
        <v>1069</v>
      </c>
      <c r="E41" s="104" t="s">
        <v>1070</v>
      </c>
      <c r="F41" s="104" t="s">
        <v>1071</v>
      </c>
      <c r="G41" s="104" t="s">
        <v>1072</v>
      </c>
      <c r="H41" s="104" t="s">
        <v>1073</v>
      </c>
      <c r="I41" s="104" t="s">
        <v>1091</v>
      </c>
    </row>
    <row r="42" spans="1:9">
      <c r="A42" s="105" t="s">
        <v>1117</v>
      </c>
      <c r="B42" s="106" t="s">
        <v>1070</v>
      </c>
      <c r="C42" s="106" t="s">
        <v>1068</v>
      </c>
      <c r="D42" s="106" t="s">
        <v>1069</v>
      </c>
      <c r="E42" s="106" t="s">
        <v>1073</v>
      </c>
      <c r="F42" s="106" t="s">
        <v>1071</v>
      </c>
      <c r="G42" s="106" t="s">
        <v>1072</v>
      </c>
      <c r="H42" s="106" t="s">
        <v>1085</v>
      </c>
      <c r="I42" s="106" t="s">
        <v>1084</v>
      </c>
    </row>
    <row r="43" spans="1:9">
      <c r="A43" s="103" t="s">
        <v>1118</v>
      </c>
      <c r="B43" s="104" t="s">
        <v>1070</v>
      </c>
      <c r="C43" s="104" t="s">
        <v>1068</v>
      </c>
      <c r="D43" s="104" t="s">
        <v>1069</v>
      </c>
      <c r="E43" s="104" t="s">
        <v>1073</v>
      </c>
      <c r="F43" s="104" t="s">
        <v>1071</v>
      </c>
      <c r="G43" s="104" t="s">
        <v>1072</v>
      </c>
      <c r="H43" s="104" t="s">
        <v>1085</v>
      </c>
      <c r="I43" s="104" t="s">
        <v>1089</v>
      </c>
    </row>
    <row r="44" spans="1:9">
      <c r="A44" s="105" t="s">
        <v>1119</v>
      </c>
      <c r="B44" s="106" t="s">
        <v>1070</v>
      </c>
      <c r="C44" s="106" t="s">
        <v>1068</v>
      </c>
      <c r="D44" s="106" t="s">
        <v>1069</v>
      </c>
      <c r="E44" s="106" t="s">
        <v>1073</v>
      </c>
      <c r="F44" s="106" t="s">
        <v>1071</v>
      </c>
      <c r="G44" s="106" t="s">
        <v>1072</v>
      </c>
      <c r="H44" s="106" t="s">
        <v>1091</v>
      </c>
      <c r="I44" s="106" t="s">
        <v>1085</v>
      </c>
    </row>
    <row r="45" spans="1:9">
      <c r="A45" s="103" t="s">
        <v>1120</v>
      </c>
      <c r="B45" s="104" t="s">
        <v>1070</v>
      </c>
      <c r="C45" s="104" t="s">
        <v>1068</v>
      </c>
      <c r="D45" s="104" t="s">
        <v>1069</v>
      </c>
      <c r="E45" s="104" t="s">
        <v>1073</v>
      </c>
      <c r="F45" s="104" t="s">
        <v>1071</v>
      </c>
      <c r="G45" s="104" t="s">
        <v>1072</v>
      </c>
      <c r="H45" s="104" t="s">
        <v>1084</v>
      </c>
      <c r="I45" s="104" t="s">
        <v>1089</v>
      </c>
    </row>
    <row r="46" spans="1:9">
      <c r="A46" s="105" t="s">
        <v>1121</v>
      </c>
      <c r="B46" s="106" t="s">
        <v>1070</v>
      </c>
      <c r="C46" s="106" t="s">
        <v>1068</v>
      </c>
      <c r="D46" s="106" t="s">
        <v>1069</v>
      </c>
      <c r="E46" s="106" t="s">
        <v>1073</v>
      </c>
      <c r="F46" s="106" t="s">
        <v>1071</v>
      </c>
      <c r="G46" s="106" t="s">
        <v>1072</v>
      </c>
      <c r="H46" s="106" t="s">
        <v>1091</v>
      </c>
      <c r="I46" s="106" t="s">
        <v>1084</v>
      </c>
    </row>
    <row r="47" spans="1:9">
      <c r="A47" s="103" t="s">
        <v>1122</v>
      </c>
      <c r="B47" s="104" t="s">
        <v>1070</v>
      </c>
      <c r="C47" s="104" t="s">
        <v>1068</v>
      </c>
      <c r="D47" s="104" t="s">
        <v>1069</v>
      </c>
      <c r="E47" s="104" t="s">
        <v>1073</v>
      </c>
      <c r="F47" s="104" t="s">
        <v>1071</v>
      </c>
      <c r="G47" s="104" t="s">
        <v>1072</v>
      </c>
      <c r="H47" s="104" t="s">
        <v>1091</v>
      </c>
      <c r="I47" s="104" t="s">
        <v>1089</v>
      </c>
    </row>
    <row r="48" spans="1:9">
      <c r="A48" s="105" t="s">
        <v>1123</v>
      </c>
      <c r="B48" s="106" t="s">
        <v>1067</v>
      </c>
      <c r="C48" s="106" t="s">
        <v>1084</v>
      </c>
      <c r="D48" s="106" t="s">
        <v>1069</v>
      </c>
      <c r="E48" s="106" t="s">
        <v>1070</v>
      </c>
      <c r="F48" s="106" t="s">
        <v>1071</v>
      </c>
      <c r="G48" s="106" t="s">
        <v>1072</v>
      </c>
      <c r="H48" s="106" t="s">
        <v>1073</v>
      </c>
      <c r="I48" s="106" t="s">
        <v>1085</v>
      </c>
    </row>
    <row r="49" spans="1:9">
      <c r="A49" s="103" t="s">
        <v>1124</v>
      </c>
      <c r="B49" s="104" t="s">
        <v>1067</v>
      </c>
      <c r="C49" s="104" t="s">
        <v>1072</v>
      </c>
      <c r="D49" s="104" t="s">
        <v>1069</v>
      </c>
      <c r="E49" s="104" t="s">
        <v>1070</v>
      </c>
      <c r="F49" s="104" t="s">
        <v>1071</v>
      </c>
      <c r="G49" s="104" t="s">
        <v>1073</v>
      </c>
      <c r="H49" s="104" t="s">
        <v>1085</v>
      </c>
      <c r="I49" s="104" t="s">
        <v>1089</v>
      </c>
    </row>
    <row r="50" spans="1:9">
      <c r="A50" s="105" t="s">
        <v>1125</v>
      </c>
      <c r="B50" s="106" t="s">
        <v>1067</v>
      </c>
      <c r="C50" s="106" t="s">
        <v>1072</v>
      </c>
      <c r="D50" s="106" t="s">
        <v>1069</v>
      </c>
      <c r="E50" s="106" t="s">
        <v>1070</v>
      </c>
      <c r="F50" s="106" t="s">
        <v>1071</v>
      </c>
      <c r="G50" s="106" t="s">
        <v>1073</v>
      </c>
      <c r="H50" s="106" t="s">
        <v>1091</v>
      </c>
      <c r="I50" s="106" t="s">
        <v>1085</v>
      </c>
    </row>
    <row r="51" spans="1:9">
      <c r="A51" s="103" t="s">
        <v>1126</v>
      </c>
      <c r="B51" s="104" t="s">
        <v>1067</v>
      </c>
      <c r="C51" s="104" t="s">
        <v>1084</v>
      </c>
      <c r="D51" s="104" t="s">
        <v>1069</v>
      </c>
      <c r="E51" s="104" t="s">
        <v>1070</v>
      </c>
      <c r="F51" s="104" t="s">
        <v>1071</v>
      </c>
      <c r="G51" s="104" t="s">
        <v>1072</v>
      </c>
      <c r="H51" s="104" t="s">
        <v>1073</v>
      </c>
      <c r="I51" s="104" t="s">
        <v>1089</v>
      </c>
    </row>
    <row r="52" spans="1:9">
      <c r="A52" s="105" t="s">
        <v>1127</v>
      </c>
      <c r="B52" s="106" t="s">
        <v>1067</v>
      </c>
      <c r="C52" s="106" t="s">
        <v>1084</v>
      </c>
      <c r="D52" s="106" t="s">
        <v>1069</v>
      </c>
      <c r="E52" s="106" t="s">
        <v>1070</v>
      </c>
      <c r="F52" s="106" t="s">
        <v>1071</v>
      </c>
      <c r="G52" s="106" t="s">
        <v>1073</v>
      </c>
      <c r="H52" s="106" t="s">
        <v>1091</v>
      </c>
      <c r="I52" s="106" t="s">
        <v>1072</v>
      </c>
    </row>
    <row r="53" spans="1:9">
      <c r="A53" s="103" t="s">
        <v>1128</v>
      </c>
      <c r="B53" s="104" t="s">
        <v>1067</v>
      </c>
      <c r="C53" s="104" t="s">
        <v>1072</v>
      </c>
      <c r="D53" s="104" t="s">
        <v>1069</v>
      </c>
      <c r="E53" s="104" t="s">
        <v>1070</v>
      </c>
      <c r="F53" s="104" t="s">
        <v>1071</v>
      </c>
      <c r="G53" s="104" t="s">
        <v>1073</v>
      </c>
      <c r="H53" s="104" t="s">
        <v>1091</v>
      </c>
      <c r="I53" s="104" t="s">
        <v>1089</v>
      </c>
    </row>
    <row r="54" spans="1:9">
      <c r="A54" s="105" t="s">
        <v>1129</v>
      </c>
      <c r="B54" s="106" t="s">
        <v>1070</v>
      </c>
      <c r="C54" s="106" t="s">
        <v>1084</v>
      </c>
      <c r="D54" s="106" t="s">
        <v>1069</v>
      </c>
      <c r="E54" s="106" t="s">
        <v>1073</v>
      </c>
      <c r="F54" s="106" t="s">
        <v>1071</v>
      </c>
      <c r="G54" s="106" t="s">
        <v>1072</v>
      </c>
      <c r="H54" s="106" t="s">
        <v>1085</v>
      </c>
      <c r="I54" s="106" t="s">
        <v>1089</v>
      </c>
    </row>
    <row r="55" spans="1:9">
      <c r="A55" s="103" t="s">
        <v>1130</v>
      </c>
      <c r="B55" s="104" t="s">
        <v>1070</v>
      </c>
      <c r="C55" s="104" t="s">
        <v>1084</v>
      </c>
      <c r="D55" s="104" t="s">
        <v>1069</v>
      </c>
      <c r="E55" s="104" t="s">
        <v>1073</v>
      </c>
      <c r="F55" s="104" t="s">
        <v>1071</v>
      </c>
      <c r="G55" s="104" t="s">
        <v>1072</v>
      </c>
      <c r="H55" s="104" t="s">
        <v>1091</v>
      </c>
      <c r="I55" s="104" t="s">
        <v>1085</v>
      </c>
    </row>
    <row r="56" spans="1:9">
      <c r="A56" s="105" t="s">
        <v>1131</v>
      </c>
      <c r="B56" s="106" t="s">
        <v>1070</v>
      </c>
      <c r="C56" s="106" t="s">
        <v>1085</v>
      </c>
      <c r="D56" s="106" t="s">
        <v>1069</v>
      </c>
      <c r="E56" s="106" t="s">
        <v>1073</v>
      </c>
      <c r="F56" s="106" t="s">
        <v>1071</v>
      </c>
      <c r="G56" s="106" t="s">
        <v>1072</v>
      </c>
      <c r="H56" s="106" t="s">
        <v>1091</v>
      </c>
      <c r="I56" s="106" t="s">
        <v>1089</v>
      </c>
    </row>
    <row r="57" spans="1:9">
      <c r="A57" s="103" t="s">
        <v>1132</v>
      </c>
      <c r="B57" s="104" t="s">
        <v>1067</v>
      </c>
      <c r="C57" s="104" t="s">
        <v>1068</v>
      </c>
      <c r="D57" s="104" t="s">
        <v>1069</v>
      </c>
      <c r="E57" s="104" t="s">
        <v>1070</v>
      </c>
      <c r="F57" s="104" t="s">
        <v>1071</v>
      </c>
      <c r="G57" s="104" t="s">
        <v>1072</v>
      </c>
      <c r="H57" s="104" t="s">
        <v>1073</v>
      </c>
      <c r="I57" s="104" t="s">
        <v>1074</v>
      </c>
    </row>
    <row r="58" spans="1:9">
      <c r="A58" s="105" t="s">
        <v>1133</v>
      </c>
      <c r="B58" s="106" t="s">
        <v>1067</v>
      </c>
      <c r="C58" s="106" t="s">
        <v>1068</v>
      </c>
      <c r="D58" s="106" t="s">
        <v>1069</v>
      </c>
      <c r="E58" s="106" t="s">
        <v>1070</v>
      </c>
      <c r="F58" s="106" t="s">
        <v>1071</v>
      </c>
      <c r="G58" s="106" t="s">
        <v>1073</v>
      </c>
      <c r="H58" s="106" t="s">
        <v>1085</v>
      </c>
      <c r="I58" s="106" t="s">
        <v>1084</v>
      </c>
    </row>
    <row r="59" spans="1:9">
      <c r="A59" s="103" t="s">
        <v>1134</v>
      </c>
      <c r="B59" s="104" t="s">
        <v>1067</v>
      </c>
      <c r="C59" s="104" t="s">
        <v>1068</v>
      </c>
      <c r="D59" s="104" t="s">
        <v>1069</v>
      </c>
      <c r="E59" s="104" t="s">
        <v>1070</v>
      </c>
      <c r="F59" s="104" t="s">
        <v>1071</v>
      </c>
      <c r="G59" s="104" t="s">
        <v>1073</v>
      </c>
      <c r="H59" s="104" t="s">
        <v>1085</v>
      </c>
      <c r="I59" s="104" t="s">
        <v>1089</v>
      </c>
    </row>
    <row r="60" spans="1:9">
      <c r="A60" s="105" t="s">
        <v>1135</v>
      </c>
      <c r="B60" s="106" t="s">
        <v>1067</v>
      </c>
      <c r="C60" s="106" t="s">
        <v>1068</v>
      </c>
      <c r="D60" s="106" t="s">
        <v>1069</v>
      </c>
      <c r="E60" s="106" t="s">
        <v>1070</v>
      </c>
      <c r="F60" s="106" t="s">
        <v>1071</v>
      </c>
      <c r="G60" s="106" t="s">
        <v>1073</v>
      </c>
      <c r="H60" s="106" t="s">
        <v>1091</v>
      </c>
      <c r="I60" s="106" t="s">
        <v>1085</v>
      </c>
    </row>
    <row r="61" spans="1:9">
      <c r="A61" s="103" t="s">
        <v>1136</v>
      </c>
      <c r="B61" s="104" t="s">
        <v>1067</v>
      </c>
      <c r="C61" s="104" t="s">
        <v>1068</v>
      </c>
      <c r="D61" s="104" t="s">
        <v>1069</v>
      </c>
      <c r="E61" s="104" t="s">
        <v>1070</v>
      </c>
      <c r="F61" s="104" t="s">
        <v>1071</v>
      </c>
      <c r="G61" s="104" t="s">
        <v>1073</v>
      </c>
      <c r="H61" s="104" t="s">
        <v>1084</v>
      </c>
      <c r="I61" s="104" t="s">
        <v>1089</v>
      </c>
    </row>
    <row r="62" spans="1:9">
      <c r="A62" s="105" t="s">
        <v>1137</v>
      </c>
      <c r="B62" s="106" t="s">
        <v>1067</v>
      </c>
      <c r="C62" s="106" t="s">
        <v>1068</v>
      </c>
      <c r="D62" s="106" t="s">
        <v>1069</v>
      </c>
      <c r="E62" s="106" t="s">
        <v>1070</v>
      </c>
      <c r="F62" s="106" t="s">
        <v>1071</v>
      </c>
      <c r="G62" s="106" t="s">
        <v>1073</v>
      </c>
      <c r="H62" s="106" t="s">
        <v>1091</v>
      </c>
      <c r="I62" s="106" t="s">
        <v>1084</v>
      </c>
    </row>
    <row r="63" spans="1:9">
      <c r="A63" s="103" t="s">
        <v>1138</v>
      </c>
      <c r="B63" s="104" t="s">
        <v>1067</v>
      </c>
      <c r="C63" s="104" t="s">
        <v>1068</v>
      </c>
      <c r="D63" s="104" t="s">
        <v>1069</v>
      </c>
      <c r="E63" s="104" t="s">
        <v>1070</v>
      </c>
      <c r="F63" s="104" t="s">
        <v>1071</v>
      </c>
      <c r="G63" s="104" t="s">
        <v>1073</v>
      </c>
      <c r="H63" s="104" t="s">
        <v>1091</v>
      </c>
      <c r="I63" s="104" t="s">
        <v>1089</v>
      </c>
    </row>
    <row r="64" spans="1:9">
      <c r="A64" s="105" t="s">
        <v>1139</v>
      </c>
      <c r="B64" s="106" t="s">
        <v>1067</v>
      </c>
      <c r="C64" s="106" t="s">
        <v>1068</v>
      </c>
      <c r="D64" s="106" t="s">
        <v>1069</v>
      </c>
      <c r="E64" s="106" t="s">
        <v>1070</v>
      </c>
      <c r="F64" s="106" t="s">
        <v>1071</v>
      </c>
      <c r="G64" s="106" t="s">
        <v>1072</v>
      </c>
      <c r="H64" s="106" t="s">
        <v>1073</v>
      </c>
      <c r="I64" s="106" t="s">
        <v>1074</v>
      </c>
    </row>
    <row r="65" spans="1:9">
      <c r="A65" s="103" t="s">
        <v>1140</v>
      </c>
      <c r="B65" s="104" t="s">
        <v>1067</v>
      </c>
      <c r="C65" s="104" t="s">
        <v>1068</v>
      </c>
      <c r="D65" s="104" t="s">
        <v>1069</v>
      </c>
      <c r="E65" s="104" t="s">
        <v>1070</v>
      </c>
      <c r="F65" s="104" t="s">
        <v>1071</v>
      </c>
      <c r="G65" s="104" t="s">
        <v>1072</v>
      </c>
      <c r="H65" s="104" t="s">
        <v>1073</v>
      </c>
      <c r="I65" s="104" t="s">
        <v>1074</v>
      </c>
    </row>
    <row r="66" spans="1:9">
      <c r="A66" s="105" t="s">
        <v>1141</v>
      </c>
      <c r="B66" s="106" t="s">
        <v>1085</v>
      </c>
      <c r="C66" s="106" t="s">
        <v>1068</v>
      </c>
      <c r="D66" s="106" t="s">
        <v>1069</v>
      </c>
      <c r="E66" s="106" t="s">
        <v>1070</v>
      </c>
      <c r="F66" s="106" t="s">
        <v>1071</v>
      </c>
      <c r="G66" s="106" t="s">
        <v>1073</v>
      </c>
      <c r="H66" s="106" t="s">
        <v>1091</v>
      </c>
      <c r="I66" s="106" t="s">
        <v>1089</v>
      </c>
    </row>
    <row r="67" spans="1:9">
      <c r="A67" s="103" t="s">
        <v>1142</v>
      </c>
      <c r="B67" s="104" t="s">
        <v>1070</v>
      </c>
      <c r="C67" s="104" t="s">
        <v>1084</v>
      </c>
      <c r="D67" s="104" t="s">
        <v>1069</v>
      </c>
      <c r="E67" s="104" t="s">
        <v>1073</v>
      </c>
      <c r="F67" s="104" t="s">
        <v>1071</v>
      </c>
      <c r="G67" s="104" t="s">
        <v>1068</v>
      </c>
      <c r="H67" s="104" t="s">
        <v>1091</v>
      </c>
      <c r="I67" s="104" t="s">
        <v>1089</v>
      </c>
    </row>
    <row r="68" spans="1:9">
      <c r="A68" s="105" t="s">
        <v>1143</v>
      </c>
      <c r="B68" s="106" t="s">
        <v>1067</v>
      </c>
      <c r="C68" s="106" t="s">
        <v>1084</v>
      </c>
      <c r="D68" s="106" t="s">
        <v>1069</v>
      </c>
      <c r="E68" s="106" t="s">
        <v>1070</v>
      </c>
      <c r="F68" s="106" t="s">
        <v>1071</v>
      </c>
      <c r="G68" s="106" t="s">
        <v>1073</v>
      </c>
      <c r="H68" s="106" t="s">
        <v>1085</v>
      </c>
      <c r="I68" s="106" t="s">
        <v>1089</v>
      </c>
    </row>
    <row r="69" spans="1:9">
      <c r="A69" s="103" t="s">
        <v>1144</v>
      </c>
      <c r="B69" s="104" t="s">
        <v>1085</v>
      </c>
      <c r="C69" s="104" t="s">
        <v>1084</v>
      </c>
      <c r="D69" s="104" t="s">
        <v>1069</v>
      </c>
      <c r="E69" s="104" t="s">
        <v>1070</v>
      </c>
      <c r="F69" s="104" t="s">
        <v>1071</v>
      </c>
      <c r="G69" s="104" t="s">
        <v>1073</v>
      </c>
      <c r="H69" s="104" t="s">
        <v>1091</v>
      </c>
      <c r="I69" s="104" t="s">
        <v>1089</v>
      </c>
    </row>
    <row r="70" spans="1:9">
      <c r="A70" s="105" t="s">
        <v>1145</v>
      </c>
      <c r="B70" s="106" t="s">
        <v>1067</v>
      </c>
      <c r="C70" s="106" t="s">
        <v>1085</v>
      </c>
      <c r="D70" s="106" t="s">
        <v>1069</v>
      </c>
      <c r="E70" s="106" t="s">
        <v>1070</v>
      </c>
      <c r="F70" s="106" t="s">
        <v>1071</v>
      </c>
      <c r="G70" s="106" t="s">
        <v>1073</v>
      </c>
      <c r="H70" s="106" t="s">
        <v>1091</v>
      </c>
      <c r="I70" s="106" t="s">
        <v>1089</v>
      </c>
    </row>
    <row r="71" spans="1:9">
      <c r="A71" s="103" t="s">
        <v>1146</v>
      </c>
      <c r="B71" s="104" t="s">
        <v>1067</v>
      </c>
      <c r="C71" s="104" t="s">
        <v>1084</v>
      </c>
      <c r="D71" s="104" t="s">
        <v>1069</v>
      </c>
      <c r="E71" s="104" t="s">
        <v>1070</v>
      </c>
      <c r="F71" s="104" t="s">
        <v>1071</v>
      </c>
      <c r="G71" s="104" t="s">
        <v>1073</v>
      </c>
      <c r="H71" s="104" t="s">
        <v>1091</v>
      </c>
      <c r="I71" s="104" t="s">
        <v>1089</v>
      </c>
    </row>
    <row r="72" spans="1:9">
      <c r="A72" s="105" t="s">
        <v>1147</v>
      </c>
      <c r="B72" s="106" t="s">
        <v>1067</v>
      </c>
      <c r="C72" s="106" t="s">
        <v>1068</v>
      </c>
      <c r="D72" s="106" t="s">
        <v>1069</v>
      </c>
      <c r="E72" s="106" t="s">
        <v>1070</v>
      </c>
      <c r="F72" s="106" t="s">
        <v>1071</v>
      </c>
      <c r="G72" s="106" t="s">
        <v>1072</v>
      </c>
      <c r="H72" s="106" t="s">
        <v>1073</v>
      </c>
      <c r="I72" s="106" t="s">
        <v>1074</v>
      </c>
    </row>
    <row r="73" spans="1:9">
      <c r="A73" s="103" t="s">
        <v>1148</v>
      </c>
      <c r="B73" s="104" t="s">
        <v>1067</v>
      </c>
      <c r="C73" s="104" t="s">
        <v>1068</v>
      </c>
      <c r="D73" s="104" t="s">
        <v>1069</v>
      </c>
      <c r="E73" s="104" t="s">
        <v>1070</v>
      </c>
      <c r="F73" s="104" t="s">
        <v>1071</v>
      </c>
      <c r="G73" s="104" t="s">
        <v>1072</v>
      </c>
      <c r="H73" s="104" t="s">
        <v>1074</v>
      </c>
      <c r="I73" s="104" t="s">
        <v>1085</v>
      </c>
    </row>
    <row r="74" spans="1:9">
      <c r="A74" s="105" t="s">
        <v>1149</v>
      </c>
      <c r="B74" s="106" t="s">
        <v>1067</v>
      </c>
      <c r="C74" s="106" t="s">
        <v>1068</v>
      </c>
      <c r="D74" s="106" t="s">
        <v>1069</v>
      </c>
      <c r="E74" s="106" t="s">
        <v>1070</v>
      </c>
      <c r="F74" s="106" t="s">
        <v>1071</v>
      </c>
      <c r="G74" s="106" t="s">
        <v>1072</v>
      </c>
      <c r="H74" s="106" t="s">
        <v>1074</v>
      </c>
      <c r="I74" s="106" t="s">
        <v>1084</v>
      </c>
    </row>
    <row r="75" spans="1:9">
      <c r="A75" s="103" t="s">
        <v>1150</v>
      </c>
      <c r="B75" s="104" t="s">
        <v>1067</v>
      </c>
      <c r="C75" s="104" t="s">
        <v>1068</v>
      </c>
      <c r="D75" s="104" t="s">
        <v>1069</v>
      </c>
      <c r="E75" s="104" t="s">
        <v>1070</v>
      </c>
      <c r="F75" s="104" t="s">
        <v>1071</v>
      </c>
      <c r="G75" s="104" t="s">
        <v>1072</v>
      </c>
      <c r="H75" s="104" t="s">
        <v>1074</v>
      </c>
      <c r="I75" s="104" t="s">
        <v>1089</v>
      </c>
    </row>
    <row r="76" spans="1:9">
      <c r="A76" s="105" t="s">
        <v>1151</v>
      </c>
      <c r="B76" s="106" t="s">
        <v>1067</v>
      </c>
      <c r="C76" s="106" t="s">
        <v>1068</v>
      </c>
      <c r="D76" s="106" t="s">
        <v>1069</v>
      </c>
      <c r="E76" s="106" t="s">
        <v>1070</v>
      </c>
      <c r="F76" s="106" t="s">
        <v>1071</v>
      </c>
      <c r="G76" s="106" t="s">
        <v>1072</v>
      </c>
      <c r="H76" s="106" t="s">
        <v>1091</v>
      </c>
      <c r="I76" s="106" t="s">
        <v>1074</v>
      </c>
    </row>
    <row r="77" spans="1:9">
      <c r="A77" s="103" t="s">
        <v>1152</v>
      </c>
      <c r="B77" s="104" t="s">
        <v>1070</v>
      </c>
      <c r="C77" s="104" t="s">
        <v>1068</v>
      </c>
      <c r="D77" s="104" t="s">
        <v>1069</v>
      </c>
      <c r="E77" s="104" t="s">
        <v>1074</v>
      </c>
      <c r="F77" s="104" t="s">
        <v>1071</v>
      </c>
      <c r="G77" s="104" t="s">
        <v>1072</v>
      </c>
      <c r="H77" s="104" t="s">
        <v>1085</v>
      </c>
      <c r="I77" s="104" t="s">
        <v>1084</v>
      </c>
    </row>
    <row r="78" spans="1:9">
      <c r="A78" s="105" t="s">
        <v>1153</v>
      </c>
      <c r="B78" s="106" t="s">
        <v>1070</v>
      </c>
      <c r="C78" s="106" t="s">
        <v>1068</v>
      </c>
      <c r="D78" s="106" t="s">
        <v>1069</v>
      </c>
      <c r="E78" s="106" t="s">
        <v>1074</v>
      </c>
      <c r="F78" s="106" t="s">
        <v>1071</v>
      </c>
      <c r="G78" s="106" t="s">
        <v>1072</v>
      </c>
      <c r="H78" s="106" t="s">
        <v>1085</v>
      </c>
      <c r="I78" s="106" t="s">
        <v>1089</v>
      </c>
    </row>
    <row r="79" spans="1:9">
      <c r="A79" s="103" t="s">
        <v>1154</v>
      </c>
      <c r="B79" s="104" t="s">
        <v>1070</v>
      </c>
      <c r="C79" s="104" t="s">
        <v>1068</v>
      </c>
      <c r="D79" s="104" t="s">
        <v>1069</v>
      </c>
      <c r="E79" s="104" t="s">
        <v>1074</v>
      </c>
      <c r="F79" s="104" t="s">
        <v>1071</v>
      </c>
      <c r="G79" s="104" t="s">
        <v>1072</v>
      </c>
      <c r="H79" s="104" t="s">
        <v>1091</v>
      </c>
      <c r="I79" s="104" t="s">
        <v>1085</v>
      </c>
    </row>
    <row r="80" spans="1:9">
      <c r="A80" s="105" t="s">
        <v>1155</v>
      </c>
      <c r="B80" s="106" t="s">
        <v>1070</v>
      </c>
      <c r="C80" s="106" t="s">
        <v>1068</v>
      </c>
      <c r="D80" s="106" t="s">
        <v>1069</v>
      </c>
      <c r="E80" s="106" t="s">
        <v>1074</v>
      </c>
      <c r="F80" s="106" t="s">
        <v>1071</v>
      </c>
      <c r="G80" s="106" t="s">
        <v>1072</v>
      </c>
      <c r="H80" s="106" t="s">
        <v>1084</v>
      </c>
      <c r="I80" s="106" t="s">
        <v>1089</v>
      </c>
    </row>
    <row r="81" spans="1:9">
      <c r="A81" s="103" t="s">
        <v>1156</v>
      </c>
      <c r="B81" s="104" t="s">
        <v>1070</v>
      </c>
      <c r="C81" s="104" t="s">
        <v>1068</v>
      </c>
      <c r="D81" s="104" t="s">
        <v>1069</v>
      </c>
      <c r="E81" s="104" t="s">
        <v>1074</v>
      </c>
      <c r="F81" s="104" t="s">
        <v>1071</v>
      </c>
      <c r="G81" s="104" t="s">
        <v>1072</v>
      </c>
      <c r="H81" s="104" t="s">
        <v>1091</v>
      </c>
      <c r="I81" s="104" t="s">
        <v>1084</v>
      </c>
    </row>
    <row r="82" spans="1:9">
      <c r="A82" s="105" t="s">
        <v>1157</v>
      </c>
      <c r="B82" s="106" t="s">
        <v>1070</v>
      </c>
      <c r="C82" s="106" t="s">
        <v>1068</v>
      </c>
      <c r="D82" s="106" t="s">
        <v>1069</v>
      </c>
      <c r="E82" s="106" t="s">
        <v>1074</v>
      </c>
      <c r="F82" s="106" t="s">
        <v>1071</v>
      </c>
      <c r="G82" s="106" t="s">
        <v>1072</v>
      </c>
      <c r="H82" s="106" t="s">
        <v>1091</v>
      </c>
      <c r="I82" s="106" t="s">
        <v>1089</v>
      </c>
    </row>
    <row r="83" spans="1:9">
      <c r="A83" s="103" t="s">
        <v>1158</v>
      </c>
      <c r="B83" s="104" t="s">
        <v>1067</v>
      </c>
      <c r="C83" s="104" t="s">
        <v>1084</v>
      </c>
      <c r="D83" s="104" t="s">
        <v>1069</v>
      </c>
      <c r="E83" s="104" t="s">
        <v>1070</v>
      </c>
      <c r="F83" s="104" t="s">
        <v>1071</v>
      </c>
      <c r="G83" s="104" t="s">
        <v>1072</v>
      </c>
      <c r="H83" s="104" t="s">
        <v>1074</v>
      </c>
      <c r="I83" s="104" t="s">
        <v>1085</v>
      </c>
    </row>
    <row r="84" spans="1:9">
      <c r="A84" s="105" t="s">
        <v>1159</v>
      </c>
      <c r="B84" s="106" t="s">
        <v>1067</v>
      </c>
      <c r="C84" s="106" t="s">
        <v>1074</v>
      </c>
      <c r="D84" s="106" t="s">
        <v>1069</v>
      </c>
      <c r="E84" s="106" t="s">
        <v>1070</v>
      </c>
      <c r="F84" s="106" t="s">
        <v>1071</v>
      </c>
      <c r="G84" s="106" t="s">
        <v>1072</v>
      </c>
      <c r="H84" s="106" t="s">
        <v>1085</v>
      </c>
      <c r="I84" s="106" t="s">
        <v>1089</v>
      </c>
    </row>
    <row r="85" spans="1:9">
      <c r="A85" s="103" t="s">
        <v>1160</v>
      </c>
      <c r="B85" s="104" t="s">
        <v>1067</v>
      </c>
      <c r="C85" s="104" t="s">
        <v>1074</v>
      </c>
      <c r="D85" s="104" t="s">
        <v>1069</v>
      </c>
      <c r="E85" s="104" t="s">
        <v>1070</v>
      </c>
      <c r="F85" s="104" t="s">
        <v>1071</v>
      </c>
      <c r="G85" s="104" t="s">
        <v>1072</v>
      </c>
      <c r="H85" s="104" t="s">
        <v>1091</v>
      </c>
      <c r="I85" s="104" t="s">
        <v>1085</v>
      </c>
    </row>
    <row r="86" spans="1:9">
      <c r="A86" s="105" t="s">
        <v>1161</v>
      </c>
      <c r="B86" s="106" t="s">
        <v>1067</v>
      </c>
      <c r="C86" s="106" t="s">
        <v>1084</v>
      </c>
      <c r="D86" s="106" t="s">
        <v>1069</v>
      </c>
      <c r="E86" s="106" t="s">
        <v>1070</v>
      </c>
      <c r="F86" s="106" t="s">
        <v>1071</v>
      </c>
      <c r="G86" s="106" t="s">
        <v>1072</v>
      </c>
      <c r="H86" s="106" t="s">
        <v>1074</v>
      </c>
      <c r="I86" s="106" t="s">
        <v>1089</v>
      </c>
    </row>
    <row r="87" spans="1:9">
      <c r="A87" s="103" t="s">
        <v>1162</v>
      </c>
      <c r="B87" s="104" t="s">
        <v>1067</v>
      </c>
      <c r="C87" s="104" t="s">
        <v>1084</v>
      </c>
      <c r="D87" s="104" t="s">
        <v>1069</v>
      </c>
      <c r="E87" s="104" t="s">
        <v>1070</v>
      </c>
      <c r="F87" s="104" t="s">
        <v>1071</v>
      </c>
      <c r="G87" s="104" t="s">
        <v>1072</v>
      </c>
      <c r="H87" s="104" t="s">
        <v>1091</v>
      </c>
      <c r="I87" s="104" t="s">
        <v>1074</v>
      </c>
    </row>
    <row r="88" spans="1:9">
      <c r="A88" s="105" t="s">
        <v>1163</v>
      </c>
      <c r="B88" s="106" t="s">
        <v>1067</v>
      </c>
      <c r="C88" s="106" t="s">
        <v>1074</v>
      </c>
      <c r="D88" s="106" t="s">
        <v>1069</v>
      </c>
      <c r="E88" s="106" t="s">
        <v>1070</v>
      </c>
      <c r="F88" s="106" t="s">
        <v>1071</v>
      </c>
      <c r="G88" s="106" t="s">
        <v>1072</v>
      </c>
      <c r="H88" s="106" t="s">
        <v>1091</v>
      </c>
      <c r="I88" s="106" t="s">
        <v>1089</v>
      </c>
    </row>
    <row r="89" spans="1:9">
      <c r="A89" s="103" t="s">
        <v>1164</v>
      </c>
      <c r="B89" s="104" t="s">
        <v>1070</v>
      </c>
      <c r="C89" s="104" t="s">
        <v>1084</v>
      </c>
      <c r="D89" s="104" t="s">
        <v>1069</v>
      </c>
      <c r="E89" s="104" t="s">
        <v>1074</v>
      </c>
      <c r="F89" s="104" t="s">
        <v>1071</v>
      </c>
      <c r="G89" s="104" t="s">
        <v>1072</v>
      </c>
      <c r="H89" s="104" t="s">
        <v>1085</v>
      </c>
      <c r="I89" s="104" t="s">
        <v>1089</v>
      </c>
    </row>
    <row r="90" spans="1:9">
      <c r="A90" s="105" t="s">
        <v>1165</v>
      </c>
      <c r="B90" s="106" t="s">
        <v>1070</v>
      </c>
      <c r="C90" s="106" t="s">
        <v>1084</v>
      </c>
      <c r="D90" s="106" t="s">
        <v>1069</v>
      </c>
      <c r="E90" s="106" t="s">
        <v>1074</v>
      </c>
      <c r="F90" s="106" t="s">
        <v>1071</v>
      </c>
      <c r="G90" s="106" t="s">
        <v>1072</v>
      </c>
      <c r="H90" s="106" t="s">
        <v>1091</v>
      </c>
      <c r="I90" s="106" t="s">
        <v>1085</v>
      </c>
    </row>
    <row r="91" spans="1:9">
      <c r="A91" s="103" t="s">
        <v>1166</v>
      </c>
      <c r="B91" s="104" t="s">
        <v>1067</v>
      </c>
      <c r="C91" s="104" t="s">
        <v>1068</v>
      </c>
      <c r="D91" s="104" t="s">
        <v>1069</v>
      </c>
      <c r="E91" s="104" t="s">
        <v>1070</v>
      </c>
      <c r="F91" s="104" t="s">
        <v>1071</v>
      </c>
      <c r="G91" s="104" t="s">
        <v>1072</v>
      </c>
      <c r="H91" s="104" t="s">
        <v>1073</v>
      </c>
      <c r="I91" s="104" t="s">
        <v>1074</v>
      </c>
    </row>
    <row r="92" spans="1:9">
      <c r="A92" s="105" t="s">
        <v>1167</v>
      </c>
      <c r="B92" s="106" t="s">
        <v>1070</v>
      </c>
      <c r="C92" s="106" t="s">
        <v>1084</v>
      </c>
      <c r="D92" s="106" t="s">
        <v>1069</v>
      </c>
      <c r="E92" s="106" t="s">
        <v>1074</v>
      </c>
      <c r="F92" s="106" t="s">
        <v>1071</v>
      </c>
      <c r="G92" s="106" t="s">
        <v>1072</v>
      </c>
      <c r="H92" s="106" t="s">
        <v>1091</v>
      </c>
      <c r="I92" s="106" t="s">
        <v>1089</v>
      </c>
    </row>
    <row r="93" spans="1:9">
      <c r="A93" s="103" t="s">
        <v>1168</v>
      </c>
      <c r="B93" s="104" t="s">
        <v>1067</v>
      </c>
      <c r="C93" s="104" t="s">
        <v>1084</v>
      </c>
      <c r="D93" s="104" t="s">
        <v>1069</v>
      </c>
      <c r="E93" s="104" t="s">
        <v>1070</v>
      </c>
      <c r="F93" s="104" t="s">
        <v>1071</v>
      </c>
      <c r="G93" s="104" t="s">
        <v>1068</v>
      </c>
      <c r="H93" s="104" t="s">
        <v>1074</v>
      </c>
      <c r="I93" s="104" t="s">
        <v>1085</v>
      </c>
    </row>
    <row r="94" spans="1:9">
      <c r="A94" s="105" t="s">
        <v>1169</v>
      </c>
      <c r="B94" s="106" t="s">
        <v>1074</v>
      </c>
      <c r="C94" s="106" t="s">
        <v>1068</v>
      </c>
      <c r="D94" s="106" t="s">
        <v>1069</v>
      </c>
      <c r="E94" s="106" t="s">
        <v>1070</v>
      </c>
      <c r="F94" s="106" t="s">
        <v>1071</v>
      </c>
      <c r="G94" s="106" t="s">
        <v>1067</v>
      </c>
      <c r="H94" s="106" t="s">
        <v>1085</v>
      </c>
      <c r="I94" s="106" t="s">
        <v>1089</v>
      </c>
    </row>
    <row r="95" spans="1:9">
      <c r="A95" s="103" t="s">
        <v>1170</v>
      </c>
      <c r="B95" s="104" t="s">
        <v>1074</v>
      </c>
      <c r="C95" s="104" t="s">
        <v>1068</v>
      </c>
      <c r="D95" s="104" t="s">
        <v>1069</v>
      </c>
      <c r="E95" s="104" t="s">
        <v>1070</v>
      </c>
      <c r="F95" s="104" t="s">
        <v>1071</v>
      </c>
      <c r="G95" s="104" t="s">
        <v>1067</v>
      </c>
      <c r="H95" s="104" t="s">
        <v>1091</v>
      </c>
      <c r="I95" s="104" t="s">
        <v>1085</v>
      </c>
    </row>
    <row r="96" spans="1:9">
      <c r="A96" s="105" t="s">
        <v>1171</v>
      </c>
      <c r="B96" s="106" t="s">
        <v>1067</v>
      </c>
      <c r="C96" s="106" t="s">
        <v>1084</v>
      </c>
      <c r="D96" s="106" t="s">
        <v>1069</v>
      </c>
      <c r="E96" s="106" t="s">
        <v>1070</v>
      </c>
      <c r="F96" s="106" t="s">
        <v>1071</v>
      </c>
      <c r="G96" s="106" t="s">
        <v>1068</v>
      </c>
      <c r="H96" s="106" t="s">
        <v>1074</v>
      </c>
      <c r="I96" s="106" t="s">
        <v>1089</v>
      </c>
    </row>
    <row r="97" spans="1:9">
      <c r="A97" s="103" t="s">
        <v>1172</v>
      </c>
      <c r="B97" s="104" t="s">
        <v>1067</v>
      </c>
      <c r="C97" s="104" t="s">
        <v>1084</v>
      </c>
      <c r="D97" s="104" t="s">
        <v>1069</v>
      </c>
      <c r="E97" s="104" t="s">
        <v>1070</v>
      </c>
      <c r="F97" s="104" t="s">
        <v>1071</v>
      </c>
      <c r="G97" s="104" t="s">
        <v>1068</v>
      </c>
      <c r="H97" s="104" t="s">
        <v>1091</v>
      </c>
      <c r="I97" s="104" t="s">
        <v>1074</v>
      </c>
    </row>
    <row r="98" spans="1:9">
      <c r="A98" s="105" t="s">
        <v>1173</v>
      </c>
      <c r="B98" s="106" t="s">
        <v>1074</v>
      </c>
      <c r="C98" s="106" t="s">
        <v>1068</v>
      </c>
      <c r="D98" s="106" t="s">
        <v>1069</v>
      </c>
      <c r="E98" s="106" t="s">
        <v>1070</v>
      </c>
      <c r="F98" s="106" t="s">
        <v>1071</v>
      </c>
      <c r="G98" s="106" t="s">
        <v>1067</v>
      </c>
      <c r="H98" s="106" t="s">
        <v>1091</v>
      </c>
      <c r="I98" s="106" t="s">
        <v>1089</v>
      </c>
    </row>
    <row r="99" spans="1:9">
      <c r="A99" s="103" t="s">
        <v>1174</v>
      </c>
      <c r="B99" s="104" t="s">
        <v>1074</v>
      </c>
      <c r="C99" s="104" t="s">
        <v>1084</v>
      </c>
      <c r="D99" s="104" t="s">
        <v>1069</v>
      </c>
      <c r="E99" s="104" t="s">
        <v>1070</v>
      </c>
      <c r="F99" s="104" t="s">
        <v>1071</v>
      </c>
      <c r="G99" s="104" t="s">
        <v>1068</v>
      </c>
      <c r="H99" s="104" t="s">
        <v>1085</v>
      </c>
      <c r="I99" s="104" t="s">
        <v>1089</v>
      </c>
    </row>
    <row r="100" spans="1:9">
      <c r="A100" s="105" t="s">
        <v>1175</v>
      </c>
      <c r="B100" s="106" t="s">
        <v>1074</v>
      </c>
      <c r="C100" s="106" t="s">
        <v>1084</v>
      </c>
      <c r="D100" s="106" t="s">
        <v>1069</v>
      </c>
      <c r="E100" s="106" t="s">
        <v>1070</v>
      </c>
      <c r="F100" s="106" t="s">
        <v>1071</v>
      </c>
      <c r="G100" s="106" t="s">
        <v>1068</v>
      </c>
      <c r="H100" s="106" t="s">
        <v>1091</v>
      </c>
      <c r="I100" s="106" t="s">
        <v>1085</v>
      </c>
    </row>
    <row r="101" spans="1:9">
      <c r="A101" s="103" t="s">
        <v>1176</v>
      </c>
      <c r="B101" s="104" t="s">
        <v>1074</v>
      </c>
      <c r="C101" s="104" t="s">
        <v>1068</v>
      </c>
      <c r="D101" s="104" t="s">
        <v>1069</v>
      </c>
      <c r="E101" s="104" t="s">
        <v>1070</v>
      </c>
      <c r="F101" s="104" t="s">
        <v>1071</v>
      </c>
      <c r="G101" s="104" t="s">
        <v>1067</v>
      </c>
      <c r="H101" s="104" t="s">
        <v>1091</v>
      </c>
      <c r="I101" s="104" t="s">
        <v>1089</v>
      </c>
    </row>
    <row r="102" spans="1:9">
      <c r="A102" s="105" t="s">
        <v>1177</v>
      </c>
      <c r="B102" s="106" t="s">
        <v>1074</v>
      </c>
      <c r="C102" s="106" t="s">
        <v>1084</v>
      </c>
      <c r="D102" s="106" t="s">
        <v>1069</v>
      </c>
      <c r="E102" s="106" t="s">
        <v>1070</v>
      </c>
      <c r="F102" s="106" t="s">
        <v>1071</v>
      </c>
      <c r="G102" s="106" t="s">
        <v>1068</v>
      </c>
      <c r="H102" s="106" t="s">
        <v>1091</v>
      </c>
      <c r="I102" s="106" t="s">
        <v>1089</v>
      </c>
    </row>
    <row r="103" spans="1:9">
      <c r="A103" s="103" t="s">
        <v>1178</v>
      </c>
      <c r="B103" s="104" t="s">
        <v>1067</v>
      </c>
      <c r="C103" s="104" t="s">
        <v>1084</v>
      </c>
      <c r="D103" s="104" t="s">
        <v>1069</v>
      </c>
      <c r="E103" s="104" t="s">
        <v>1070</v>
      </c>
      <c r="F103" s="104" t="s">
        <v>1071</v>
      </c>
      <c r="G103" s="104" t="s">
        <v>1074</v>
      </c>
      <c r="H103" s="104" t="s">
        <v>1085</v>
      </c>
      <c r="I103" s="104" t="s">
        <v>1089</v>
      </c>
    </row>
    <row r="104" spans="1:9">
      <c r="A104" s="105" t="s">
        <v>1179</v>
      </c>
      <c r="B104" s="106" t="s">
        <v>1074</v>
      </c>
      <c r="C104" s="106" t="s">
        <v>1084</v>
      </c>
      <c r="D104" s="106" t="s">
        <v>1069</v>
      </c>
      <c r="E104" s="106" t="s">
        <v>1070</v>
      </c>
      <c r="F104" s="106" t="s">
        <v>1071</v>
      </c>
      <c r="G104" s="106" t="s">
        <v>1067</v>
      </c>
      <c r="H104" s="106" t="s">
        <v>1091</v>
      </c>
      <c r="I104" s="106" t="s">
        <v>1089</v>
      </c>
    </row>
    <row r="105" spans="1:9">
      <c r="A105" s="103" t="s">
        <v>1180</v>
      </c>
      <c r="B105" s="104" t="s">
        <v>1067</v>
      </c>
      <c r="C105" s="104" t="s">
        <v>1085</v>
      </c>
      <c r="D105" s="104" t="s">
        <v>1069</v>
      </c>
      <c r="E105" s="104" t="s">
        <v>1070</v>
      </c>
      <c r="F105" s="104" t="s">
        <v>1071</v>
      </c>
      <c r="G105" s="104" t="s">
        <v>1074</v>
      </c>
      <c r="H105" s="104" t="s">
        <v>1091</v>
      </c>
      <c r="I105" s="104" t="s">
        <v>1089</v>
      </c>
    </row>
    <row r="106" spans="1:9">
      <c r="A106" s="105" t="s">
        <v>1181</v>
      </c>
      <c r="B106" s="106" t="s">
        <v>1067</v>
      </c>
      <c r="C106" s="106" t="s">
        <v>1084</v>
      </c>
      <c r="D106" s="106" t="s">
        <v>1069</v>
      </c>
      <c r="E106" s="106" t="s">
        <v>1070</v>
      </c>
      <c r="F106" s="106" t="s">
        <v>1071</v>
      </c>
      <c r="G106" s="106" t="s">
        <v>1074</v>
      </c>
      <c r="H106" s="106" t="s">
        <v>1091</v>
      </c>
      <c r="I106" s="106" t="s">
        <v>1089</v>
      </c>
    </row>
    <row r="107" spans="1:9">
      <c r="A107" s="103" t="s">
        <v>1182</v>
      </c>
      <c r="B107" s="104" t="s">
        <v>1067</v>
      </c>
      <c r="C107" s="104" t="s">
        <v>1068</v>
      </c>
      <c r="D107" s="104" t="s">
        <v>1069</v>
      </c>
      <c r="E107" s="104" t="s">
        <v>1070</v>
      </c>
      <c r="F107" s="104" t="s">
        <v>1071</v>
      </c>
      <c r="G107" s="104" t="s">
        <v>1072</v>
      </c>
      <c r="H107" s="104" t="s">
        <v>1073</v>
      </c>
      <c r="I107" s="104" t="s">
        <v>1074</v>
      </c>
    </row>
    <row r="108" spans="1:9">
      <c r="A108" s="105" t="s">
        <v>1183</v>
      </c>
      <c r="B108" s="106" t="s">
        <v>1067</v>
      </c>
      <c r="C108" s="106" t="s">
        <v>1068</v>
      </c>
      <c r="D108" s="106" t="s">
        <v>1069</v>
      </c>
      <c r="E108" s="106" t="s">
        <v>1070</v>
      </c>
      <c r="F108" s="106" t="s">
        <v>1071</v>
      </c>
      <c r="G108" s="106" t="s">
        <v>1072</v>
      </c>
      <c r="H108" s="106" t="s">
        <v>1085</v>
      </c>
      <c r="I108" s="106" t="s">
        <v>1084</v>
      </c>
    </row>
    <row r="109" spans="1:9">
      <c r="A109" s="103" t="s">
        <v>1184</v>
      </c>
      <c r="B109" s="104" t="s">
        <v>1067</v>
      </c>
      <c r="C109" s="104" t="s">
        <v>1068</v>
      </c>
      <c r="D109" s="104" t="s">
        <v>1069</v>
      </c>
      <c r="E109" s="104" t="s">
        <v>1070</v>
      </c>
      <c r="F109" s="104" t="s">
        <v>1071</v>
      </c>
      <c r="G109" s="104" t="s">
        <v>1072</v>
      </c>
      <c r="H109" s="104" t="s">
        <v>1085</v>
      </c>
      <c r="I109" s="104" t="s">
        <v>1089</v>
      </c>
    </row>
    <row r="110" spans="1:9">
      <c r="A110" s="105" t="s">
        <v>1185</v>
      </c>
      <c r="B110" s="106" t="s">
        <v>1067</v>
      </c>
      <c r="C110" s="106" t="s">
        <v>1068</v>
      </c>
      <c r="D110" s="106" t="s">
        <v>1069</v>
      </c>
      <c r="E110" s="106" t="s">
        <v>1070</v>
      </c>
      <c r="F110" s="106" t="s">
        <v>1071</v>
      </c>
      <c r="G110" s="106" t="s">
        <v>1072</v>
      </c>
      <c r="H110" s="106" t="s">
        <v>1091</v>
      </c>
      <c r="I110" s="106" t="s">
        <v>1085</v>
      </c>
    </row>
    <row r="111" spans="1:9">
      <c r="A111" s="103" t="s">
        <v>1186</v>
      </c>
      <c r="B111" s="104" t="s">
        <v>1067</v>
      </c>
      <c r="C111" s="104" t="s">
        <v>1068</v>
      </c>
      <c r="D111" s="104" t="s">
        <v>1069</v>
      </c>
      <c r="E111" s="104" t="s">
        <v>1070</v>
      </c>
      <c r="F111" s="104" t="s">
        <v>1071</v>
      </c>
      <c r="G111" s="104" t="s">
        <v>1072</v>
      </c>
      <c r="H111" s="104" t="s">
        <v>1084</v>
      </c>
      <c r="I111" s="104" t="s">
        <v>1089</v>
      </c>
    </row>
    <row r="112" spans="1:9">
      <c r="A112" s="105" t="s">
        <v>1187</v>
      </c>
      <c r="B112" s="106" t="s">
        <v>1067</v>
      </c>
      <c r="C112" s="106" t="s">
        <v>1068</v>
      </c>
      <c r="D112" s="106" t="s">
        <v>1069</v>
      </c>
      <c r="E112" s="106" t="s">
        <v>1070</v>
      </c>
      <c r="F112" s="106" t="s">
        <v>1071</v>
      </c>
      <c r="G112" s="106" t="s">
        <v>1072</v>
      </c>
      <c r="H112" s="106" t="s">
        <v>1091</v>
      </c>
      <c r="I112" s="106" t="s">
        <v>1084</v>
      </c>
    </row>
    <row r="113" spans="1:9">
      <c r="A113" s="103" t="s">
        <v>1188</v>
      </c>
      <c r="B113" s="104" t="s">
        <v>1067</v>
      </c>
      <c r="C113" s="104" t="s">
        <v>1068</v>
      </c>
      <c r="D113" s="104" t="s">
        <v>1069</v>
      </c>
      <c r="E113" s="104" t="s">
        <v>1070</v>
      </c>
      <c r="F113" s="104" t="s">
        <v>1071</v>
      </c>
      <c r="G113" s="104" t="s">
        <v>1072</v>
      </c>
      <c r="H113" s="104" t="s">
        <v>1091</v>
      </c>
      <c r="I113" s="104" t="s">
        <v>1089</v>
      </c>
    </row>
    <row r="114" spans="1:9">
      <c r="A114" s="105" t="s">
        <v>1189</v>
      </c>
      <c r="B114" s="106" t="s">
        <v>1070</v>
      </c>
      <c r="C114" s="106" t="s">
        <v>1084</v>
      </c>
      <c r="D114" s="106" t="s">
        <v>1069</v>
      </c>
      <c r="E114" s="106" t="s">
        <v>1072</v>
      </c>
      <c r="F114" s="106" t="s">
        <v>1071</v>
      </c>
      <c r="G114" s="106" t="s">
        <v>1068</v>
      </c>
      <c r="H114" s="106" t="s">
        <v>1085</v>
      </c>
      <c r="I114" s="106" t="s">
        <v>1089</v>
      </c>
    </row>
    <row r="115" spans="1:9">
      <c r="A115" s="103" t="s">
        <v>1190</v>
      </c>
      <c r="B115" s="104" t="s">
        <v>1070</v>
      </c>
      <c r="C115" s="104" t="s">
        <v>1084</v>
      </c>
      <c r="D115" s="104" t="s">
        <v>1069</v>
      </c>
      <c r="E115" s="104" t="s">
        <v>1072</v>
      </c>
      <c r="F115" s="104" t="s">
        <v>1071</v>
      </c>
      <c r="G115" s="104" t="s">
        <v>1068</v>
      </c>
      <c r="H115" s="104" t="s">
        <v>1091</v>
      </c>
      <c r="I115" s="104" t="s">
        <v>1085</v>
      </c>
    </row>
    <row r="116" spans="1:9">
      <c r="A116" s="105" t="s">
        <v>1191</v>
      </c>
      <c r="B116" s="106" t="s">
        <v>1085</v>
      </c>
      <c r="C116" s="106" t="s">
        <v>1068</v>
      </c>
      <c r="D116" s="106" t="s">
        <v>1069</v>
      </c>
      <c r="E116" s="106" t="s">
        <v>1070</v>
      </c>
      <c r="F116" s="106" t="s">
        <v>1071</v>
      </c>
      <c r="G116" s="106" t="s">
        <v>1072</v>
      </c>
      <c r="H116" s="106" t="s">
        <v>1091</v>
      </c>
      <c r="I116" s="106" t="s">
        <v>1089</v>
      </c>
    </row>
    <row r="117" spans="1:9">
      <c r="A117" s="103" t="s">
        <v>1192</v>
      </c>
      <c r="B117" s="104" t="s">
        <v>1070</v>
      </c>
      <c r="C117" s="104" t="s">
        <v>1084</v>
      </c>
      <c r="D117" s="104" t="s">
        <v>1069</v>
      </c>
      <c r="E117" s="104" t="s">
        <v>1072</v>
      </c>
      <c r="F117" s="104" t="s">
        <v>1071</v>
      </c>
      <c r="G117" s="104" t="s">
        <v>1068</v>
      </c>
      <c r="H117" s="104" t="s">
        <v>1091</v>
      </c>
      <c r="I117" s="104" t="s">
        <v>1089</v>
      </c>
    </row>
    <row r="118" spans="1:9">
      <c r="A118" s="105" t="s">
        <v>1193</v>
      </c>
      <c r="B118" s="106" t="s">
        <v>1067</v>
      </c>
      <c r="C118" s="106" t="s">
        <v>1084</v>
      </c>
      <c r="D118" s="106" t="s">
        <v>1069</v>
      </c>
      <c r="E118" s="106" t="s">
        <v>1070</v>
      </c>
      <c r="F118" s="106" t="s">
        <v>1071</v>
      </c>
      <c r="G118" s="106" t="s">
        <v>1072</v>
      </c>
      <c r="H118" s="106" t="s">
        <v>1085</v>
      </c>
      <c r="I118" s="106" t="s">
        <v>1089</v>
      </c>
    </row>
    <row r="119" spans="1:9">
      <c r="A119" s="103" t="s">
        <v>1194</v>
      </c>
      <c r="B119" s="104" t="s">
        <v>1067</v>
      </c>
      <c r="C119" s="104" t="s">
        <v>1084</v>
      </c>
      <c r="D119" s="104" t="s">
        <v>1069</v>
      </c>
      <c r="E119" s="104" t="s">
        <v>1070</v>
      </c>
      <c r="F119" s="104" t="s">
        <v>1071</v>
      </c>
      <c r="G119" s="104" t="s">
        <v>1072</v>
      </c>
      <c r="H119" s="104" t="s">
        <v>1091</v>
      </c>
      <c r="I119" s="104" t="s">
        <v>1085</v>
      </c>
    </row>
    <row r="120" spans="1:9">
      <c r="A120" s="105" t="s">
        <v>1195</v>
      </c>
      <c r="B120" s="106" t="s">
        <v>1067</v>
      </c>
      <c r="C120" s="106" t="s">
        <v>1085</v>
      </c>
      <c r="D120" s="106" t="s">
        <v>1069</v>
      </c>
      <c r="E120" s="106" t="s">
        <v>1070</v>
      </c>
      <c r="F120" s="106" t="s">
        <v>1071</v>
      </c>
      <c r="G120" s="106" t="s">
        <v>1072</v>
      </c>
      <c r="H120" s="106" t="s">
        <v>1091</v>
      </c>
      <c r="I120" s="106" t="s">
        <v>1089</v>
      </c>
    </row>
    <row r="121" spans="1:9">
      <c r="A121" s="103" t="s">
        <v>1196</v>
      </c>
      <c r="B121" s="104" t="s">
        <v>1067</v>
      </c>
      <c r="C121" s="104" t="s">
        <v>1084</v>
      </c>
      <c r="D121" s="104" t="s">
        <v>1069</v>
      </c>
      <c r="E121" s="104" t="s">
        <v>1070</v>
      </c>
      <c r="F121" s="104" t="s">
        <v>1071</v>
      </c>
      <c r="G121" s="104" t="s">
        <v>1072</v>
      </c>
      <c r="H121" s="104" t="s">
        <v>1091</v>
      </c>
      <c r="I121" s="104" t="s">
        <v>1089</v>
      </c>
    </row>
    <row r="122" spans="1:9">
      <c r="A122" s="105" t="s">
        <v>1197</v>
      </c>
      <c r="B122" s="106" t="s">
        <v>1085</v>
      </c>
      <c r="C122" s="106" t="s">
        <v>1084</v>
      </c>
      <c r="D122" s="106" t="s">
        <v>1069</v>
      </c>
      <c r="E122" s="106" t="s">
        <v>1070</v>
      </c>
      <c r="F122" s="106" t="s">
        <v>1071</v>
      </c>
      <c r="G122" s="106" t="s">
        <v>1072</v>
      </c>
      <c r="H122" s="106" t="s">
        <v>1091</v>
      </c>
      <c r="I122" s="106" t="s">
        <v>1089</v>
      </c>
    </row>
    <row r="123" spans="1:9">
      <c r="A123" s="103" t="s">
        <v>1198</v>
      </c>
      <c r="B123" s="104" t="s">
        <v>1067</v>
      </c>
      <c r="C123" s="104" t="s">
        <v>1084</v>
      </c>
      <c r="D123" s="104" t="s">
        <v>1069</v>
      </c>
      <c r="E123" s="104" t="s">
        <v>1070</v>
      </c>
      <c r="F123" s="104" t="s">
        <v>1071</v>
      </c>
      <c r="G123" s="104" t="s">
        <v>1068</v>
      </c>
      <c r="H123" s="104" t="s">
        <v>1085</v>
      </c>
      <c r="I123" s="104" t="s">
        <v>1089</v>
      </c>
    </row>
    <row r="124" spans="1:9">
      <c r="A124" s="105" t="s">
        <v>1199</v>
      </c>
      <c r="B124" s="106" t="s">
        <v>1085</v>
      </c>
      <c r="C124" s="106" t="s">
        <v>1084</v>
      </c>
      <c r="D124" s="106" t="s">
        <v>1069</v>
      </c>
      <c r="E124" s="106" t="s">
        <v>1070</v>
      </c>
      <c r="F124" s="106" t="s">
        <v>1071</v>
      </c>
      <c r="G124" s="106" t="s">
        <v>1068</v>
      </c>
      <c r="H124" s="106" t="s">
        <v>1091</v>
      </c>
      <c r="I124" s="106" t="s">
        <v>1089</v>
      </c>
    </row>
    <row r="125" spans="1:9">
      <c r="A125" s="103" t="s">
        <v>1200</v>
      </c>
      <c r="B125" s="104" t="s">
        <v>1085</v>
      </c>
      <c r="C125" s="104" t="s">
        <v>1068</v>
      </c>
      <c r="D125" s="104" t="s">
        <v>1069</v>
      </c>
      <c r="E125" s="104" t="s">
        <v>1070</v>
      </c>
      <c r="F125" s="104" t="s">
        <v>1071</v>
      </c>
      <c r="G125" s="104" t="s">
        <v>1067</v>
      </c>
      <c r="H125" s="104" t="s">
        <v>1091</v>
      </c>
      <c r="I125" s="104" t="s">
        <v>1089</v>
      </c>
    </row>
    <row r="126" spans="1:9">
      <c r="A126" s="105" t="s">
        <v>1201</v>
      </c>
      <c r="B126" s="106" t="s">
        <v>1067</v>
      </c>
      <c r="C126" s="106" t="s">
        <v>1084</v>
      </c>
      <c r="D126" s="106" t="s">
        <v>1069</v>
      </c>
      <c r="E126" s="106" t="s">
        <v>1070</v>
      </c>
      <c r="F126" s="106" t="s">
        <v>1071</v>
      </c>
      <c r="G126" s="106" t="s">
        <v>1068</v>
      </c>
      <c r="H126" s="106" t="s">
        <v>1091</v>
      </c>
      <c r="I126" s="106" t="s">
        <v>1089</v>
      </c>
    </row>
    <row r="127" spans="1:9">
      <c r="A127" s="103" t="s">
        <v>1202</v>
      </c>
      <c r="B127" s="104" t="s">
        <v>1067</v>
      </c>
      <c r="C127" s="104" t="s">
        <v>1068</v>
      </c>
      <c r="D127" s="104" t="s">
        <v>1069</v>
      </c>
      <c r="E127" s="104" t="s">
        <v>1070</v>
      </c>
      <c r="F127" s="104" t="s">
        <v>1071</v>
      </c>
      <c r="G127" s="104" t="s">
        <v>1072</v>
      </c>
      <c r="H127" s="104" t="s">
        <v>1073</v>
      </c>
      <c r="I127" s="104" t="s">
        <v>1074</v>
      </c>
    </row>
    <row r="128" spans="1:9">
      <c r="A128" s="105" t="s">
        <v>1203</v>
      </c>
      <c r="B128" s="106" t="s">
        <v>1085</v>
      </c>
      <c r="C128" s="106" t="s">
        <v>1084</v>
      </c>
      <c r="D128" s="106" t="s">
        <v>1069</v>
      </c>
      <c r="E128" s="106" t="s">
        <v>1070</v>
      </c>
      <c r="F128" s="106" t="s">
        <v>1071</v>
      </c>
      <c r="G128" s="106" t="s">
        <v>1067</v>
      </c>
      <c r="H128" s="106" t="s">
        <v>1091</v>
      </c>
      <c r="I128" s="106" t="s">
        <v>1089</v>
      </c>
    </row>
    <row r="129" spans="1:9">
      <c r="A129" s="103" t="s">
        <v>1204</v>
      </c>
      <c r="B129" s="104" t="s">
        <v>1067</v>
      </c>
      <c r="C129" s="104" t="s">
        <v>1068</v>
      </c>
      <c r="D129" s="104" t="s">
        <v>1069</v>
      </c>
      <c r="E129" s="104" t="s">
        <v>1073</v>
      </c>
      <c r="F129" s="104" t="s">
        <v>1071</v>
      </c>
      <c r="G129" s="104" t="s">
        <v>1072</v>
      </c>
      <c r="H129" s="104" t="s">
        <v>1074</v>
      </c>
      <c r="I129" s="104" t="s">
        <v>1085</v>
      </c>
    </row>
    <row r="130" spans="1:9">
      <c r="A130" s="105" t="s">
        <v>1205</v>
      </c>
      <c r="B130" s="106" t="s">
        <v>1067</v>
      </c>
      <c r="C130" s="106" t="s">
        <v>1068</v>
      </c>
      <c r="D130" s="106" t="s">
        <v>1069</v>
      </c>
      <c r="E130" s="106" t="s">
        <v>1073</v>
      </c>
      <c r="F130" s="106" t="s">
        <v>1071</v>
      </c>
      <c r="G130" s="106" t="s">
        <v>1072</v>
      </c>
      <c r="H130" s="106" t="s">
        <v>1074</v>
      </c>
      <c r="I130" s="106" t="s">
        <v>1084</v>
      </c>
    </row>
    <row r="131" spans="1:9">
      <c r="A131" s="103" t="s">
        <v>1206</v>
      </c>
      <c r="B131" s="104" t="s">
        <v>1067</v>
      </c>
      <c r="C131" s="104" t="s">
        <v>1068</v>
      </c>
      <c r="D131" s="104" t="s">
        <v>1069</v>
      </c>
      <c r="E131" s="104" t="s">
        <v>1073</v>
      </c>
      <c r="F131" s="104" t="s">
        <v>1071</v>
      </c>
      <c r="G131" s="104" t="s">
        <v>1072</v>
      </c>
      <c r="H131" s="104" t="s">
        <v>1074</v>
      </c>
      <c r="I131" s="104" t="s">
        <v>1089</v>
      </c>
    </row>
    <row r="132" spans="1:9">
      <c r="A132" s="105" t="s">
        <v>1207</v>
      </c>
      <c r="B132" s="106" t="s">
        <v>1067</v>
      </c>
      <c r="C132" s="106" t="s">
        <v>1068</v>
      </c>
      <c r="D132" s="106" t="s">
        <v>1069</v>
      </c>
      <c r="E132" s="106" t="s">
        <v>1073</v>
      </c>
      <c r="F132" s="106" t="s">
        <v>1071</v>
      </c>
      <c r="G132" s="106" t="s">
        <v>1072</v>
      </c>
      <c r="H132" s="106" t="s">
        <v>1091</v>
      </c>
      <c r="I132" s="106" t="s">
        <v>1074</v>
      </c>
    </row>
    <row r="133" spans="1:9">
      <c r="A133" s="103" t="s">
        <v>1208</v>
      </c>
      <c r="B133" s="104" t="s">
        <v>1074</v>
      </c>
      <c r="C133" s="104" t="s">
        <v>1068</v>
      </c>
      <c r="D133" s="104" t="s">
        <v>1069</v>
      </c>
      <c r="E133" s="104" t="s">
        <v>1073</v>
      </c>
      <c r="F133" s="104" t="s">
        <v>1071</v>
      </c>
      <c r="G133" s="104" t="s">
        <v>1072</v>
      </c>
      <c r="H133" s="104" t="s">
        <v>1085</v>
      </c>
      <c r="I133" s="104" t="s">
        <v>1084</v>
      </c>
    </row>
    <row r="134" spans="1:9">
      <c r="A134" s="105" t="s">
        <v>1209</v>
      </c>
      <c r="B134" s="106" t="s">
        <v>1074</v>
      </c>
      <c r="C134" s="106" t="s">
        <v>1068</v>
      </c>
      <c r="D134" s="106" t="s">
        <v>1069</v>
      </c>
      <c r="E134" s="106" t="s">
        <v>1073</v>
      </c>
      <c r="F134" s="106" t="s">
        <v>1071</v>
      </c>
      <c r="G134" s="106" t="s">
        <v>1072</v>
      </c>
      <c r="H134" s="106" t="s">
        <v>1085</v>
      </c>
      <c r="I134" s="106" t="s">
        <v>1089</v>
      </c>
    </row>
    <row r="135" spans="1:9">
      <c r="A135" s="103" t="s">
        <v>1210</v>
      </c>
      <c r="B135" s="104" t="s">
        <v>1074</v>
      </c>
      <c r="C135" s="104" t="s">
        <v>1068</v>
      </c>
      <c r="D135" s="104" t="s">
        <v>1069</v>
      </c>
      <c r="E135" s="104" t="s">
        <v>1073</v>
      </c>
      <c r="F135" s="104" t="s">
        <v>1071</v>
      </c>
      <c r="G135" s="104" t="s">
        <v>1072</v>
      </c>
      <c r="H135" s="104" t="s">
        <v>1091</v>
      </c>
      <c r="I135" s="104" t="s">
        <v>1085</v>
      </c>
    </row>
    <row r="136" spans="1:9">
      <c r="A136" s="105" t="s">
        <v>1211</v>
      </c>
      <c r="B136" s="106" t="s">
        <v>1074</v>
      </c>
      <c r="C136" s="106" t="s">
        <v>1068</v>
      </c>
      <c r="D136" s="106" t="s">
        <v>1069</v>
      </c>
      <c r="E136" s="106" t="s">
        <v>1073</v>
      </c>
      <c r="F136" s="106" t="s">
        <v>1071</v>
      </c>
      <c r="G136" s="106" t="s">
        <v>1072</v>
      </c>
      <c r="H136" s="106" t="s">
        <v>1084</v>
      </c>
      <c r="I136" s="106" t="s">
        <v>1089</v>
      </c>
    </row>
    <row r="137" spans="1:9">
      <c r="A137" s="103" t="s">
        <v>1212</v>
      </c>
      <c r="B137" s="104" t="s">
        <v>1074</v>
      </c>
      <c r="C137" s="104" t="s">
        <v>1068</v>
      </c>
      <c r="D137" s="104" t="s">
        <v>1069</v>
      </c>
      <c r="E137" s="104" t="s">
        <v>1073</v>
      </c>
      <c r="F137" s="104" t="s">
        <v>1071</v>
      </c>
      <c r="G137" s="104" t="s">
        <v>1072</v>
      </c>
      <c r="H137" s="104" t="s">
        <v>1091</v>
      </c>
      <c r="I137" s="104" t="s">
        <v>1084</v>
      </c>
    </row>
    <row r="138" spans="1:9">
      <c r="A138" s="105" t="s">
        <v>1213</v>
      </c>
      <c r="B138" s="106" t="s">
        <v>1074</v>
      </c>
      <c r="C138" s="106" t="s">
        <v>1068</v>
      </c>
      <c r="D138" s="106" t="s">
        <v>1069</v>
      </c>
      <c r="E138" s="106" t="s">
        <v>1073</v>
      </c>
      <c r="F138" s="106" t="s">
        <v>1071</v>
      </c>
      <c r="G138" s="106" t="s">
        <v>1072</v>
      </c>
      <c r="H138" s="106" t="s">
        <v>1091</v>
      </c>
      <c r="I138" s="106" t="s">
        <v>1089</v>
      </c>
    </row>
    <row r="139" spans="1:9">
      <c r="A139" s="103" t="s">
        <v>1214</v>
      </c>
      <c r="B139" s="104" t="s">
        <v>1067</v>
      </c>
      <c r="C139" s="104" t="s">
        <v>1084</v>
      </c>
      <c r="D139" s="104" t="s">
        <v>1069</v>
      </c>
      <c r="E139" s="104" t="s">
        <v>1073</v>
      </c>
      <c r="F139" s="104" t="s">
        <v>1071</v>
      </c>
      <c r="G139" s="104" t="s">
        <v>1072</v>
      </c>
      <c r="H139" s="104" t="s">
        <v>1074</v>
      </c>
      <c r="I139" s="104" t="s">
        <v>1085</v>
      </c>
    </row>
    <row r="140" spans="1:9">
      <c r="A140" s="105" t="s">
        <v>1215</v>
      </c>
      <c r="B140" s="106" t="s">
        <v>1067</v>
      </c>
      <c r="C140" s="106" t="s">
        <v>1074</v>
      </c>
      <c r="D140" s="106" t="s">
        <v>1069</v>
      </c>
      <c r="E140" s="106" t="s">
        <v>1073</v>
      </c>
      <c r="F140" s="106" t="s">
        <v>1071</v>
      </c>
      <c r="G140" s="106" t="s">
        <v>1072</v>
      </c>
      <c r="H140" s="106" t="s">
        <v>1085</v>
      </c>
      <c r="I140" s="106" t="s">
        <v>1089</v>
      </c>
    </row>
    <row r="141" spans="1:9">
      <c r="A141" s="103" t="s">
        <v>1216</v>
      </c>
      <c r="B141" s="104" t="s">
        <v>1067</v>
      </c>
      <c r="C141" s="104" t="s">
        <v>1074</v>
      </c>
      <c r="D141" s="104" t="s">
        <v>1069</v>
      </c>
      <c r="E141" s="104" t="s">
        <v>1073</v>
      </c>
      <c r="F141" s="104" t="s">
        <v>1071</v>
      </c>
      <c r="G141" s="104" t="s">
        <v>1072</v>
      </c>
      <c r="H141" s="104" t="s">
        <v>1091</v>
      </c>
      <c r="I141" s="104" t="s">
        <v>1085</v>
      </c>
    </row>
    <row r="142" spans="1:9">
      <c r="A142" s="105" t="s">
        <v>1217</v>
      </c>
      <c r="B142" s="106" t="s">
        <v>1067</v>
      </c>
      <c r="C142" s="106" t="s">
        <v>1084</v>
      </c>
      <c r="D142" s="106" t="s">
        <v>1069</v>
      </c>
      <c r="E142" s="106" t="s">
        <v>1073</v>
      </c>
      <c r="F142" s="106" t="s">
        <v>1071</v>
      </c>
      <c r="G142" s="106" t="s">
        <v>1072</v>
      </c>
      <c r="H142" s="106" t="s">
        <v>1074</v>
      </c>
      <c r="I142" s="106" t="s">
        <v>1089</v>
      </c>
    </row>
    <row r="143" spans="1:9">
      <c r="A143" s="103" t="s">
        <v>1218</v>
      </c>
      <c r="B143" s="104" t="s">
        <v>1067</v>
      </c>
      <c r="C143" s="104" t="s">
        <v>1084</v>
      </c>
      <c r="D143" s="104" t="s">
        <v>1069</v>
      </c>
      <c r="E143" s="104" t="s">
        <v>1073</v>
      </c>
      <c r="F143" s="104" t="s">
        <v>1071</v>
      </c>
      <c r="G143" s="104" t="s">
        <v>1072</v>
      </c>
      <c r="H143" s="104" t="s">
        <v>1091</v>
      </c>
      <c r="I143" s="104" t="s">
        <v>1074</v>
      </c>
    </row>
    <row r="144" spans="1:9">
      <c r="A144" s="105" t="s">
        <v>1219</v>
      </c>
      <c r="B144" s="106" t="s">
        <v>1067</v>
      </c>
      <c r="C144" s="106" t="s">
        <v>1074</v>
      </c>
      <c r="D144" s="106" t="s">
        <v>1069</v>
      </c>
      <c r="E144" s="106" t="s">
        <v>1073</v>
      </c>
      <c r="F144" s="106" t="s">
        <v>1071</v>
      </c>
      <c r="G144" s="106" t="s">
        <v>1072</v>
      </c>
      <c r="H144" s="106" t="s">
        <v>1091</v>
      </c>
      <c r="I144" s="106" t="s">
        <v>1089</v>
      </c>
    </row>
    <row r="145" spans="1:9">
      <c r="A145" s="103" t="s">
        <v>1220</v>
      </c>
      <c r="B145" s="104" t="s">
        <v>1074</v>
      </c>
      <c r="C145" s="104" t="s">
        <v>1084</v>
      </c>
      <c r="D145" s="104" t="s">
        <v>1069</v>
      </c>
      <c r="E145" s="104" t="s">
        <v>1073</v>
      </c>
      <c r="F145" s="104" t="s">
        <v>1071</v>
      </c>
      <c r="G145" s="104" t="s">
        <v>1072</v>
      </c>
      <c r="H145" s="104" t="s">
        <v>1085</v>
      </c>
      <c r="I145" s="104" t="s">
        <v>1089</v>
      </c>
    </row>
    <row r="146" spans="1:9">
      <c r="A146" s="105" t="s">
        <v>1221</v>
      </c>
      <c r="B146" s="106" t="s">
        <v>1074</v>
      </c>
      <c r="C146" s="106" t="s">
        <v>1084</v>
      </c>
      <c r="D146" s="106" t="s">
        <v>1069</v>
      </c>
      <c r="E146" s="106" t="s">
        <v>1073</v>
      </c>
      <c r="F146" s="106" t="s">
        <v>1071</v>
      </c>
      <c r="G146" s="106" t="s">
        <v>1072</v>
      </c>
      <c r="H146" s="106" t="s">
        <v>1091</v>
      </c>
      <c r="I146" s="106" t="s">
        <v>1085</v>
      </c>
    </row>
    <row r="147" spans="1:9">
      <c r="A147" s="103" t="s">
        <v>1222</v>
      </c>
      <c r="B147" s="104" t="s">
        <v>1067</v>
      </c>
      <c r="C147" s="104" t="s">
        <v>1068</v>
      </c>
      <c r="D147" s="104" t="s">
        <v>1069</v>
      </c>
      <c r="E147" s="104" t="s">
        <v>1070</v>
      </c>
      <c r="F147" s="104" t="s">
        <v>1071</v>
      </c>
      <c r="G147" s="104" t="s">
        <v>1072</v>
      </c>
      <c r="H147" s="104" t="s">
        <v>1073</v>
      </c>
      <c r="I147" s="104" t="s">
        <v>1074</v>
      </c>
    </row>
    <row r="148" spans="1:9">
      <c r="A148" s="105" t="s">
        <v>1223</v>
      </c>
      <c r="B148" s="106" t="s">
        <v>1074</v>
      </c>
      <c r="C148" s="106" t="s">
        <v>1084</v>
      </c>
      <c r="D148" s="106" t="s">
        <v>1069</v>
      </c>
      <c r="E148" s="106" t="s">
        <v>1073</v>
      </c>
      <c r="F148" s="106" t="s">
        <v>1071</v>
      </c>
      <c r="G148" s="106" t="s">
        <v>1072</v>
      </c>
      <c r="H148" s="106" t="s">
        <v>1091</v>
      </c>
      <c r="I148" s="106" t="s">
        <v>1089</v>
      </c>
    </row>
    <row r="149" spans="1:9">
      <c r="A149" s="103" t="s">
        <v>1224</v>
      </c>
      <c r="B149" s="104" t="s">
        <v>1067</v>
      </c>
      <c r="C149" s="104" t="s">
        <v>1084</v>
      </c>
      <c r="D149" s="104" t="s">
        <v>1069</v>
      </c>
      <c r="E149" s="104" t="s">
        <v>1073</v>
      </c>
      <c r="F149" s="104" t="s">
        <v>1071</v>
      </c>
      <c r="G149" s="104" t="s">
        <v>1068</v>
      </c>
      <c r="H149" s="104" t="s">
        <v>1074</v>
      </c>
      <c r="I149" s="104" t="s">
        <v>1085</v>
      </c>
    </row>
    <row r="150" spans="1:9">
      <c r="A150" s="105" t="s">
        <v>1225</v>
      </c>
      <c r="B150" s="106" t="s">
        <v>1074</v>
      </c>
      <c r="C150" s="106" t="s">
        <v>1068</v>
      </c>
      <c r="D150" s="106" t="s">
        <v>1069</v>
      </c>
      <c r="E150" s="106" t="s">
        <v>1073</v>
      </c>
      <c r="F150" s="106" t="s">
        <v>1071</v>
      </c>
      <c r="G150" s="106" t="s">
        <v>1067</v>
      </c>
      <c r="H150" s="106" t="s">
        <v>1085</v>
      </c>
      <c r="I150" s="106" t="s">
        <v>1089</v>
      </c>
    </row>
    <row r="151" spans="1:9">
      <c r="A151" s="103" t="s">
        <v>1226</v>
      </c>
      <c r="B151" s="104" t="s">
        <v>1074</v>
      </c>
      <c r="C151" s="104" t="s">
        <v>1068</v>
      </c>
      <c r="D151" s="104" t="s">
        <v>1069</v>
      </c>
      <c r="E151" s="104" t="s">
        <v>1073</v>
      </c>
      <c r="F151" s="104" t="s">
        <v>1071</v>
      </c>
      <c r="G151" s="104" t="s">
        <v>1067</v>
      </c>
      <c r="H151" s="104" t="s">
        <v>1091</v>
      </c>
      <c r="I151" s="104" t="s">
        <v>1085</v>
      </c>
    </row>
    <row r="152" spans="1:9">
      <c r="A152" s="105" t="s">
        <v>1227</v>
      </c>
      <c r="B152" s="106" t="s">
        <v>1067</v>
      </c>
      <c r="C152" s="106" t="s">
        <v>1084</v>
      </c>
      <c r="D152" s="106" t="s">
        <v>1069</v>
      </c>
      <c r="E152" s="106" t="s">
        <v>1073</v>
      </c>
      <c r="F152" s="106" t="s">
        <v>1071</v>
      </c>
      <c r="G152" s="106" t="s">
        <v>1068</v>
      </c>
      <c r="H152" s="106" t="s">
        <v>1074</v>
      </c>
      <c r="I152" s="106" t="s">
        <v>1089</v>
      </c>
    </row>
    <row r="153" spans="1:9">
      <c r="A153" s="103" t="s">
        <v>1228</v>
      </c>
      <c r="B153" s="104" t="s">
        <v>1067</v>
      </c>
      <c r="C153" s="104" t="s">
        <v>1084</v>
      </c>
      <c r="D153" s="104" t="s">
        <v>1069</v>
      </c>
      <c r="E153" s="104" t="s">
        <v>1073</v>
      </c>
      <c r="F153" s="104" t="s">
        <v>1071</v>
      </c>
      <c r="G153" s="104" t="s">
        <v>1068</v>
      </c>
      <c r="H153" s="104" t="s">
        <v>1091</v>
      </c>
      <c r="I153" s="104" t="s">
        <v>1074</v>
      </c>
    </row>
    <row r="154" spans="1:9">
      <c r="A154" s="105" t="s">
        <v>1229</v>
      </c>
      <c r="B154" s="106" t="s">
        <v>1074</v>
      </c>
      <c r="C154" s="106" t="s">
        <v>1068</v>
      </c>
      <c r="D154" s="106" t="s">
        <v>1069</v>
      </c>
      <c r="E154" s="106" t="s">
        <v>1073</v>
      </c>
      <c r="F154" s="106" t="s">
        <v>1071</v>
      </c>
      <c r="G154" s="106" t="s">
        <v>1067</v>
      </c>
      <c r="H154" s="106" t="s">
        <v>1091</v>
      </c>
      <c r="I154" s="106" t="s">
        <v>1089</v>
      </c>
    </row>
    <row r="155" spans="1:9">
      <c r="A155" s="103" t="s">
        <v>1230</v>
      </c>
      <c r="B155" s="104" t="s">
        <v>1074</v>
      </c>
      <c r="C155" s="104" t="s">
        <v>1084</v>
      </c>
      <c r="D155" s="104" t="s">
        <v>1069</v>
      </c>
      <c r="E155" s="104" t="s">
        <v>1073</v>
      </c>
      <c r="F155" s="104" t="s">
        <v>1071</v>
      </c>
      <c r="G155" s="104" t="s">
        <v>1068</v>
      </c>
      <c r="H155" s="104" t="s">
        <v>1085</v>
      </c>
      <c r="I155" s="104" t="s">
        <v>1089</v>
      </c>
    </row>
    <row r="156" spans="1:9">
      <c r="A156" s="105" t="s">
        <v>1231</v>
      </c>
      <c r="B156" s="106" t="s">
        <v>1074</v>
      </c>
      <c r="C156" s="106" t="s">
        <v>1084</v>
      </c>
      <c r="D156" s="106" t="s">
        <v>1069</v>
      </c>
      <c r="E156" s="106" t="s">
        <v>1073</v>
      </c>
      <c r="F156" s="106" t="s">
        <v>1071</v>
      </c>
      <c r="G156" s="106" t="s">
        <v>1068</v>
      </c>
      <c r="H156" s="106" t="s">
        <v>1091</v>
      </c>
      <c r="I156" s="106" t="s">
        <v>1085</v>
      </c>
    </row>
    <row r="157" spans="1:9">
      <c r="A157" s="103" t="s">
        <v>1232</v>
      </c>
      <c r="B157" s="104" t="s">
        <v>1074</v>
      </c>
      <c r="C157" s="104" t="s">
        <v>1068</v>
      </c>
      <c r="D157" s="104" t="s">
        <v>1069</v>
      </c>
      <c r="E157" s="104" t="s">
        <v>1071</v>
      </c>
      <c r="F157" s="104" t="s">
        <v>1085</v>
      </c>
      <c r="G157" s="104" t="s">
        <v>1073</v>
      </c>
      <c r="H157" s="104" t="s">
        <v>1091</v>
      </c>
      <c r="I157" s="104" t="s">
        <v>1089</v>
      </c>
    </row>
    <row r="158" spans="1:9">
      <c r="A158" s="105" t="s">
        <v>1233</v>
      </c>
      <c r="B158" s="106" t="s">
        <v>1074</v>
      </c>
      <c r="C158" s="106" t="s">
        <v>1084</v>
      </c>
      <c r="D158" s="106" t="s">
        <v>1069</v>
      </c>
      <c r="E158" s="106" t="s">
        <v>1073</v>
      </c>
      <c r="F158" s="106" t="s">
        <v>1071</v>
      </c>
      <c r="G158" s="106" t="s">
        <v>1068</v>
      </c>
      <c r="H158" s="106" t="s">
        <v>1091</v>
      </c>
      <c r="I158" s="106" t="s">
        <v>1089</v>
      </c>
    </row>
    <row r="159" spans="1:9">
      <c r="A159" s="103" t="s">
        <v>1234</v>
      </c>
      <c r="B159" s="104" t="s">
        <v>1074</v>
      </c>
      <c r="C159" s="104" t="s">
        <v>1084</v>
      </c>
      <c r="D159" s="104" t="s">
        <v>1069</v>
      </c>
      <c r="E159" s="104" t="s">
        <v>1073</v>
      </c>
      <c r="F159" s="104" t="s">
        <v>1071</v>
      </c>
      <c r="G159" s="104" t="s">
        <v>1067</v>
      </c>
      <c r="H159" s="104" t="s">
        <v>1085</v>
      </c>
      <c r="I159" s="104" t="s">
        <v>1089</v>
      </c>
    </row>
    <row r="160" spans="1:9">
      <c r="A160" s="105" t="s">
        <v>1235</v>
      </c>
      <c r="B160" s="106" t="s">
        <v>1074</v>
      </c>
      <c r="C160" s="106" t="s">
        <v>1084</v>
      </c>
      <c r="D160" s="106" t="s">
        <v>1069</v>
      </c>
      <c r="E160" s="106" t="s">
        <v>1071</v>
      </c>
      <c r="F160" s="106" t="s">
        <v>1085</v>
      </c>
      <c r="G160" s="106" t="s">
        <v>1073</v>
      </c>
      <c r="H160" s="106" t="s">
        <v>1091</v>
      </c>
      <c r="I160" s="106" t="s">
        <v>1089</v>
      </c>
    </row>
    <row r="161" spans="1:9">
      <c r="A161" s="103" t="s">
        <v>1236</v>
      </c>
      <c r="B161" s="104" t="s">
        <v>1074</v>
      </c>
      <c r="C161" s="104" t="s">
        <v>1085</v>
      </c>
      <c r="D161" s="104" t="s">
        <v>1069</v>
      </c>
      <c r="E161" s="104" t="s">
        <v>1073</v>
      </c>
      <c r="F161" s="104" t="s">
        <v>1071</v>
      </c>
      <c r="G161" s="104" t="s">
        <v>1067</v>
      </c>
      <c r="H161" s="104" t="s">
        <v>1091</v>
      </c>
      <c r="I161" s="104" t="s">
        <v>1089</v>
      </c>
    </row>
    <row r="162" spans="1:9">
      <c r="A162" s="105" t="s">
        <v>1237</v>
      </c>
      <c r="B162" s="106" t="s">
        <v>1074</v>
      </c>
      <c r="C162" s="106" t="s">
        <v>1084</v>
      </c>
      <c r="D162" s="106" t="s">
        <v>1069</v>
      </c>
      <c r="E162" s="106" t="s">
        <v>1073</v>
      </c>
      <c r="F162" s="106" t="s">
        <v>1071</v>
      </c>
      <c r="G162" s="106" t="s">
        <v>1067</v>
      </c>
      <c r="H162" s="106" t="s">
        <v>1091</v>
      </c>
      <c r="I162" s="106" t="s">
        <v>1089</v>
      </c>
    </row>
    <row r="163" spans="1:9">
      <c r="A163" s="103" t="s">
        <v>1238</v>
      </c>
      <c r="B163" s="104" t="s">
        <v>1067</v>
      </c>
      <c r="C163" s="104" t="s">
        <v>1068</v>
      </c>
      <c r="D163" s="104" t="s">
        <v>1069</v>
      </c>
      <c r="E163" s="104" t="s">
        <v>1070</v>
      </c>
      <c r="F163" s="104" t="s">
        <v>1071</v>
      </c>
      <c r="G163" s="104" t="s">
        <v>1072</v>
      </c>
      <c r="H163" s="104" t="s">
        <v>1073</v>
      </c>
      <c r="I163" s="104" t="s">
        <v>1074</v>
      </c>
    </row>
    <row r="164" spans="1:9">
      <c r="A164" s="105" t="s">
        <v>1239</v>
      </c>
      <c r="B164" s="106" t="s">
        <v>1067</v>
      </c>
      <c r="C164" s="106" t="s">
        <v>1068</v>
      </c>
      <c r="D164" s="106" t="s">
        <v>1069</v>
      </c>
      <c r="E164" s="106" t="s">
        <v>1073</v>
      </c>
      <c r="F164" s="106" t="s">
        <v>1071</v>
      </c>
      <c r="G164" s="106" t="s">
        <v>1072</v>
      </c>
      <c r="H164" s="106" t="s">
        <v>1085</v>
      </c>
      <c r="I164" s="106" t="s">
        <v>1084</v>
      </c>
    </row>
    <row r="165" spans="1:9">
      <c r="A165" s="103" t="s">
        <v>1240</v>
      </c>
      <c r="B165" s="104" t="s">
        <v>1067</v>
      </c>
      <c r="C165" s="104" t="s">
        <v>1068</v>
      </c>
      <c r="D165" s="104" t="s">
        <v>1069</v>
      </c>
      <c r="E165" s="104" t="s">
        <v>1073</v>
      </c>
      <c r="F165" s="104" t="s">
        <v>1071</v>
      </c>
      <c r="G165" s="104" t="s">
        <v>1072</v>
      </c>
      <c r="H165" s="104" t="s">
        <v>1085</v>
      </c>
      <c r="I165" s="104" t="s">
        <v>1089</v>
      </c>
    </row>
    <row r="166" spans="1:9">
      <c r="A166" s="105" t="s">
        <v>1241</v>
      </c>
      <c r="B166" s="106" t="s">
        <v>1067</v>
      </c>
      <c r="C166" s="106" t="s">
        <v>1068</v>
      </c>
      <c r="D166" s="106" t="s">
        <v>1069</v>
      </c>
      <c r="E166" s="106" t="s">
        <v>1073</v>
      </c>
      <c r="F166" s="106" t="s">
        <v>1071</v>
      </c>
      <c r="G166" s="106" t="s">
        <v>1072</v>
      </c>
      <c r="H166" s="106" t="s">
        <v>1091</v>
      </c>
      <c r="I166" s="106" t="s">
        <v>1085</v>
      </c>
    </row>
    <row r="167" spans="1:9">
      <c r="A167" s="103" t="s">
        <v>1242</v>
      </c>
      <c r="B167" s="104" t="s">
        <v>1067</v>
      </c>
      <c r="C167" s="104" t="s">
        <v>1068</v>
      </c>
      <c r="D167" s="104" t="s">
        <v>1069</v>
      </c>
      <c r="E167" s="104" t="s">
        <v>1073</v>
      </c>
      <c r="F167" s="104" t="s">
        <v>1071</v>
      </c>
      <c r="G167" s="104" t="s">
        <v>1072</v>
      </c>
      <c r="H167" s="104" t="s">
        <v>1084</v>
      </c>
      <c r="I167" s="104" t="s">
        <v>1089</v>
      </c>
    </row>
    <row r="168" spans="1:9">
      <c r="A168" s="105" t="s">
        <v>1243</v>
      </c>
      <c r="B168" s="106" t="s">
        <v>1067</v>
      </c>
      <c r="C168" s="106" t="s">
        <v>1068</v>
      </c>
      <c r="D168" s="106" t="s">
        <v>1069</v>
      </c>
      <c r="E168" s="106" t="s">
        <v>1073</v>
      </c>
      <c r="F168" s="106" t="s">
        <v>1071</v>
      </c>
      <c r="G168" s="106" t="s">
        <v>1072</v>
      </c>
      <c r="H168" s="106" t="s">
        <v>1091</v>
      </c>
      <c r="I168" s="106" t="s">
        <v>1084</v>
      </c>
    </row>
    <row r="169" spans="1:9">
      <c r="A169" s="103" t="s">
        <v>1244</v>
      </c>
      <c r="B169" s="104" t="s">
        <v>1067</v>
      </c>
      <c r="C169" s="104" t="s">
        <v>1068</v>
      </c>
      <c r="D169" s="104" t="s">
        <v>1069</v>
      </c>
      <c r="E169" s="104" t="s">
        <v>1073</v>
      </c>
      <c r="F169" s="104" t="s">
        <v>1071</v>
      </c>
      <c r="G169" s="104" t="s">
        <v>1072</v>
      </c>
      <c r="H169" s="104" t="s">
        <v>1091</v>
      </c>
      <c r="I169" s="104" t="s">
        <v>1089</v>
      </c>
    </row>
    <row r="170" spans="1:9">
      <c r="A170" s="105" t="s">
        <v>1245</v>
      </c>
      <c r="B170" s="106" t="s">
        <v>1072</v>
      </c>
      <c r="C170" s="106" t="s">
        <v>1084</v>
      </c>
      <c r="D170" s="106" t="s">
        <v>1069</v>
      </c>
      <c r="E170" s="106" t="s">
        <v>1073</v>
      </c>
      <c r="F170" s="106" t="s">
        <v>1071</v>
      </c>
      <c r="G170" s="106" t="s">
        <v>1068</v>
      </c>
      <c r="H170" s="106" t="s">
        <v>1085</v>
      </c>
      <c r="I170" s="106" t="s">
        <v>1089</v>
      </c>
    </row>
    <row r="171" spans="1:9">
      <c r="A171" s="103" t="s">
        <v>1246</v>
      </c>
      <c r="B171" s="104" t="s">
        <v>1072</v>
      </c>
      <c r="C171" s="104" t="s">
        <v>1084</v>
      </c>
      <c r="D171" s="104" t="s">
        <v>1069</v>
      </c>
      <c r="E171" s="104" t="s">
        <v>1073</v>
      </c>
      <c r="F171" s="104" t="s">
        <v>1071</v>
      </c>
      <c r="G171" s="104" t="s">
        <v>1068</v>
      </c>
      <c r="H171" s="104" t="s">
        <v>1091</v>
      </c>
      <c r="I171" s="104" t="s">
        <v>1085</v>
      </c>
    </row>
    <row r="172" spans="1:9">
      <c r="A172" s="105" t="s">
        <v>1247</v>
      </c>
      <c r="B172" s="106" t="s">
        <v>1085</v>
      </c>
      <c r="C172" s="106" t="s">
        <v>1068</v>
      </c>
      <c r="D172" s="106" t="s">
        <v>1069</v>
      </c>
      <c r="E172" s="106" t="s">
        <v>1073</v>
      </c>
      <c r="F172" s="106" t="s">
        <v>1071</v>
      </c>
      <c r="G172" s="106" t="s">
        <v>1072</v>
      </c>
      <c r="H172" s="106" t="s">
        <v>1091</v>
      </c>
      <c r="I172" s="106" t="s">
        <v>1089</v>
      </c>
    </row>
    <row r="173" spans="1:9">
      <c r="A173" s="103" t="s">
        <v>1248</v>
      </c>
      <c r="B173" s="104" t="s">
        <v>1072</v>
      </c>
      <c r="C173" s="104" t="s">
        <v>1084</v>
      </c>
      <c r="D173" s="104" t="s">
        <v>1069</v>
      </c>
      <c r="E173" s="104" t="s">
        <v>1073</v>
      </c>
      <c r="F173" s="104" t="s">
        <v>1071</v>
      </c>
      <c r="G173" s="104" t="s">
        <v>1068</v>
      </c>
      <c r="H173" s="104" t="s">
        <v>1091</v>
      </c>
      <c r="I173" s="104" t="s">
        <v>1089</v>
      </c>
    </row>
    <row r="174" spans="1:9">
      <c r="A174" s="105" t="s">
        <v>1249</v>
      </c>
      <c r="B174" s="106" t="s">
        <v>1067</v>
      </c>
      <c r="C174" s="106" t="s">
        <v>1084</v>
      </c>
      <c r="D174" s="106" t="s">
        <v>1069</v>
      </c>
      <c r="E174" s="106" t="s">
        <v>1073</v>
      </c>
      <c r="F174" s="106" t="s">
        <v>1071</v>
      </c>
      <c r="G174" s="106" t="s">
        <v>1072</v>
      </c>
      <c r="H174" s="106" t="s">
        <v>1085</v>
      </c>
      <c r="I174" s="106" t="s">
        <v>1089</v>
      </c>
    </row>
    <row r="175" spans="1:9">
      <c r="A175" s="103" t="s">
        <v>1250</v>
      </c>
      <c r="B175" s="104" t="s">
        <v>1067</v>
      </c>
      <c r="C175" s="104" t="s">
        <v>1084</v>
      </c>
      <c r="D175" s="104" t="s">
        <v>1069</v>
      </c>
      <c r="E175" s="104" t="s">
        <v>1073</v>
      </c>
      <c r="F175" s="104" t="s">
        <v>1071</v>
      </c>
      <c r="G175" s="104" t="s">
        <v>1072</v>
      </c>
      <c r="H175" s="104" t="s">
        <v>1091</v>
      </c>
      <c r="I175" s="104" t="s">
        <v>1085</v>
      </c>
    </row>
    <row r="176" spans="1:9">
      <c r="A176" s="105" t="s">
        <v>1251</v>
      </c>
      <c r="B176" s="106" t="s">
        <v>1067</v>
      </c>
      <c r="C176" s="106" t="s">
        <v>1085</v>
      </c>
      <c r="D176" s="106" t="s">
        <v>1069</v>
      </c>
      <c r="E176" s="106" t="s">
        <v>1073</v>
      </c>
      <c r="F176" s="106" t="s">
        <v>1071</v>
      </c>
      <c r="G176" s="106" t="s">
        <v>1072</v>
      </c>
      <c r="H176" s="106" t="s">
        <v>1091</v>
      </c>
      <c r="I176" s="106" t="s">
        <v>1089</v>
      </c>
    </row>
    <row r="177" spans="1:9">
      <c r="A177" s="103" t="s">
        <v>1252</v>
      </c>
      <c r="B177" s="104" t="s">
        <v>1067</v>
      </c>
      <c r="C177" s="104" t="s">
        <v>1084</v>
      </c>
      <c r="D177" s="104" t="s">
        <v>1069</v>
      </c>
      <c r="E177" s="104" t="s">
        <v>1073</v>
      </c>
      <c r="F177" s="104" t="s">
        <v>1071</v>
      </c>
      <c r="G177" s="104" t="s">
        <v>1072</v>
      </c>
      <c r="H177" s="104" t="s">
        <v>1091</v>
      </c>
      <c r="I177" s="104" t="s">
        <v>1089</v>
      </c>
    </row>
    <row r="178" spans="1:9">
      <c r="A178" s="105" t="s">
        <v>1253</v>
      </c>
      <c r="B178" s="106" t="s">
        <v>1085</v>
      </c>
      <c r="C178" s="106" t="s">
        <v>1084</v>
      </c>
      <c r="D178" s="106" t="s">
        <v>1069</v>
      </c>
      <c r="E178" s="106" t="s">
        <v>1073</v>
      </c>
      <c r="F178" s="106" t="s">
        <v>1071</v>
      </c>
      <c r="G178" s="106" t="s">
        <v>1072</v>
      </c>
      <c r="H178" s="106" t="s">
        <v>1091</v>
      </c>
      <c r="I178" s="106" t="s">
        <v>1089</v>
      </c>
    </row>
    <row r="179" spans="1:9">
      <c r="A179" s="103" t="s">
        <v>1254</v>
      </c>
      <c r="B179" s="104" t="s">
        <v>1067</v>
      </c>
      <c r="C179" s="104" t="s">
        <v>1084</v>
      </c>
      <c r="D179" s="104" t="s">
        <v>1069</v>
      </c>
      <c r="E179" s="104" t="s">
        <v>1073</v>
      </c>
      <c r="F179" s="104" t="s">
        <v>1071</v>
      </c>
      <c r="G179" s="104" t="s">
        <v>1068</v>
      </c>
      <c r="H179" s="104" t="s">
        <v>1085</v>
      </c>
      <c r="I179" s="104" t="s">
        <v>1089</v>
      </c>
    </row>
    <row r="180" spans="1:9">
      <c r="A180" s="105" t="s">
        <v>1255</v>
      </c>
      <c r="B180" s="106" t="s">
        <v>1085</v>
      </c>
      <c r="C180" s="106" t="s">
        <v>1084</v>
      </c>
      <c r="D180" s="106" t="s">
        <v>1069</v>
      </c>
      <c r="E180" s="106" t="s">
        <v>1073</v>
      </c>
      <c r="F180" s="106" t="s">
        <v>1071</v>
      </c>
      <c r="G180" s="106" t="s">
        <v>1068</v>
      </c>
      <c r="H180" s="106" t="s">
        <v>1091</v>
      </c>
      <c r="I180" s="106" t="s">
        <v>1089</v>
      </c>
    </row>
    <row r="181" spans="1:9">
      <c r="A181" s="103" t="s">
        <v>1256</v>
      </c>
      <c r="B181" s="104" t="s">
        <v>1085</v>
      </c>
      <c r="C181" s="104" t="s">
        <v>1068</v>
      </c>
      <c r="D181" s="104" t="s">
        <v>1069</v>
      </c>
      <c r="E181" s="104" t="s">
        <v>1073</v>
      </c>
      <c r="F181" s="104" t="s">
        <v>1071</v>
      </c>
      <c r="G181" s="104" t="s">
        <v>1067</v>
      </c>
      <c r="H181" s="104" t="s">
        <v>1091</v>
      </c>
      <c r="I181" s="104" t="s">
        <v>1089</v>
      </c>
    </row>
    <row r="182" spans="1:9">
      <c r="A182" s="105" t="s">
        <v>1257</v>
      </c>
      <c r="B182" s="106" t="s">
        <v>1067</v>
      </c>
      <c r="C182" s="106" t="s">
        <v>1084</v>
      </c>
      <c r="D182" s="106" t="s">
        <v>1069</v>
      </c>
      <c r="E182" s="106" t="s">
        <v>1073</v>
      </c>
      <c r="F182" s="106" t="s">
        <v>1071</v>
      </c>
      <c r="G182" s="106" t="s">
        <v>1068</v>
      </c>
      <c r="H182" s="106" t="s">
        <v>1091</v>
      </c>
      <c r="I182" s="106" t="s">
        <v>1089</v>
      </c>
    </row>
    <row r="183" spans="1:9">
      <c r="A183" s="103" t="s">
        <v>1258</v>
      </c>
      <c r="B183" s="104" t="s">
        <v>1067</v>
      </c>
      <c r="C183" s="104" t="s">
        <v>1068</v>
      </c>
      <c r="D183" s="104" t="s">
        <v>1069</v>
      </c>
      <c r="E183" s="104" t="s">
        <v>1070</v>
      </c>
      <c r="F183" s="104" t="s">
        <v>1071</v>
      </c>
      <c r="G183" s="104" t="s">
        <v>1072</v>
      </c>
      <c r="H183" s="104" t="s">
        <v>1073</v>
      </c>
      <c r="I183" s="104" t="s">
        <v>1074</v>
      </c>
    </row>
    <row r="184" spans="1:9">
      <c r="A184" s="105" t="s">
        <v>1259</v>
      </c>
      <c r="B184" s="106" t="s">
        <v>1085</v>
      </c>
      <c r="C184" s="106" t="s">
        <v>1084</v>
      </c>
      <c r="D184" s="106" t="s">
        <v>1069</v>
      </c>
      <c r="E184" s="106" t="s">
        <v>1073</v>
      </c>
      <c r="F184" s="106" t="s">
        <v>1071</v>
      </c>
      <c r="G184" s="106" t="s">
        <v>1067</v>
      </c>
      <c r="H184" s="106" t="s">
        <v>1091</v>
      </c>
      <c r="I184" s="106" t="s">
        <v>1089</v>
      </c>
    </row>
    <row r="185" spans="1:9">
      <c r="A185" s="103" t="s">
        <v>1260</v>
      </c>
      <c r="B185" s="104" t="s">
        <v>1067</v>
      </c>
      <c r="C185" s="104" t="s">
        <v>1084</v>
      </c>
      <c r="D185" s="104" t="s">
        <v>1069</v>
      </c>
      <c r="E185" s="104" t="s">
        <v>1072</v>
      </c>
      <c r="F185" s="104" t="s">
        <v>1071</v>
      </c>
      <c r="G185" s="104" t="s">
        <v>1068</v>
      </c>
      <c r="H185" s="104" t="s">
        <v>1074</v>
      </c>
      <c r="I185" s="104" t="s">
        <v>1085</v>
      </c>
    </row>
    <row r="186" spans="1:9">
      <c r="A186" s="105" t="s">
        <v>1261</v>
      </c>
      <c r="B186" s="106" t="s">
        <v>1074</v>
      </c>
      <c r="C186" s="106" t="s">
        <v>1068</v>
      </c>
      <c r="D186" s="106" t="s">
        <v>1069</v>
      </c>
      <c r="E186" s="106" t="s">
        <v>1072</v>
      </c>
      <c r="F186" s="106" t="s">
        <v>1071</v>
      </c>
      <c r="G186" s="106" t="s">
        <v>1067</v>
      </c>
      <c r="H186" s="106" t="s">
        <v>1085</v>
      </c>
      <c r="I186" s="106" t="s">
        <v>1089</v>
      </c>
    </row>
    <row r="187" spans="1:9">
      <c r="A187" s="103" t="s">
        <v>1262</v>
      </c>
      <c r="B187" s="104" t="s">
        <v>1074</v>
      </c>
      <c r="C187" s="104" t="s">
        <v>1068</v>
      </c>
      <c r="D187" s="104" t="s">
        <v>1069</v>
      </c>
      <c r="E187" s="104" t="s">
        <v>1072</v>
      </c>
      <c r="F187" s="104" t="s">
        <v>1071</v>
      </c>
      <c r="G187" s="104" t="s">
        <v>1067</v>
      </c>
      <c r="H187" s="104" t="s">
        <v>1091</v>
      </c>
      <c r="I187" s="104" t="s">
        <v>1085</v>
      </c>
    </row>
    <row r="188" spans="1:9">
      <c r="A188" s="105" t="s">
        <v>1263</v>
      </c>
      <c r="B188" s="106" t="s">
        <v>1067</v>
      </c>
      <c r="C188" s="106" t="s">
        <v>1084</v>
      </c>
      <c r="D188" s="106" t="s">
        <v>1069</v>
      </c>
      <c r="E188" s="106" t="s">
        <v>1072</v>
      </c>
      <c r="F188" s="106" t="s">
        <v>1071</v>
      </c>
      <c r="G188" s="106" t="s">
        <v>1068</v>
      </c>
      <c r="H188" s="106" t="s">
        <v>1074</v>
      </c>
      <c r="I188" s="106" t="s">
        <v>1089</v>
      </c>
    </row>
    <row r="189" spans="1:9">
      <c r="A189" s="103" t="s">
        <v>1264</v>
      </c>
      <c r="B189" s="104" t="s">
        <v>1067</v>
      </c>
      <c r="C189" s="104" t="s">
        <v>1084</v>
      </c>
      <c r="D189" s="104" t="s">
        <v>1069</v>
      </c>
      <c r="E189" s="104" t="s">
        <v>1072</v>
      </c>
      <c r="F189" s="104" t="s">
        <v>1071</v>
      </c>
      <c r="G189" s="104" t="s">
        <v>1068</v>
      </c>
      <c r="H189" s="104" t="s">
        <v>1091</v>
      </c>
      <c r="I189" s="104" t="s">
        <v>1074</v>
      </c>
    </row>
    <row r="190" spans="1:9">
      <c r="A190" s="105" t="s">
        <v>1265</v>
      </c>
      <c r="B190" s="106" t="s">
        <v>1074</v>
      </c>
      <c r="C190" s="106" t="s">
        <v>1068</v>
      </c>
      <c r="D190" s="106" t="s">
        <v>1069</v>
      </c>
      <c r="E190" s="106" t="s">
        <v>1072</v>
      </c>
      <c r="F190" s="106" t="s">
        <v>1071</v>
      </c>
      <c r="G190" s="106" t="s">
        <v>1067</v>
      </c>
      <c r="H190" s="106" t="s">
        <v>1091</v>
      </c>
      <c r="I190" s="106" t="s">
        <v>1089</v>
      </c>
    </row>
    <row r="191" spans="1:9">
      <c r="A191" s="103" t="s">
        <v>1266</v>
      </c>
      <c r="B191" s="104" t="s">
        <v>1074</v>
      </c>
      <c r="C191" s="104" t="s">
        <v>1084</v>
      </c>
      <c r="D191" s="104" t="s">
        <v>1069</v>
      </c>
      <c r="E191" s="104" t="s">
        <v>1072</v>
      </c>
      <c r="F191" s="104" t="s">
        <v>1071</v>
      </c>
      <c r="G191" s="104" t="s">
        <v>1068</v>
      </c>
      <c r="H191" s="104" t="s">
        <v>1085</v>
      </c>
      <c r="I191" s="104" t="s">
        <v>1089</v>
      </c>
    </row>
    <row r="192" spans="1:9">
      <c r="A192" s="105" t="s">
        <v>1267</v>
      </c>
      <c r="B192" s="106" t="s">
        <v>1074</v>
      </c>
      <c r="C192" s="106" t="s">
        <v>1084</v>
      </c>
      <c r="D192" s="106" t="s">
        <v>1069</v>
      </c>
      <c r="E192" s="106" t="s">
        <v>1072</v>
      </c>
      <c r="F192" s="106" t="s">
        <v>1071</v>
      </c>
      <c r="G192" s="106" t="s">
        <v>1068</v>
      </c>
      <c r="H192" s="106" t="s">
        <v>1091</v>
      </c>
      <c r="I192" s="106" t="s">
        <v>1085</v>
      </c>
    </row>
    <row r="193" spans="1:9">
      <c r="A193" s="103" t="s">
        <v>1268</v>
      </c>
      <c r="B193" s="104" t="s">
        <v>1074</v>
      </c>
      <c r="C193" s="104" t="s">
        <v>1068</v>
      </c>
      <c r="D193" s="104" t="s">
        <v>1069</v>
      </c>
      <c r="E193" s="104" t="s">
        <v>1071</v>
      </c>
      <c r="F193" s="104" t="s">
        <v>1085</v>
      </c>
      <c r="G193" s="104" t="s">
        <v>1072</v>
      </c>
      <c r="H193" s="104" t="s">
        <v>1091</v>
      </c>
      <c r="I193" s="104" t="s">
        <v>1089</v>
      </c>
    </row>
    <row r="194" spans="1:9">
      <c r="A194" s="105" t="s">
        <v>1269</v>
      </c>
      <c r="B194" s="106" t="s">
        <v>1074</v>
      </c>
      <c r="C194" s="106" t="s">
        <v>1084</v>
      </c>
      <c r="D194" s="106" t="s">
        <v>1069</v>
      </c>
      <c r="E194" s="106" t="s">
        <v>1072</v>
      </c>
      <c r="F194" s="106" t="s">
        <v>1071</v>
      </c>
      <c r="G194" s="106" t="s">
        <v>1068</v>
      </c>
      <c r="H194" s="106" t="s">
        <v>1091</v>
      </c>
      <c r="I194" s="106" t="s">
        <v>1089</v>
      </c>
    </row>
    <row r="195" spans="1:9">
      <c r="A195" s="103" t="s">
        <v>1270</v>
      </c>
      <c r="B195" s="104" t="s">
        <v>1074</v>
      </c>
      <c r="C195" s="104" t="s">
        <v>1084</v>
      </c>
      <c r="D195" s="104" t="s">
        <v>1069</v>
      </c>
      <c r="E195" s="104" t="s">
        <v>1072</v>
      </c>
      <c r="F195" s="104" t="s">
        <v>1071</v>
      </c>
      <c r="G195" s="104" t="s">
        <v>1067</v>
      </c>
      <c r="H195" s="104" t="s">
        <v>1085</v>
      </c>
      <c r="I195" s="104" t="s">
        <v>1089</v>
      </c>
    </row>
    <row r="196" spans="1:9">
      <c r="A196" s="105" t="s">
        <v>1271</v>
      </c>
      <c r="B196" s="106" t="s">
        <v>1074</v>
      </c>
      <c r="C196" s="106" t="s">
        <v>1084</v>
      </c>
      <c r="D196" s="106" t="s">
        <v>1069</v>
      </c>
      <c r="E196" s="106" t="s">
        <v>1072</v>
      </c>
      <c r="F196" s="106" t="s">
        <v>1071</v>
      </c>
      <c r="G196" s="106" t="s">
        <v>1067</v>
      </c>
      <c r="H196" s="106" t="s">
        <v>1091</v>
      </c>
      <c r="I196" s="106" t="s">
        <v>1085</v>
      </c>
    </row>
    <row r="197" spans="1:9">
      <c r="A197" s="103" t="s">
        <v>1272</v>
      </c>
      <c r="B197" s="104" t="s">
        <v>1074</v>
      </c>
      <c r="C197" s="104" t="s">
        <v>1085</v>
      </c>
      <c r="D197" s="104" t="s">
        <v>1069</v>
      </c>
      <c r="E197" s="104" t="s">
        <v>1072</v>
      </c>
      <c r="F197" s="104" t="s">
        <v>1071</v>
      </c>
      <c r="G197" s="104" t="s">
        <v>1067</v>
      </c>
      <c r="H197" s="104" t="s">
        <v>1091</v>
      </c>
      <c r="I197" s="104" t="s">
        <v>1089</v>
      </c>
    </row>
    <row r="198" spans="1:9">
      <c r="A198" s="105" t="s">
        <v>1273</v>
      </c>
      <c r="B198" s="106" t="s">
        <v>1074</v>
      </c>
      <c r="C198" s="106" t="s">
        <v>1084</v>
      </c>
      <c r="D198" s="106" t="s">
        <v>1069</v>
      </c>
      <c r="E198" s="106" t="s">
        <v>1072</v>
      </c>
      <c r="F198" s="106" t="s">
        <v>1071</v>
      </c>
      <c r="G198" s="106" t="s">
        <v>1067</v>
      </c>
      <c r="H198" s="106" t="s">
        <v>1091</v>
      </c>
      <c r="I198" s="106" t="s">
        <v>1089</v>
      </c>
    </row>
    <row r="199" spans="1:9">
      <c r="A199" s="103" t="s">
        <v>1274</v>
      </c>
      <c r="B199" s="104" t="s">
        <v>1074</v>
      </c>
      <c r="C199" s="104" t="s">
        <v>1084</v>
      </c>
      <c r="D199" s="104" t="s">
        <v>1069</v>
      </c>
      <c r="E199" s="104" t="s">
        <v>1071</v>
      </c>
      <c r="F199" s="104" t="s">
        <v>1085</v>
      </c>
      <c r="G199" s="104" t="s">
        <v>1072</v>
      </c>
      <c r="H199" s="104" t="s">
        <v>1091</v>
      </c>
      <c r="I199" s="104" t="s">
        <v>1089</v>
      </c>
    </row>
    <row r="200" spans="1:9">
      <c r="A200" s="105" t="s">
        <v>1275</v>
      </c>
      <c r="B200" s="106" t="s">
        <v>1074</v>
      </c>
      <c r="C200" s="106" t="s">
        <v>1084</v>
      </c>
      <c r="D200" s="106" t="s">
        <v>1069</v>
      </c>
      <c r="E200" s="106" t="s">
        <v>1071</v>
      </c>
      <c r="F200" s="106" t="s">
        <v>1067</v>
      </c>
      <c r="G200" s="106" t="s">
        <v>1068</v>
      </c>
      <c r="H200" s="106" t="s">
        <v>1085</v>
      </c>
      <c r="I200" s="106" t="s">
        <v>1089</v>
      </c>
    </row>
    <row r="201" spans="1:9">
      <c r="A201" s="103" t="s">
        <v>1276</v>
      </c>
      <c r="B201" s="104" t="s">
        <v>1074</v>
      </c>
      <c r="C201" s="104" t="s">
        <v>1084</v>
      </c>
      <c r="D201" s="104" t="s">
        <v>1069</v>
      </c>
      <c r="E201" s="104" t="s">
        <v>1071</v>
      </c>
      <c r="F201" s="104" t="s">
        <v>1085</v>
      </c>
      <c r="G201" s="104" t="s">
        <v>1068</v>
      </c>
      <c r="H201" s="104" t="s">
        <v>1091</v>
      </c>
      <c r="I201" s="104" t="s">
        <v>1089</v>
      </c>
    </row>
    <row r="202" spans="1:9">
      <c r="A202" s="105" t="s">
        <v>1277</v>
      </c>
      <c r="B202" s="106" t="s">
        <v>1074</v>
      </c>
      <c r="C202" s="106" t="s">
        <v>1068</v>
      </c>
      <c r="D202" s="106" t="s">
        <v>1069</v>
      </c>
      <c r="E202" s="106" t="s">
        <v>1071</v>
      </c>
      <c r="F202" s="106" t="s">
        <v>1085</v>
      </c>
      <c r="G202" s="106" t="s">
        <v>1067</v>
      </c>
      <c r="H202" s="106" t="s">
        <v>1091</v>
      </c>
      <c r="I202" s="106" t="s">
        <v>1089</v>
      </c>
    </row>
    <row r="203" spans="1:9">
      <c r="A203" s="103" t="s">
        <v>1278</v>
      </c>
      <c r="B203" s="104" t="s">
        <v>1074</v>
      </c>
      <c r="C203" s="104" t="s">
        <v>1084</v>
      </c>
      <c r="D203" s="104" t="s">
        <v>1069</v>
      </c>
      <c r="E203" s="104" t="s">
        <v>1071</v>
      </c>
      <c r="F203" s="104" t="s">
        <v>1067</v>
      </c>
      <c r="G203" s="104" t="s">
        <v>1068</v>
      </c>
      <c r="H203" s="104" t="s">
        <v>1091</v>
      </c>
      <c r="I203" s="104" t="s">
        <v>1089</v>
      </c>
    </row>
    <row r="204" spans="1:9">
      <c r="A204" s="105" t="s">
        <v>1279</v>
      </c>
      <c r="B204" s="106" t="s">
        <v>1067</v>
      </c>
      <c r="C204" s="106" t="s">
        <v>1068</v>
      </c>
      <c r="D204" s="106" t="s">
        <v>1069</v>
      </c>
      <c r="E204" s="106" t="s">
        <v>1070</v>
      </c>
      <c r="F204" s="106" t="s">
        <v>1071</v>
      </c>
      <c r="G204" s="106" t="s">
        <v>1072</v>
      </c>
      <c r="H204" s="106" t="s">
        <v>1073</v>
      </c>
      <c r="I204" s="106" t="s">
        <v>1074</v>
      </c>
    </row>
    <row r="205" spans="1:9">
      <c r="A205" s="103" t="s">
        <v>1280</v>
      </c>
      <c r="B205" s="104" t="s">
        <v>1074</v>
      </c>
      <c r="C205" s="104" t="s">
        <v>1084</v>
      </c>
      <c r="D205" s="104" t="s">
        <v>1069</v>
      </c>
      <c r="E205" s="104" t="s">
        <v>1071</v>
      </c>
      <c r="F205" s="104" t="s">
        <v>1085</v>
      </c>
      <c r="G205" s="104" t="s">
        <v>1067</v>
      </c>
      <c r="H205" s="104" t="s">
        <v>1091</v>
      </c>
      <c r="I205" s="104" t="s">
        <v>1089</v>
      </c>
    </row>
    <row r="206" spans="1:9">
      <c r="A206" s="105" t="s">
        <v>1281</v>
      </c>
      <c r="B206" s="106" t="s">
        <v>1067</v>
      </c>
      <c r="C206" s="106" t="s">
        <v>1084</v>
      </c>
      <c r="D206" s="106" t="s">
        <v>1069</v>
      </c>
      <c r="E206" s="106" t="s">
        <v>1072</v>
      </c>
      <c r="F206" s="106" t="s">
        <v>1071</v>
      </c>
      <c r="G206" s="106" t="s">
        <v>1068</v>
      </c>
      <c r="H206" s="106" t="s">
        <v>1085</v>
      </c>
      <c r="I206" s="106" t="s">
        <v>1089</v>
      </c>
    </row>
    <row r="207" spans="1:9">
      <c r="A207" s="103" t="s">
        <v>1282</v>
      </c>
      <c r="B207" s="104" t="s">
        <v>1067</v>
      </c>
      <c r="C207" s="104" t="s">
        <v>1084</v>
      </c>
      <c r="D207" s="104" t="s">
        <v>1069</v>
      </c>
      <c r="E207" s="104" t="s">
        <v>1072</v>
      </c>
      <c r="F207" s="104" t="s">
        <v>1071</v>
      </c>
      <c r="G207" s="104" t="s">
        <v>1068</v>
      </c>
      <c r="H207" s="104" t="s">
        <v>1091</v>
      </c>
      <c r="I207" s="104" t="s">
        <v>1085</v>
      </c>
    </row>
    <row r="208" spans="1:9">
      <c r="A208" s="105" t="s">
        <v>1283</v>
      </c>
      <c r="B208" s="106" t="s">
        <v>1067</v>
      </c>
      <c r="C208" s="106" t="s">
        <v>1068</v>
      </c>
      <c r="D208" s="106" t="s">
        <v>1069</v>
      </c>
      <c r="E208" s="106" t="s">
        <v>1071</v>
      </c>
      <c r="F208" s="106" t="s">
        <v>1085</v>
      </c>
      <c r="G208" s="106" t="s">
        <v>1072</v>
      </c>
      <c r="H208" s="106" t="s">
        <v>1091</v>
      </c>
      <c r="I208" s="106" t="s">
        <v>1089</v>
      </c>
    </row>
    <row r="209" spans="1:9">
      <c r="A209" s="103" t="s">
        <v>1284</v>
      </c>
      <c r="B209" s="104" t="s">
        <v>1067</v>
      </c>
      <c r="C209" s="104" t="s">
        <v>1084</v>
      </c>
      <c r="D209" s="104" t="s">
        <v>1069</v>
      </c>
      <c r="E209" s="104" t="s">
        <v>1072</v>
      </c>
      <c r="F209" s="104" t="s">
        <v>1071</v>
      </c>
      <c r="G209" s="104" t="s">
        <v>1068</v>
      </c>
      <c r="H209" s="104" t="s">
        <v>1091</v>
      </c>
      <c r="I209" s="104" t="s">
        <v>1089</v>
      </c>
    </row>
    <row r="210" spans="1:9">
      <c r="A210" s="105" t="s">
        <v>1285</v>
      </c>
      <c r="B210" s="106" t="s">
        <v>1085</v>
      </c>
      <c r="C210" s="106" t="s">
        <v>1084</v>
      </c>
      <c r="D210" s="106" t="s">
        <v>1069</v>
      </c>
      <c r="E210" s="106" t="s">
        <v>1072</v>
      </c>
      <c r="F210" s="106" t="s">
        <v>1071</v>
      </c>
      <c r="G210" s="106" t="s">
        <v>1068</v>
      </c>
      <c r="H210" s="106" t="s">
        <v>1091</v>
      </c>
      <c r="I210" s="106" t="s">
        <v>1089</v>
      </c>
    </row>
    <row r="211" spans="1:9">
      <c r="A211" s="103" t="s">
        <v>1286</v>
      </c>
      <c r="B211" s="104" t="s">
        <v>1067</v>
      </c>
      <c r="C211" s="104" t="s">
        <v>1084</v>
      </c>
      <c r="D211" s="104" t="s">
        <v>1069</v>
      </c>
      <c r="E211" s="104" t="s">
        <v>1071</v>
      </c>
      <c r="F211" s="104" t="s">
        <v>1085</v>
      </c>
      <c r="G211" s="104" t="s">
        <v>1072</v>
      </c>
      <c r="H211" s="104" t="s">
        <v>1091</v>
      </c>
      <c r="I211" s="104" t="s">
        <v>1089</v>
      </c>
    </row>
    <row r="212" spans="1:9">
      <c r="A212" s="105" t="s">
        <v>1287</v>
      </c>
      <c r="B212" s="106" t="s">
        <v>1067</v>
      </c>
      <c r="C212" s="106" t="s">
        <v>1084</v>
      </c>
      <c r="D212" s="106" t="s">
        <v>1069</v>
      </c>
      <c r="E212" s="106" t="s">
        <v>1071</v>
      </c>
      <c r="F212" s="106" t="s">
        <v>1085</v>
      </c>
      <c r="G212" s="106" t="s">
        <v>1068</v>
      </c>
      <c r="H212" s="106" t="s">
        <v>1091</v>
      </c>
      <c r="I212" s="106" t="s">
        <v>1089</v>
      </c>
    </row>
    <row r="213" spans="1:9">
      <c r="A213" s="103" t="s">
        <v>1288</v>
      </c>
      <c r="B213" s="104" t="s">
        <v>1067</v>
      </c>
      <c r="C213" s="104" t="s">
        <v>1068</v>
      </c>
      <c r="D213" s="104" t="s">
        <v>1074</v>
      </c>
      <c r="E213" s="104" t="s">
        <v>1070</v>
      </c>
      <c r="F213" s="104" t="s">
        <v>1071</v>
      </c>
      <c r="G213" s="104" t="s">
        <v>1072</v>
      </c>
      <c r="H213" s="104" t="s">
        <v>1073</v>
      </c>
      <c r="I213" s="104" t="s">
        <v>1085</v>
      </c>
    </row>
    <row r="214" spans="1:9">
      <c r="A214" s="105" t="s">
        <v>1289</v>
      </c>
      <c r="B214" s="106" t="s">
        <v>1067</v>
      </c>
      <c r="C214" s="106" t="s">
        <v>1068</v>
      </c>
      <c r="D214" s="106" t="s">
        <v>1084</v>
      </c>
      <c r="E214" s="106" t="s">
        <v>1070</v>
      </c>
      <c r="F214" s="106" t="s">
        <v>1071</v>
      </c>
      <c r="G214" s="106" t="s">
        <v>1072</v>
      </c>
      <c r="H214" s="106" t="s">
        <v>1073</v>
      </c>
      <c r="I214" s="106" t="s">
        <v>1074</v>
      </c>
    </row>
    <row r="215" spans="1:9">
      <c r="A215" s="103" t="s">
        <v>1290</v>
      </c>
      <c r="B215" s="104" t="s">
        <v>1067</v>
      </c>
      <c r="C215" s="104" t="s">
        <v>1068</v>
      </c>
      <c r="D215" s="104" t="s">
        <v>1074</v>
      </c>
      <c r="E215" s="104" t="s">
        <v>1070</v>
      </c>
      <c r="F215" s="104" t="s">
        <v>1071</v>
      </c>
      <c r="G215" s="104" t="s">
        <v>1072</v>
      </c>
      <c r="H215" s="104" t="s">
        <v>1073</v>
      </c>
      <c r="I215" s="104" t="s">
        <v>1089</v>
      </c>
    </row>
    <row r="216" spans="1:9">
      <c r="A216" s="105" t="s">
        <v>1291</v>
      </c>
      <c r="B216" s="106" t="s">
        <v>1067</v>
      </c>
      <c r="C216" s="106" t="s">
        <v>1068</v>
      </c>
      <c r="D216" s="106" t="s">
        <v>1072</v>
      </c>
      <c r="E216" s="106" t="s">
        <v>1070</v>
      </c>
      <c r="F216" s="106" t="s">
        <v>1071</v>
      </c>
      <c r="G216" s="106" t="s">
        <v>1073</v>
      </c>
      <c r="H216" s="106" t="s">
        <v>1091</v>
      </c>
      <c r="I216" s="106" t="s">
        <v>1074</v>
      </c>
    </row>
    <row r="217" spans="1:9">
      <c r="A217" s="103" t="s">
        <v>1292</v>
      </c>
      <c r="B217" s="104" t="s">
        <v>1070</v>
      </c>
      <c r="C217" s="104" t="s">
        <v>1068</v>
      </c>
      <c r="D217" s="104" t="s">
        <v>1084</v>
      </c>
      <c r="E217" s="104" t="s">
        <v>1073</v>
      </c>
      <c r="F217" s="104" t="s">
        <v>1071</v>
      </c>
      <c r="G217" s="104" t="s">
        <v>1072</v>
      </c>
      <c r="H217" s="104" t="s">
        <v>1074</v>
      </c>
      <c r="I217" s="104" t="s">
        <v>1085</v>
      </c>
    </row>
    <row r="218" spans="1:9">
      <c r="A218" s="105" t="s">
        <v>1293</v>
      </c>
      <c r="B218" s="106" t="s">
        <v>1070</v>
      </c>
      <c r="C218" s="106" t="s">
        <v>1068</v>
      </c>
      <c r="D218" s="106" t="s">
        <v>1074</v>
      </c>
      <c r="E218" s="106" t="s">
        <v>1073</v>
      </c>
      <c r="F218" s="106" t="s">
        <v>1071</v>
      </c>
      <c r="G218" s="106" t="s">
        <v>1072</v>
      </c>
      <c r="H218" s="106" t="s">
        <v>1085</v>
      </c>
      <c r="I218" s="106" t="s">
        <v>1089</v>
      </c>
    </row>
    <row r="219" spans="1:9">
      <c r="A219" s="103" t="s">
        <v>1294</v>
      </c>
      <c r="B219" s="104" t="s">
        <v>1070</v>
      </c>
      <c r="C219" s="104" t="s">
        <v>1068</v>
      </c>
      <c r="D219" s="104" t="s">
        <v>1074</v>
      </c>
      <c r="E219" s="104" t="s">
        <v>1073</v>
      </c>
      <c r="F219" s="104" t="s">
        <v>1071</v>
      </c>
      <c r="G219" s="104" t="s">
        <v>1072</v>
      </c>
      <c r="H219" s="104" t="s">
        <v>1091</v>
      </c>
      <c r="I219" s="104" t="s">
        <v>1085</v>
      </c>
    </row>
    <row r="220" spans="1:9">
      <c r="A220" s="105" t="s">
        <v>1295</v>
      </c>
      <c r="B220" s="106" t="s">
        <v>1070</v>
      </c>
      <c r="C220" s="106" t="s">
        <v>1068</v>
      </c>
      <c r="D220" s="106" t="s">
        <v>1084</v>
      </c>
      <c r="E220" s="106" t="s">
        <v>1073</v>
      </c>
      <c r="F220" s="106" t="s">
        <v>1071</v>
      </c>
      <c r="G220" s="106" t="s">
        <v>1072</v>
      </c>
      <c r="H220" s="106" t="s">
        <v>1074</v>
      </c>
      <c r="I220" s="106" t="s">
        <v>1089</v>
      </c>
    </row>
    <row r="221" spans="1:9">
      <c r="A221" s="103" t="s">
        <v>1296</v>
      </c>
      <c r="B221" s="104" t="s">
        <v>1070</v>
      </c>
      <c r="C221" s="104" t="s">
        <v>1068</v>
      </c>
      <c r="D221" s="104" t="s">
        <v>1084</v>
      </c>
      <c r="E221" s="104" t="s">
        <v>1073</v>
      </c>
      <c r="F221" s="104" t="s">
        <v>1071</v>
      </c>
      <c r="G221" s="104" t="s">
        <v>1072</v>
      </c>
      <c r="H221" s="104" t="s">
        <v>1091</v>
      </c>
      <c r="I221" s="104" t="s">
        <v>1074</v>
      </c>
    </row>
    <row r="222" spans="1:9">
      <c r="A222" s="105" t="s">
        <v>1297</v>
      </c>
      <c r="B222" s="106" t="s">
        <v>1070</v>
      </c>
      <c r="C222" s="106" t="s">
        <v>1068</v>
      </c>
      <c r="D222" s="106" t="s">
        <v>1074</v>
      </c>
      <c r="E222" s="106" t="s">
        <v>1073</v>
      </c>
      <c r="F222" s="106" t="s">
        <v>1071</v>
      </c>
      <c r="G222" s="106" t="s">
        <v>1072</v>
      </c>
      <c r="H222" s="106" t="s">
        <v>1091</v>
      </c>
      <c r="I222" s="106" t="s">
        <v>1089</v>
      </c>
    </row>
    <row r="223" spans="1:9">
      <c r="A223" s="103" t="s">
        <v>1298</v>
      </c>
      <c r="B223" s="104" t="s">
        <v>1067</v>
      </c>
      <c r="C223" s="104" t="s">
        <v>1084</v>
      </c>
      <c r="D223" s="104" t="s">
        <v>1074</v>
      </c>
      <c r="E223" s="104" t="s">
        <v>1070</v>
      </c>
      <c r="F223" s="104" t="s">
        <v>1071</v>
      </c>
      <c r="G223" s="104" t="s">
        <v>1072</v>
      </c>
      <c r="H223" s="104" t="s">
        <v>1073</v>
      </c>
      <c r="I223" s="104" t="s">
        <v>1085</v>
      </c>
    </row>
    <row r="224" spans="1:9">
      <c r="A224" s="105" t="s">
        <v>1299</v>
      </c>
      <c r="B224" s="106" t="s">
        <v>1067</v>
      </c>
      <c r="C224" s="106" t="s">
        <v>1074</v>
      </c>
      <c r="D224" s="106" t="s">
        <v>1072</v>
      </c>
      <c r="E224" s="106" t="s">
        <v>1070</v>
      </c>
      <c r="F224" s="106" t="s">
        <v>1071</v>
      </c>
      <c r="G224" s="106" t="s">
        <v>1073</v>
      </c>
      <c r="H224" s="106" t="s">
        <v>1085</v>
      </c>
      <c r="I224" s="106" t="s">
        <v>1089</v>
      </c>
    </row>
    <row r="225" spans="1:9">
      <c r="A225" s="103" t="s">
        <v>1300</v>
      </c>
      <c r="B225" s="104" t="s">
        <v>1067</v>
      </c>
      <c r="C225" s="104" t="s">
        <v>1074</v>
      </c>
      <c r="D225" s="104" t="s">
        <v>1072</v>
      </c>
      <c r="E225" s="104" t="s">
        <v>1070</v>
      </c>
      <c r="F225" s="104" t="s">
        <v>1071</v>
      </c>
      <c r="G225" s="104" t="s">
        <v>1073</v>
      </c>
      <c r="H225" s="104" t="s">
        <v>1091</v>
      </c>
      <c r="I225" s="104" t="s">
        <v>1085</v>
      </c>
    </row>
    <row r="226" spans="1:9">
      <c r="A226" s="105" t="s">
        <v>1301</v>
      </c>
      <c r="B226" s="106" t="s">
        <v>1067</v>
      </c>
      <c r="C226" s="106" t="s">
        <v>1084</v>
      </c>
      <c r="D226" s="106" t="s">
        <v>1074</v>
      </c>
      <c r="E226" s="106" t="s">
        <v>1070</v>
      </c>
      <c r="F226" s="106" t="s">
        <v>1071</v>
      </c>
      <c r="G226" s="106" t="s">
        <v>1072</v>
      </c>
      <c r="H226" s="106" t="s">
        <v>1073</v>
      </c>
      <c r="I226" s="106" t="s">
        <v>1089</v>
      </c>
    </row>
    <row r="227" spans="1:9">
      <c r="A227" s="103" t="s">
        <v>1302</v>
      </c>
      <c r="B227" s="104" t="s">
        <v>1067</v>
      </c>
      <c r="C227" s="104" t="s">
        <v>1084</v>
      </c>
      <c r="D227" s="104" t="s">
        <v>1072</v>
      </c>
      <c r="E227" s="104" t="s">
        <v>1070</v>
      </c>
      <c r="F227" s="104" t="s">
        <v>1071</v>
      </c>
      <c r="G227" s="104" t="s">
        <v>1073</v>
      </c>
      <c r="H227" s="104" t="s">
        <v>1091</v>
      </c>
      <c r="I227" s="104" t="s">
        <v>1074</v>
      </c>
    </row>
    <row r="228" spans="1:9">
      <c r="A228" s="105" t="s">
        <v>1303</v>
      </c>
      <c r="B228" s="106" t="s">
        <v>1067</v>
      </c>
      <c r="C228" s="106" t="s">
        <v>1074</v>
      </c>
      <c r="D228" s="106" t="s">
        <v>1072</v>
      </c>
      <c r="E228" s="106" t="s">
        <v>1070</v>
      </c>
      <c r="F228" s="106" t="s">
        <v>1071</v>
      </c>
      <c r="G228" s="106" t="s">
        <v>1073</v>
      </c>
      <c r="H228" s="106" t="s">
        <v>1091</v>
      </c>
      <c r="I228" s="106" t="s">
        <v>1089</v>
      </c>
    </row>
    <row r="229" spans="1:9">
      <c r="A229" s="103" t="s">
        <v>1304</v>
      </c>
      <c r="B229" s="104" t="s">
        <v>1070</v>
      </c>
      <c r="C229" s="104" t="s">
        <v>1084</v>
      </c>
      <c r="D229" s="104" t="s">
        <v>1074</v>
      </c>
      <c r="E229" s="104" t="s">
        <v>1073</v>
      </c>
      <c r="F229" s="104" t="s">
        <v>1071</v>
      </c>
      <c r="G229" s="104" t="s">
        <v>1072</v>
      </c>
      <c r="H229" s="104" t="s">
        <v>1085</v>
      </c>
      <c r="I229" s="104" t="s">
        <v>1089</v>
      </c>
    </row>
    <row r="230" spans="1:9">
      <c r="A230" s="105" t="s">
        <v>1305</v>
      </c>
      <c r="B230" s="106" t="s">
        <v>1070</v>
      </c>
      <c r="C230" s="106" t="s">
        <v>1084</v>
      </c>
      <c r="D230" s="106" t="s">
        <v>1074</v>
      </c>
      <c r="E230" s="106" t="s">
        <v>1073</v>
      </c>
      <c r="F230" s="106" t="s">
        <v>1071</v>
      </c>
      <c r="G230" s="106" t="s">
        <v>1072</v>
      </c>
      <c r="H230" s="106" t="s">
        <v>1091</v>
      </c>
      <c r="I230" s="106" t="s">
        <v>1085</v>
      </c>
    </row>
    <row r="231" spans="1:9">
      <c r="A231" s="103" t="s">
        <v>1306</v>
      </c>
      <c r="B231" s="104" t="s">
        <v>1067</v>
      </c>
      <c r="C231" s="104" t="s">
        <v>1068</v>
      </c>
      <c r="D231" s="104" t="s">
        <v>1069</v>
      </c>
      <c r="E231" s="104" t="s">
        <v>1070</v>
      </c>
      <c r="F231" s="104" t="s">
        <v>1071</v>
      </c>
      <c r="G231" s="104" t="s">
        <v>1072</v>
      </c>
      <c r="H231" s="104" t="s">
        <v>1073</v>
      </c>
      <c r="I231" s="104" t="s">
        <v>1074</v>
      </c>
    </row>
    <row r="232" spans="1:9">
      <c r="A232" s="105" t="s">
        <v>1307</v>
      </c>
      <c r="B232" s="106" t="s">
        <v>1070</v>
      </c>
      <c r="C232" s="106" t="s">
        <v>1084</v>
      </c>
      <c r="D232" s="106" t="s">
        <v>1074</v>
      </c>
      <c r="E232" s="106" t="s">
        <v>1073</v>
      </c>
      <c r="F232" s="106" t="s">
        <v>1071</v>
      </c>
      <c r="G232" s="106" t="s">
        <v>1072</v>
      </c>
      <c r="H232" s="106" t="s">
        <v>1091</v>
      </c>
      <c r="I232" s="106" t="s">
        <v>1089</v>
      </c>
    </row>
    <row r="233" spans="1:9">
      <c r="A233" s="103" t="s">
        <v>1308</v>
      </c>
      <c r="B233" s="104" t="s">
        <v>1067</v>
      </c>
      <c r="C233" s="104" t="s">
        <v>1068</v>
      </c>
      <c r="D233" s="104" t="s">
        <v>1084</v>
      </c>
      <c r="E233" s="104" t="s">
        <v>1070</v>
      </c>
      <c r="F233" s="104" t="s">
        <v>1071</v>
      </c>
      <c r="G233" s="104" t="s">
        <v>1073</v>
      </c>
      <c r="H233" s="104" t="s">
        <v>1074</v>
      </c>
      <c r="I233" s="104" t="s">
        <v>1085</v>
      </c>
    </row>
    <row r="234" spans="1:9">
      <c r="A234" s="105" t="s">
        <v>1309</v>
      </c>
      <c r="B234" s="106" t="s">
        <v>1067</v>
      </c>
      <c r="C234" s="106" t="s">
        <v>1068</v>
      </c>
      <c r="D234" s="106" t="s">
        <v>1074</v>
      </c>
      <c r="E234" s="106" t="s">
        <v>1070</v>
      </c>
      <c r="F234" s="106" t="s">
        <v>1071</v>
      </c>
      <c r="G234" s="106" t="s">
        <v>1073</v>
      </c>
      <c r="H234" s="106" t="s">
        <v>1085</v>
      </c>
      <c r="I234" s="106" t="s">
        <v>1089</v>
      </c>
    </row>
    <row r="235" spans="1:9">
      <c r="A235" s="103" t="s">
        <v>1310</v>
      </c>
      <c r="B235" s="104" t="s">
        <v>1067</v>
      </c>
      <c r="C235" s="104" t="s">
        <v>1068</v>
      </c>
      <c r="D235" s="104" t="s">
        <v>1074</v>
      </c>
      <c r="E235" s="104" t="s">
        <v>1070</v>
      </c>
      <c r="F235" s="104" t="s">
        <v>1071</v>
      </c>
      <c r="G235" s="104" t="s">
        <v>1073</v>
      </c>
      <c r="H235" s="104" t="s">
        <v>1091</v>
      </c>
      <c r="I235" s="104" t="s">
        <v>1085</v>
      </c>
    </row>
    <row r="236" spans="1:9">
      <c r="A236" s="105" t="s">
        <v>1311</v>
      </c>
      <c r="B236" s="106" t="s">
        <v>1067</v>
      </c>
      <c r="C236" s="106" t="s">
        <v>1068</v>
      </c>
      <c r="D236" s="106" t="s">
        <v>1084</v>
      </c>
      <c r="E236" s="106" t="s">
        <v>1070</v>
      </c>
      <c r="F236" s="106" t="s">
        <v>1071</v>
      </c>
      <c r="G236" s="106" t="s">
        <v>1073</v>
      </c>
      <c r="H236" s="106" t="s">
        <v>1074</v>
      </c>
      <c r="I236" s="106" t="s">
        <v>1089</v>
      </c>
    </row>
    <row r="237" spans="1:9">
      <c r="A237" s="103" t="s">
        <v>1312</v>
      </c>
      <c r="B237" s="104" t="s">
        <v>1067</v>
      </c>
      <c r="C237" s="104" t="s">
        <v>1068</v>
      </c>
      <c r="D237" s="104" t="s">
        <v>1084</v>
      </c>
      <c r="E237" s="104" t="s">
        <v>1070</v>
      </c>
      <c r="F237" s="104" t="s">
        <v>1071</v>
      </c>
      <c r="G237" s="104" t="s">
        <v>1073</v>
      </c>
      <c r="H237" s="104" t="s">
        <v>1091</v>
      </c>
      <c r="I237" s="104" t="s">
        <v>1074</v>
      </c>
    </row>
    <row r="238" spans="1:9">
      <c r="A238" s="105" t="s">
        <v>1313</v>
      </c>
      <c r="B238" s="106" t="s">
        <v>1067</v>
      </c>
      <c r="C238" s="106" t="s">
        <v>1068</v>
      </c>
      <c r="D238" s="106" t="s">
        <v>1074</v>
      </c>
      <c r="E238" s="106" t="s">
        <v>1070</v>
      </c>
      <c r="F238" s="106" t="s">
        <v>1071</v>
      </c>
      <c r="G238" s="106" t="s">
        <v>1073</v>
      </c>
      <c r="H238" s="106" t="s">
        <v>1091</v>
      </c>
      <c r="I238" s="106" t="s">
        <v>1089</v>
      </c>
    </row>
    <row r="239" spans="1:9">
      <c r="A239" s="103" t="s">
        <v>1314</v>
      </c>
      <c r="B239" s="104" t="s">
        <v>1074</v>
      </c>
      <c r="C239" s="104" t="s">
        <v>1068</v>
      </c>
      <c r="D239" s="104" t="s">
        <v>1084</v>
      </c>
      <c r="E239" s="104" t="s">
        <v>1070</v>
      </c>
      <c r="F239" s="104" t="s">
        <v>1071</v>
      </c>
      <c r="G239" s="104" t="s">
        <v>1073</v>
      </c>
      <c r="H239" s="104" t="s">
        <v>1085</v>
      </c>
      <c r="I239" s="104" t="s">
        <v>1089</v>
      </c>
    </row>
    <row r="240" spans="1:9">
      <c r="A240" s="105" t="s">
        <v>1315</v>
      </c>
      <c r="B240" s="106" t="s">
        <v>1074</v>
      </c>
      <c r="C240" s="106" t="s">
        <v>1068</v>
      </c>
      <c r="D240" s="106" t="s">
        <v>1084</v>
      </c>
      <c r="E240" s="106" t="s">
        <v>1070</v>
      </c>
      <c r="F240" s="106" t="s">
        <v>1071</v>
      </c>
      <c r="G240" s="106" t="s">
        <v>1073</v>
      </c>
      <c r="H240" s="106" t="s">
        <v>1091</v>
      </c>
      <c r="I240" s="106" t="s">
        <v>1085</v>
      </c>
    </row>
    <row r="241" spans="1:9">
      <c r="A241" s="103" t="s">
        <v>1316</v>
      </c>
      <c r="B241" s="104" t="s">
        <v>1074</v>
      </c>
      <c r="C241" s="104" t="s">
        <v>1068</v>
      </c>
      <c r="D241" s="104" t="s">
        <v>1085</v>
      </c>
      <c r="E241" s="104" t="s">
        <v>1070</v>
      </c>
      <c r="F241" s="104" t="s">
        <v>1071</v>
      </c>
      <c r="G241" s="104" t="s">
        <v>1073</v>
      </c>
      <c r="H241" s="104" t="s">
        <v>1091</v>
      </c>
      <c r="I241" s="104" t="s">
        <v>1089</v>
      </c>
    </row>
    <row r="242" spans="1:9">
      <c r="A242" s="105" t="s">
        <v>1317</v>
      </c>
      <c r="B242" s="106" t="s">
        <v>1074</v>
      </c>
      <c r="C242" s="106" t="s">
        <v>1068</v>
      </c>
      <c r="D242" s="106" t="s">
        <v>1084</v>
      </c>
      <c r="E242" s="106" t="s">
        <v>1070</v>
      </c>
      <c r="F242" s="106" t="s">
        <v>1071</v>
      </c>
      <c r="G242" s="106" t="s">
        <v>1073</v>
      </c>
      <c r="H242" s="106" t="s">
        <v>1091</v>
      </c>
      <c r="I242" s="106" t="s">
        <v>1089</v>
      </c>
    </row>
    <row r="243" spans="1:9">
      <c r="A243" s="103" t="s">
        <v>1318</v>
      </c>
      <c r="B243" s="104" t="s">
        <v>1067</v>
      </c>
      <c r="C243" s="104" t="s">
        <v>1084</v>
      </c>
      <c r="D243" s="104" t="s">
        <v>1074</v>
      </c>
      <c r="E243" s="104" t="s">
        <v>1070</v>
      </c>
      <c r="F243" s="104" t="s">
        <v>1071</v>
      </c>
      <c r="G243" s="104" t="s">
        <v>1073</v>
      </c>
      <c r="H243" s="104" t="s">
        <v>1085</v>
      </c>
      <c r="I243" s="104" t="s">
        <v>1089</v>
      </c>
    </row>
    <row r="244" spans="1:9">
      <c r="A244" s="105" t="s">
        <v>1319</v>
      </c>
      <c r="B244" s="106" t="s">
        <v>1074</v>
      </c>
      <c r="C244" s="106" t="s">
        <v>1084</v>
      </c>
      <c r="D244" s="106" t="s">
        <v>1085</v>
      </c>
      <c r="E244" s="106" t="s">
        <v>1070</v>
      </c>
      <c r="F244" s="106" t="s">
        <v>1071</v>
      </c>
      <c r="G244" s="106" t="s">
        <v>1073</v>
      </c>
      <c r="H244" s="106" t="s">
        <v>1091</v>
      </c>
      <c r="I244" s="106" t="s">
        <v>1089</v>
      </c>
    </row>
    <row r="245" spans="1:9">
      <c r="A245" s="103" t="s">
        <v>1320</v>
      </c>
      <c r="B245" s="104" t="s">
        <v>1067</v>
      </c>
      <c r="C245" s="104" t="s">
        <v>1074</v>
      </c>
      <c r="D245" s="104" t="s">
        <v>1085</v>
      </c>
      <c r="E245" s="104" t="s">
        <v>1070</v>
      </c>
      <c r="F245" s="104" t="s">
        <v>1071</v>
      </c>
      <c r="G245" s="104" t="s">
        <v>1073</v>
      </c>
      <c r="H245" s="104" t="s">
        <v>1091</v>
      </c>
      <c r="I245" s="104" t="s">
        <v>1089</v>
      </c>
    </row>
    <row r="246" spans="1:9">
      <c r="A246" s="105" t="s">
        <v>1321</v>
      </c>
      <c r="B246" s="106" t="s">
        <v>1067</v>
      </c>
      <c r="C246" s="106" t="s">
        <v>1084</v>
      </c>
      <c r="D246" s="106" t="s">
        <v>1074</v>
      </c>
      <c r="E246" s="106" t="s">
        <v>1070</v>
      </c>
      <c r="F246" s="106" t="s">
        <v>1071</v>
      </c>
      <c r="G246" s="106" t="s">
        <v>1073</v>
      </c>
      <c r="H246" s="106" t="s">
        <v>1091</v>
      </c>
      <c r="I246" s="106" t="s">
        <v>1089</v>
      </c>
    </row>
    <row r="247" spans="1:9">
      <c r="A247" s="103" t="s">
        <v>1322</v>
      </c>
      <c r="B247" s="104" t="s">
        <v>1067</v>
      </c>
      <c r="C247" s="104" t="s">
        <v>1068</v>
      </c>
      <c r="D247" s="104" t="s">
        <v>1069</v>
      </c>
      <c r="E247" s="104" t="s">
        <v>1070</v>
      </c>
      <c r="F247" s="104" t="s">
        <v>1071</v>
      </c>
      <c r="G247" s="104" t="s">
        <v>1072</v>
      </c>
      <c r="H247" s="104" t="s">
        <v>1073</v>
      </c>
      <c r="I247" s="104" t="s">
        <v>1074</v>
      </c>
    </row>
    <row r="248" spans="1:9">
      <c r="A248" s="105" t="s">
        <v>1323</v>
      </c>
      <c r="B248" s="106" t="s">
        <v>1067</v>
      </c>
      <c r="C248" s="106" t="s">
        <v>1068</v>
      </c>
      <c r="D248" s="106" t="s">
        <v>1084</v>
      </c>
      <c r="E248" s="106" t="s">
        <v>1070</v>
      </c>
      <c r="F248" s="106" t="s">
        <v>1071</v>
      </c>
      <c r="G248" s="106" t="s">
        <v>1072</v>
      </c>
      <c r="H248" s="106" t="s">
        <v>1073</v>
      </c>
      <c r="I248" s="106" t="s">
        <v>1085</v>
      </c>
    </row>
    <row r="249" spans="1:9">
      <c r="A249" s="103" t="s">
        <v>1324</v>
      </c>
      <c r="B249" s="104" t="s">
        <v>1067</v>
      </c>
      <c r="C249" s="104" t="s">
        <v>1068</v>
      </c>
      <c r="D249" s="104" t="s">
        <v>1072</v>
      </c>
      <c r="E249" s="104" t="s">
        <v>1070</v>
      </c>
      <c r="F249" s="104" t="s">
        <v>1071</v>
      </c>
      <c r="G249" s="104" t="s">
        <v>1073</v>
      </c>
      <c r="H249" s="104" t="s">
        <v>1085</v>
      </c>
      <c r="I249" s="104" t="s">
        <v>1089</v>
      </c>
    </row>
    <row r="250" spans="1:9">
      <c r="A250" s="105" t="s">
        <v>1325</v>
      </c>
      <c r="B250" s="106" t="s">
        <v>1067</v>
      </c>
      <c r="C250" s="106" t="s">
        <v>1068</v>
      </c>
      <c r="D250" s="106" t="s">
        <v>1072</v>
      </c>
      <c r="E250" s="106" t="s">
        <v>1070</v>
      </c>
      <c r="F250" s="106" t="s">
        <v>1071</v>
      </c>
      <c r="G250" s="106" t="s">
        <v>1073</v>
      </c>
      <c r="H250" s="106" t="s">
        <v>1091</v>
      </c>
      <c r="I250" s="106" t="s">
        <v>1085</v>
      </c>
    </row>
    <row r="251" spans="1:9">
      <c r="A251" s="103" t="s">
        <v>1326</v>
      </c>
      <c r="B251" s="104" t="s">
        <v>1067</v>
      </c>
      <c r="C251" s="104" t="s">
        <v>1068</v>
      </c>
      <c r="D251" s="104" t="s">
        <v>1084</v>
      </c>
      <c r="E251" s="104" t="s">
        <v>1070</v>
      </c>
      <c r="F251" s="104" t="s">
        <v>1071</v>
      </c>
      <c r="G251" s="104" t="s">
        <v>1072</v>
      </c>
      <c r="H251" s="104" t="s">
        <v>1073</v>
      </c>
      <c r="I251" s="104" t="s">
        <v>1089</v>
      </c>
    </row>
    <row r="252" spans="1:9">
      <c r="A252" s="105" t="s">
        <v>1327</v>
      </c>
      <c r="B252" s="106" t="s">
        <v>1070</v>
      </c>
      <c r="C252" s="106" t="s">
        <v>1068</v>
      </c>
      <c r="D252" s="106" t="s">
        <v>1084</v>
      </c>
      <c r="E252" s="106" t="s">
        <v>1073</v>
      </c>
      <c r="F252" s="106" t="s">
        <v>1071</v>
      </c>
      <c r="G252" s="106" t="s">
        <v>1072</v>
      </c>
      <c r="H252" s="106" t="s">
        <v>1091</v>
      </c>
      <c r="I252" s="106" t="s">
        <v>1067</v>
      </c>
    </row>
    <row r="253" spans="1:9">
      <c r="A253" s="103" t="s">
        <v>1328</v>
      </c>
      <c r="B253" s="104" t="s">
        <v>1067</v>
      </c>
      <c r="C253" s="104" t="s">
        <v>1068</v>
      </c>
      <c r="D253" s="104" t="s">
        <v>1072</v>
      </c>
      <c r="E253" s="104" t="s">
        <v>1070</v>
      </c>
      <c r="F253" s="104" t="s">
        <v>1071</v>
      </c>
      <c r="G253" s="104" t="s">
        <v>1073</v>
      </c>
      <c r="H253" s="104" t="s">
        <v>1091</v>
      </c>
      <c r="I253" s="104" t="s">
        <v>1089</v>
      </c>
    </row>
    <row r="254" spans="1:9">
      <c r="A254" s="105" t="s">
        <v>1329</v>
      </c>
      <c r="B254" s="106" t="s">
        <v>1070</v>
      </c>
      <c r="C254" s="106" t="s">
        <v>1068</v>
      </c>
      <c r="D254" s="106" t="s">
        <v>1084</v>
      </c>
      <c r="E254" s="106" t="s">
        <v>1073</v>
      </c>
      <c r="F254" s="106" t="s">
        <v>1071</v>
      </c>
      <c r="G254" s="106" t="s">
        <v>1072</v>
      </c>
      <c r="H254" s="106" t="s">
        <v>1085</v>
      </c>
      <c r="I254" s="106" t="s">
        <v>1089</v>
      </c>
    </row>
    <row r="255" spans="1:9">
      <c r="A255" s="103" t="s">
        <v>1330</v>
      </c>
      <c r="B255" s="104" t="s">
        <v>1070</v>
      </c>
      <c r="C255" s="104" t="s">
        <v>1068</v>
      </c>
      <c r="D255" s="104" t="s">
        <v>1084</v>
      </c>
      <c r="E255" s="104" t="s">
        <v>1073</v>
      </c>
      <c r="F255" s="104" t="s">
        <v>1071</v>
      </c>
      <c r="G255" s="104" t="s">
        <v>1072</v>
      </c>
      <c r="H255" s="104" t="s">
        <v>1091</v>
      </c>
      <c r="I255" s="104" t="s">
        <v>1085</v>
      </c>
    </row>
    <row r="256" spans="1:9">
      <c r="A256" s="105" t="s">
        <v>1331</v>
      </c>
      <c r="B256" s="106" t="s">
        <v>1070</v>
      </c>
      <c r="C256" s="106" t="s">
        <v>1068</v>
      </c>
      <c r="D256" s="106" t="s">
        <v>1085</v>
      </c>
      <c r="E256" s="106" t="s">
        <v>1073</v>
      </c>
      <c r="F256" s="106" t="s">
        <v>1071</v>
      </c>
      <c r="G256" s="106" t="s">
        <v>1072</v>
      </c>
      <c r="H256" s="106" t="s">
        <v>1091</v>
      </c>
      <c r="I256" s="106" t="s">
        <v>1089</v>
      </c>
    </row>
    <row r="257" spans="1:9">
      <c r="A257" s="103" t="s">
        <v>1332</v>
      </c>
      <c r="B257" s="104" t="s">
        <v>1070</v>
      </c>
      <c r="C257" s="104" t="s">
        <v>1068</v>
      </c>
      <c r="D257" s="104" t="s">
        <v>1084</v>
      </c>
      <c r="E257" s="104" t="s">
        <v>1073</v>
      </c>
      <c r="F257" s="104" t="s">
        <v>1071</v>
      </c>
      <c r="G257" s="104" t="s">
        <v>1072</v>
      </c>
      <c r="H257" s="104" t="s">
        <v>1091</v>
      </c>
      <c r="I257" s="104" t="s">
        <v>1089</v>
      </c>
    </row>
    <row r="258" spans="1:9">
      <c r="A258" s="105" t="s">
        <v>1333</v>
      </c>
      <c r="B258" s="106" t="s">
        <v>1067</v>
      </c>
      <c r="C258" s="106" t="s">
        <v>1084</v>
      </c>
      <c r="D258" s="106" t="s">
        <v>1072</v>
      </c>
      <c r="E258" s="106" t="s">
        <v>1070</v>
      </c>
      <c r="F258" s="106" t="s">
        <v>1071</v>
      </c>
      <c r="G258" s="106" t="s">
        <v>1073</v>
      </c>
      <c r="H258" s="106" t="s">
        <v>1085</v>
      </c>
      <c r="I258" s="106" t="s">
        <v>1089</v>
      </c>
    </row>
    <row r="259" spans="1:9">
      <c r="A259" s="103" t="s">
        <v>1334</v>
      </c>
      <c r="B259" s="104" t="s">
        <v>1067</v>
      </c>
      <c r="C259" s="104" t="s">
        <v>1084</v>
      </c>
      <c r="D259" s="104" t="s">
        <v>1072</v>
      </c>
      <c r="E259" s="104" t="s">
        <v>1070</v>
      </c>
      <c r="F259" s="104" t="s">
        <v>1071</v>
      </c>
      <c r="G259" s="104" t="s">
        <v>1073</v>
      </c>
      <c r="H259" s="104" t="s">
        <v>1091</v>
      </c>
      <c r="I259" s="104" t="s">
        <v>1085</v>
      </c>
    </row>
    <row r="260" spans="1:9">
      <c r="A260" s="105" t="s">
        <v>1335</v>
      </c>
      <c r="B260" s="106" t="s">
        <v>1067</v>
      </c>
      <c r="C260" s="106" t="s">
        <v>1072</v>
      </c>
      <c r="D260" s="106" t="s">
        <v>1085</v>
      </c>
      <c r="E260" s="106" t="s">
        <v>1070</v>
      </c>
      <c r="F260" s="106" t="s">
        <v>1071</v>
      </c>
      <c r="G260" s="106" t="s">
        <v>1073</v>
      </c>
      <c r="H260" s="106" t="s">
        <v>1091</v>
      </c>
      <c r="I260" s="106" t="s">
        <v>1089</v>
      </c>
    </row>
    <row r="261" spans="1:9">
      <c r="A261" s="103" t="s">
        <v>1336</v>
      </c>
      <c r="B261" s="104" t="s">
        <v>1067</v>
      </c>
      <c r="C261" s="104" t="s">
        <v>1084</v>
      </c>
      <c r="D261" s="104" t="s">
        <v>1072</v>
      </c>
      <c r="E261" s="104" t="s">
        <v>1070</v>
      </c>
      <c r="F261" s="104" t="s">
        <v>1071</v>
      </c>
      <c r="G261" s="104" t="s">
        <v>1073</v>
      </c>
      <c r="H261" s="104" t="s">
        <v>1091</v>
      </c>
      <c r="I261" s="104" t="s">
        <v>1089</v>
      </c>
    </row>
    <row r="262" spans="1:9">
      <c r="A262" s="105" t="s">
        <v>1337</v>
      </c>
      <c r="B262" s="106" t="s">
        <v>1070</v>
      </c>
      <c r="C262" s="106" t="s">
        <v>1084</v>
      </c>
      <c r="D262" s="106" t="s">
        <v>1085</v>
      </c>
      <c r="E262" s="106" t="s">
        <v>1073</v>
      </c>
      <c r="F262" s="106" t="s">
        <v>1071</v>
      </c>
      <c r="G262" s="106" t="s">
        <v>1072</v>
      </c>
      <c r="H262" s="106" t="s">
        <v>1091</v>
      </c>
      <c r="I262" s="106" t="s">
        <v>1089</v>
      </c>
    </row>
    <row r="263" spans="1:9">
      <c r="A263" s="103" t="s">
        <v>1338</v>
      </c>
      <c r="B263" s="104" t="s">
        <v>1067</v>
      </c>
      <c r="C263" s="104" t="s">
        <v>1068</v>
      </c>
      <c r="D263" s="104" t="s">
        <v>1084</v>
      </c>
      <c r="E263" s="104" t="s">
        <v>1070</v>
      </c>
      <c r="F263" s="104" t="s">
        <v>1071</v>
      </c>
      <c r="G263" s="104" t="s">
        <v>1073</v>
      </c>
      <c r="H263" s="104" t="s">
        <v>1085</v>
      </c>
      <c r="I263" s="104" t="s">
        <v>1089</v>
      </c>
    </row>
    <row r="264" spans="1:9">
      <c r="A264" s="105" t="s">
        <v>1339</v>
      </c>
      <c r="B264" s="106" t="s">
        <v>1085</v>
      </c>
      <c r="C264" s="106" t="s">
        <v>1068</v>
      </c>
      <c r="D264" s="106" t="s">
        <v>1084</v>
      </c>
      <c r="E264" s="106" t="s">
        <v>1070</v>
      </c>
      <c r="F264" s="106" t="s">
        <v>1071</v>
      </c>
      <c r="G264" s="106" t="s">
        <v>1073</v>
      </c>
      <c r="H264" s="106" t="s">
        <v>1091</v>
      </c>
      <c r="I264" s="106" t="s">
        <v>1089</v>
      </c>
    </row>
    <row r="265" spans="1:9">
      <c r="A265" s="103" t="s">
        <v>1340</v>
      </c>
      <c r="B265" s="104" t="s">
        <v>1067</v>
      </c>
      <c r="C265" s="104" t="s">
        <v>1068</v>
      </c>
      <c r="D265" s="104" t="s">
        <v>1085</v>
      </c>
      <c r="E265" s="104" t="s">
        <v>1070</v>
      </c>
      <c r="F265" s="104" t="s">
        <v>1071</v>
      </c>
      <c r="G265" s="104" t="s">
        <v>1073</v>
      </c>
      <c r="H265" s="104" t="s">
        <v>1091</v>
      </c>
      <c r="I265" s="104" t="s">
        <v>1089</v>
      </c>
    </row>
    <row r="266" spans="1:9">
      <c r="A266" s="105" t="s">
        <v>1341</v>
      </c>
      <c r="B266" s="106" t="s">
        <v>1067</v>
      </c>
      <c r="C266" s="106" t="s">
        <v>1068</v>
      </c>
      <c r="D266" s="106" t="s">
        <v>1084</v>
      </c>
      <c r="E266" s="106" t="s">
        <v>1070</v>
      </c>
      <c r="F266" s="106" t="s">
        <v>1071</v>
      </c>
      <c r="G266" s="106" t="s">
        <v>1073</v>
      </c>
      <c r="H266" s="106" t="s">
        <v>1091</v>
      </c>
      <c r="I266" s="106" t="s">
        <v>1089</v>
      </c>
    </row>
    <row r="267" spans="1:9">
      <c r="A267" s="103" t="s">
        <v>1342</v>
      </c>
      <c r="B267" s="104" t="s">
        <v>1067</v>
      </c>
      <c r="C267" s="104" t="s">
        <v>1068</v>
      </c>
      <c r="D267" s="104" t="s">
        <v>1069</v>
      </c>
      <c r="E267" s="104" t="s">
        <v>1070</v>
      </c>
      <c r="F267" s="104" t="s">
        <v>1071</v>
      </c>
      <c r="G267" s="104" t="s">
        <v>1072</v>
      </c>
      <c r="H267" s="104" t="s">
        <v>1073</v>
      </c>
      <c r="I267" s="104" t="s">
        <v>1074</v>
      </c>
    </row>
    <row r="268" spans="1:9">
      <c r="A268" s="105" t="s">
        <v>1343</v>
      </c>
      <c r="B268" s="106" t="s">
        <v>1067</v>
      </c>
      <c r="C268" s="106" t="s">
        <v>1084</v>
      </c>
      <c r="D268" s="106" t="s">
        <v>1085</v>
      </c>
      <c r="E268" s="106" t="s">
        <v>1070</v>
      </c>
      <c r="F268" s="106" t="s">
        <v>1071</v>
      </c>
      <c r="G268" s="106" t="s">
        <v>1073</v>
      </c>
      <c r="H268" s="106" t="s">
        <v>1091</v>
      </c>
      <c r="I268" s="106" t="s">
        <v>1089</v>
      </c>
    </row>
    <row r="269" spans="1:9">
      <c r="A269" s="103" t="s">
        <v>1344</v>
      </c>
      <c r="B269" s="104" t="s">
        <v>1067</v>
      </c>
      <c r="C269" s="104" t="s">
        <v>1068</v>
      </c>
      <c r="D269" s="104" t="s">
        <v>1084</v>
      </c>
      <c r="E269" s="104" t="s">
        <v>1070</v>
      </c>
      <c r="F269" s="104" t="s">
        <v>1071</v>
      </c>
      <c r="G269" s="104" t="s">
        <v>1072</v>
      </c>
      <c r="H269" s="104" t="s">
        <v>1074</v>
      </c>
      <c r="I269" s="104" t="s">
        <v>1085</v>
      </c>
    </row>
    <row r="270" spans="1:9">
      <c r="A270" s="105" t="s">
        <v>1345</v>
      </c>
      <c r="B270" s="106" t="s">
        <v>1067</v>
      </c>
      <c r="C270" s="106" t="s">
        <v>1068</v>
      </c>
      <c r="D270" s="106" t="s">
        <v>1074</v>
      </c>
      <c r="E270" s="106" t="s">
        <v>1070</v>
      </c>
      <c r="F270" s="106" t="s">
        <v>1071</v>
      </c>
      <c r="G270" s="106" t="s">
        <v>1072</v>
      </c>
      <c r="H270" s="106" t="s">
        <v>1085</v>
      </c>
      <c r="I270" s="106" t="s">
        <v>1089</v>
      </c>
    </row>
    <row r="271" spans="1:9">
      <c r="A271" s="103" t="s">
        <v>1346</v>
      </c>
      <c r="B271" s="104" t="s">
        <v>1067</v>
      </c>
      <c r="C271" s="104" t="s">
        <v>1068</v>
      </c>
      <c r="D271" s="104" t="s">
        <v>1074</v>
      </c>
      <c r="E271" s="104" t="s">
        <v>1070</v>
      </c>
      <c r="F271" s="104" t="s">
        <v>1071</v>
      </c>
      <c r="G271" s="104" t="s">
        <v>1072</v>
      </c>
      <c r="H271" s="104" t="s">
        <v>1091</v>
      </c>
      <c r="I271" s="104" t="s">
        <v>1085</v>
      </c>
    </row>
    <row r="272" spans="1:9">
      <c r="A272" s="105" t="s">
        <v>1347</v>
      </c>
      <c r="B272" s="106" t="s">
        <v>1067</v>
      </c>
      <c r="C272" s="106" t="s">
        <v>1068</v>
      </c>
      <c r="D272" s="106" t="s">
        <v>1084</v>
      </c>
      <c r="E272" s="106" t="s">
        <v>1070</v>
      </c>
      <c r="F272" s="106" t="s">
        <v>1071</v>
      </c>
      <c r="G272" s="106" t="s">
        <v>1072</v>
      </c>
      <c r="H272" s="106" t="s">
        <v>1074</v>
      </c>
      <c r="I272" s="106" t="s">
        <v>1089</v>
      </c>
    </row>
    <row r="273" spans="1:9">
      <c r="A273" s="103" t="s">
        <v>1348</v>
      </c>
      <c r="B273" s="104" t="s">
        <v>1067</v>
      </c>
      <c r="C273" s="104" t="s">
        <v>1068</v>
      </c>
      <c r="D273" s="104" t="s">
        <v>1084</v>
      </c>
      <c r="E273" s="104" t="s">
        <v>1070</v>
      </c>
      <c r="F273" s="104" t="s">
        <v>1071</v>
      </c>
      <c r="G273" s="104" t="s">
        <v>1072</v>
      </c>
      <c r="H273" s="104" t="s">
        <v>1091</v>
      </c>
      <c r="I273" s="104" t="s">
        <v>1074</v>
      </c>
    </row>
    <row r="274" spans="1:9">
      <c r="A274" s="105" t="s">
        <v>1349</v>
      </c>
      <c r="B274" s="106" t="s">
        <v>1067</v>
      </c>
      <c r="C274" s="106" t="s">
        <v>1068</v>
      </c>
      <c r="D274" s="106" t="s">
        <v>1074</v>
      </c>
      <c r="E274" s="106" t="s">
        <v>1070</v>
      </c>
      <c r="F274" s="106" t="s">
        <v>1071</v>
      </c>
      <c r="G274" s="106" t="s">
        <v>1072</v>
      </c>
      <c r="H274" s="106" t="s">
        <v>1091</v>
      </c>
      <c r="I274" s="106" t="s">
        <v>1089</v>
      </c>
    </row>
    <row r="275" spans="1:9">
      <c r="A275" s="103" t="s">
        <v>1350</v>
      </c>
      <c r="B275" s="104" t="s">
        <v>1074</v>
      </c>
      <c r="C275" s="104" t="s">
        <v>1068</v>
      </c>
      <c r="D275" s="104" t="s">
        <v>1084</v>
      </c>
      <c r="E275" s="104" t="s">
        <v>1070</v>
      </c>
      <c r="F275" s="104" t="s">
        <v>1071</v>
      </c>
      <c r="G275" s="104" t="s">
        <v>1072</v>
      </c>
      <c r="H275" s="104" t="s">
        <v>1085</v>
      </c>
      <c r="I275" s="104" t="s">
        <v>1089</v>
      </c>
    </row>
    <row r="276" spans="1:9">
      <c r="A276" s="105" t="s">
        <v>1351</v>
      </c>
      <c r="B276" s="106" t="s">
        <v>1074</v>
      </c>
      <c r="C276" s="106" t="s">
        <v>1068</v>
      </c>
      <c r="D276" s="106" t="s">
        <v>1084</v>
      </c>
      <c r="E276" s="106" t="s">
        <v>1070</v>
      </c>
      <c r="F276" s="106" t="s">
        <v>1071</v>
      </c>
      <c r="G276" s="106" t="s">
        <v>1072</v>
      </c>
      <c r="H276" s="106" t="s">
        <v>1091</v>
      </c>
      <c r="I276" s="106" t="s">
        <v>1085</v>
      </c>
    </row>
    <row r="277" spans="1:9">
      <c r="A277" s="103" t="s">
        <v>1352</v>
      </c>
      <c r="B277" s="104" t="s">
        <v>1074</v>
      </c>
      <c r="C277" s="104" t="s">
        <v>1068</v>
      </c>
      <c r="D277" s="104" t="s">
        <v>1085</v>
      </c>
      <c r="E277" s="104" t="s">
        <v>1070</v>
      </c>
      <c r="F277" s="104" t="s">
        <v>1071</v>
      </c>
      <c r="G277" s="104" t="s">
        <v>1072</v>
      </c>
      <c r="H277" s="104" t="s">
        <v>1091</v>
      </c>
      <c r="I277" s="104" t="s">
        <v>1089</v>
      </c>
    </row>
    <row r="278" spans="1:9">
      <c r="A278" s="105" t="s">
        <v>1353</v>
      </c>
      <c r="B278" s="106" t="s">
        <v>1074</v>
      </c>
      <c r="C278" s="106" t="s">
        <v>1068</v>
      </c>
      <c r="D278" s="106" t="s">
        <v>1084</v>
      </c>
      <c r="E278" s="106" t="s">
        <v>1070</v>
      </c>
      <c r="F278" s="106" t="s">
        <v>1071</v>
      </c>
      <c r="G278" s="106" t="s">
        <v>1072</v>
      </c>
      <c r="H278" s="106" t="s">
        <v>1091</v>
      </c>
      <c r="I278" s="106" t="s">
        <v>1089</v>
      </c>
    </row>
    <row r="279" spans="1:9">
      <c r="A279" s="103" t="s">
        <v>1354</v>
      </c>
      <c r="B279" s="104" t="s">
        <v>1067</v>
      </c>
      <c r="C279" s="104" t="s">
        <v>1084</v>
      </c>
      <c r="D279" s="104" t="s">
        <v>1074</v>
      </c>
      <c r="E279" s="104" t="s">
        <v>1070</v>
      </c>
      <c r="F279" s="104" t="s">
        <v>1071</v>
      </c>
      <c r="G279" s="104" t="s">
        <v>1072</v>
      </c>
      <c r="H279" s="104" t="s">
        <v>1085</v>
      </c>
      <c r="I279" s="104" t="s">
        <v>1089</v>
      </c>
    </row>
    <row r="280" spans="1:9">
      <c r="A280" s="105" t="s">
        <v>1355</v>
      </c>
      <c r="B280" s="106" t="s">
        <v>1067</v>
      </c>
      <c r="C280" s="106" t="s">
        <v>1084</v>
      </c>
      <c r="D280" s="106" t="s">
        <v>1074</v>
      </c>
      <c r="E280" s="106" t="s">
        <v>1070</v>
      </c>
      <c r="F280" s="106" t="s">
        <v>1071</v>
      </c>
      <c r="G280" s="106" t="s">
        <v>1072</v>
      </c>
      <c r="H280" s="106" t="s">
        <v>1091</v>
      </c>
      <c r="I280" s="106" t="s">
        <v>1085</v>
      </c>
    </row>
    <row r="281" spans="1:9">
      <c r="A281" s="103" t="s">
        <v>1356</v>
      </c>
      <c r="B281" s="104" t="s">
        <v>1067</v>
      </c>
      <c r="C281" s="104" t="s">
        <v>1074</v>
      </c>
      <c r="D281" s="104" t="s">
        <v>1085</v>
      </c>
      <c r="E281" s="104" t="s">
        <v>1070</v>
      </c>
      <c r="F281" s="104" t="s">
        <v>1071</v>
      </c>
      <c r="G281" s="104" t="s">
        <v>1072</v>
      </c>
      <c r="H281" s="104" t="s">
        <v>1091</v>
      </c>
      <c r="I281" s="104" t="s">
        <v>1089</v>
      </c>
    </row>
    <row r="282" spans="1:9">
      <c r="A282" s="105" t="s">
        <v>1357</v>
      </c>
      <c r="B282" s="106" t="s">
        <v>1067</v>
      </c>
      <c r="C282" s="106" t="s">
        <v>1084</v>
      </c>
      <c r="D282" s="106" t="s">
        <v>1074</v>
      </c>
      <c r="E282" s="106" t="s">
        <v>1070</v>
      </c>
      <c r="F282" s="106" t="s">
        <v>1071</v>
      </c>
      <c r="G282" s="106" t="s">
        <v>1072</v>
      </c>
      <c r="H282" s="106" t="s">
        <v>1091</v>
      </c>
      <c r="I282" s="106" t="s">
        <v>1089</v>
      </c>
    </row>
    <row r="283" spans="1:9">
      <c r="A283" s="103" t="s">
        <v>1358</v>
      </c>
      <c r="B283" s="104" t="s">
        <v>1074</v>
      </c>
      <c r="C283" s="104" t="s">
        <v>1084</v>
      </c>
      <c r="D283" s="104" t="s">
        <v>1085</v>
      </c>
      <c r="E283" s="104" t="s">
        <v>1070</v>
      </c>
      <c r="F283" s="104" t="s">
        <v>1071</v>
      </c>
      <c r="G283" s="104" t="s">
        <v>1072</v>
      </c>
      <c r="H283" s="104" t="s">
        <v>1091</v>
      </c>
      <c r="I283" s="104" t="s">
        <v>1089</v>
      </c>
    </row>
    <row r="284" spans="1:9">
      <c r="A284" s="105" t="s">
        <v>1359</v>
      </c>
      <c r="B284" s="106" t="s">
        <v>1074</v>
      </c>
      <c r="C284" s="106" t="s">
        <v>1068</v>
      </c>
      <c r="D284" s="106" t="s">
        <v>1084</v>
      </c>
      <c r="E284" s="106" t="s">
        <v>1070</v>
      </c>
      <c r="F284" s="106" t="s">
        <v>1071</v>
      </c>
      <c r="G284" s="106" t="s">
        <v>1067</v>
      </c>
      <c r="H284" s="106" t="s">
        <v>1085</v>
      </c>
      <c r="I284" s="106" t="s">
        <v>1089</v>
      </c>
    </row>
    <row r="285" spans="1:9">
      <c r="A285" s="103" t="s">
        <v>1360</v>
      </c>
      <c r="B285" s="104" t="s">
        <v>1074</v>
      </c>
      <c r="C285" s="104" t="s">
        <v>1084</v>
      </c>
      <c r="D285" s="104" t="s">
        <v>1085</v>
      </c>
      <c r="E285" s="104" t="s">
        <v>1070</v>
      </c>
      <c r="F285" s="104" t="s">
        <v>1071</v>
      </c>
      <c r="G285" s="104" t="s">
        <v>1068</v>
      </c>
      <c r="H285" s="104" t="s">
        <v>1091</v>
      </c>
      <c r="I285" s="104" t="s">
        <v>1089</v>
      </c>
    </row>
    <row r="286" spans="1:9">
      <c r="A286" s="105" t="s">
        <v>1361</v>
      </c>
      <c r="B286" s="106" t="s">
        <v>1074</v>
      </c>
      <c r="C286" s="106" t="s">
        <v>1068</v>
      </c>
      <c r="D286" s="106" t="s">
        <v>1085</v>
      </c>
      <c r="E286" s="106" t="s">
        <v>1070</v>
      </c>
      <c r="F286" s="106" t="s">
        <v>1071</v>
      </c>
      <c r="G286" s="106" t="s">
        <v>1067</v>
      </c>
      <c r="H286" s="106" t="s">
        <v>1091</v>
      </c>
      <c r="I286" s="106" t="s">
        <v>1089</v>
      </c>
    </row>
    <row r="287" spans="1:9">
      <c r="A287" s="103" t="s">
        <v>1362</v>
      </c>
      <c r="B287" s="104" t="s">
        <v>1074</v>
      </c>
      <c r="C287" s="104" t="s">
        <v>1068</v>
      </c>
      <c r="D287" s="104" t="s">
        <v>1084</v>
      </c>
      <c r="E287" s="104" t="s">
        <v>1070</v>
      </c>
      <c r="F287" s="104" t="s">
        <v>1071</v>
      </c>
      <c r="G287" s="104" t="s">
        <v>1067</v>
      </c>
      <c r="H287" s="104" t="s">
        <v>1091</v>
      </c>
      <c r="I287" s="104" t="s">
        <v>1089</v>
      </c>
    </row>
    <row r="288" spans="1:9">
      <c r="A288" s="105" t="s">
        <v>1363</v>
      </c>
      <c r="B288" s="106" t="s">
        <v>1067</v>
      </c>
      <c r="C288" s="106" t="s">
        <v>1068</v>
      </c>
      <c r="D288" s="106" t="s">
        <v>1069</v>
      </c>
      <c r="E288" s="106" t="s">
        <v>1070</v>
      </c>
      <c r="F288" s="106" t="s">
        <v>1071</v>
      </c>
      <c r="G288" s="106" t="s">
        <v>1072</v>
      </c>
      <c r="H288" s="106" t="s">
        <v>1073</v>
      </c>
      <c r="I288" s="106" t="s">
        <v>1074</v>
      </c>
    </row>
    <row r="289" spans="1:9">
      <c r="A289" s="103" t="s">
        <v>1364</v>
      </c>
      <c r="B289" s="104" t="s">
        <v>1074</v>
      </c>
      <c r="C289" s="104" t="s">
        <v>1084</v>
      </c>
      <c r="D289" s="104" t="s">
        <v>1085</v>
      </c>
      <c r="E289" s="104" t="s">
        <v>1070</v>
      </c>
      <c r="F289" s="104" t="s">
        <v>1071</v>
      </c>
      <c r="G289" s="104" t="s">
        <v>1067</v>
      </c>
      <c r="H289" s="104" t="s">
        <v>1091</v>
      </c>
      <c r="I289" s="104" t="s">
        <v>1089</v>
      </c>
    </row>
    <row r="290" spans="1:9">
      <c r="A290" s="105" t="s">
        <v>1365</v>
      </c>
      <c r="B290" s="106" t="s">
        <v>1067</v>
      </c>
      <c r="C290" s="106" t="s">
        <v>1068</v>
      </c>
      <c r="D290" s="106" t="s">
        <v>1084</v>
      </c>
      <c r="E290" s="106" t="s">
        <v>1070</v>
      </c>
      <c r="F290" s="106" t="s">
        <v>1071</v>
      </c>
      <c r="G290" s="106" t="s">
        <v>1072</v>
      </c>
      <c r="H290" s="106" t="s">
        <v>1085</v>
      </c>
      <c r="I290" s="106" t="s">
        <v>1089</v>
      </c>
    </row>
    <row r="291" spans="1:9">
      <c r="A291" s="103" t="s">
        <v>1366</v>
      </c>
      <c r="B291" s="104" t="s">
        <v>1067</v>
      </c>
      <c r="C291" s="104" t="s">
        <v>1068</v>
      </c>
      <c r="D291" s="104" t="s">
        <v>1084</v>
      </c>
      <c r="E291" s="104" t="s">
        <v>1070</v>
      </c>
      <c r="F291" s="104" t="s">
        <v>1071</v>
      </c>
      <c r="G291" s="104" t="s">
        <v>1072</v>
      </c>
      <c r="H291" s="104" t="s">
        <v>1091</v>
      </c>
      <c r="I291" s="104" t="s">
        <v>1085</v>
      </c>
    </row>
    <row r="292" spans="1:9">
      <c r="A292" s="105" t="s">
        <v>1367</v>
      </c>
      <c r="B292" s="106" t="s">
        <v>1067</v>
      </c>
      <c r="C292" s="106" t="s">
        <v>1068</v>
      </c>
      <c r="D292" s="106" t="s">
        <v>1085</v>
      </c>
      <c r="E292" s="106" t="s">
        <v>1070</v>
      </c>
      <c r="F292" s="106" t="s">
        <v>1071</v>
      </c>
      <c r="G292" s="106" t="s">
        <v>1072</v>
      </c>
      <c r="H292" s="106" t="s">
        <v>1091</v>
      </c>
      <c r="I292" s="106" t="s">
        <v>1089</v>
      </c>
    </row>
    <row r="293" spans="1:9">
      <c r="A293" s="103" t="s">
        <v>1368</v>
      </c>
      <c r="B293" s="104" t="s">
        <v>1067</v>
      </c>
      <c r="C293" s="104" t="s">
        <v>1068</v>
      </c>
      <c r="D293" s="104" t="s">
        <v>1084</v>
      </c>
      <c r="E293" s="104" t="s">
        <v>1070</v>
      </c>
      <c r="F293" s="104" t="s">
        <v>1071</v>
      </c>
      <c r="G293" s="104" t="s">
        <v>1072</v>
      </c>
      <c r="H293" s="104" t="s">
        <v>1091</v>
      </c>
      <c r="I293" s="104" t="s">
        <v>1089</v>
      </c>
    </row>
    <row r="294" spans="1:9">
      <c r="A294" s="105" t="s">
        <v>1369</v>
      </c>
      <c r="B294" s="106" t="s">
        <v>1085</v>
      </c>
      <c r="C294" s="106" t="s">
        <v>1068</v>
      </c>
      <c r="D294" s="106" t="s">
        <v>1084</v>
      </c>
      <c r="E294" s="106" t="s">
        <v>1070</v>
      </c>
      <c r="F294" s="106" t="s">
        <v>1071</v>
      </c>
      <c r="G294" s="106" t="s">
        <v>1072</v>
      </c>
      <c r="H294" s="106" t="s">
        <v>1091</v>
      </c>
      <c r="I294" s="106" t="s">
        <v>1089</v>
      </c>
    </row>
    <row r="295" spans="1:9">
      <c r="A295" s="103" t="s">
        <v>1370</v>
      </c>
      <c r="B295" s="104" t="s">
        <v>1067</v>
      </c>
      <c r="C295" s="104" t="s">
        <v>1084</v>
      </c>
      <c r="D295" s="104" t="s">
        <v>1085</v>
      </c>
      <c r="E295" s="104" t="s">
        <v>1070</v>
      </c>
      <c r="F295" s="104" t="s">
        <v>1071</v>
      </c>
      <c r="G295" s="104" t="s">
        <v>1072</v>
      </c>
      <c r="H295" s="104" t="s">
        <v>1091</v>
      </c>
      <c r="I295" s="104" t="s">
        <v>1089</v>
      </c>
    </row>
    <row r="296" spans="1:9">
      <c r="A296" s="105" t="s">
        <v>1371</v>
      </c>
      <c r="B296" s="106" t="s">
        <v>1067</v>
      </c>
      <c r="C296" s="106" t="s">
        <v>1084</v>
      </c>
      <c r="D296" s="106" t="s">
        <v>1085</v>
      </c>
      <c r="E296" s="106" t="s">
        <v>1070</v>
      </c>
      <c r="F296" s="106" t="s">
        <v>1071</v>
      </c>
      <c r="G296" s="106" t="s">
        <v>1068</v>
      </c>
      <c r="H296" s="106" t="s">
        <v>1091</v>
      </c>
      <c r="I296" s="106" t="s">
        <v>1089</v>
      </c>
    </row>
    <row r="297" spans="1:9">
      <c r="A297" s="103" t="s">
        <v>1372</v>
      </c>
      <c r="B297" s="104" t="s">
        <v>1067</v>
      </c>
      <c r="C297" s="104" t="s">
        <v>1068</v>
      </c>
      <c r="D297" s="104" t="s">
        <v>1084</v>
      </c>
      <c r="E297" s="104" t="s">
        <v>1073</v>
      </c>
      <c r="F297" s="104" t="s">
        <v>1071</v>
      </c>
      <c r="G297" s="104" t="s">
        <v>1072</v>
      </c>
      <c r="H297" s="104" t="s">
        <v>1074</v>
      </c>
      <c r="I297" s="104" t="s">
        <v>1085</v>
      </c>
    </row>
    <row r="298" spans="1:9">
      <c r="A298" s="105" t="s">
        <v>1373</v>
      </c>
      <c r="B298" s="106" t="s">
        <v>1067</v>
      </c>
      <c r="C298" s="106" t="s">
        <v>1068</v>
      </c>
      <c r="D298" s="106" t="s">
        <v>1074</v>
      </c>
      <c r="E298" s="106" t="s">
        <v>1073</v>
      </c>
      <c r="F298" s="106" t="s">
        <v>1071</v>
      </c>
      <c r="G298" s="106" t="s">
        <v>1072</v>
      </c>
      <c r="H298" s="106" t="s">
        <v>1085</v>
      </c>
      <c r="I298" s="106" t="s">
        <v>1089</v>
      </c>
    </row>
    <row r="299" spans="1:9">
      <c r="A299" s="103" t="s">
        <v>1374</v>
      </c>
      <c r="B299" s="104" t="s">
        <v>1067</v>
      </c>
      <c r="C299" s="104" t="s">
        <v>1068</v>
      </c>
      <c r="D299" s="104" t="s">
        <v>1074</v>
      </c>
      <c r="E299" s="104" t="s">
        <v>1073</v>
      </c>
      <c r="F299" s="104" t="s">
        <v>1071</v>
      </c>
      <c r="G299" s="104" t="s">
        <v>1072</v>
      </c>
      <c r="H299" s="104" t="s">
        <v>1091</v>
      </c>
      <c r="I299" s="104" t="s">
        <v>1085</v>
      </c>
    </row>
    <row r="300" spans="1:9">
      <c r="A300" s="105" t="s">
        <v>1375</v>
      </c>
      <c r="B300" s="106" t="s">
        <v>1067</v>
      </c>
      <c r="C300" s="106" t="s">
        <v>1068</v>
      </c>
      <c r="D300" s="106" t="s">
        <v>1084</v>
      </c>
      <c r="E300" s="106" t="s">
        <v>1073</v>
      </c>
      <c r="F300" s="106" t="s">
        <v>1071</v>
      </c>
      <c r="G300" s="106" t="s">
        <v>1072</v>
      </c>
      <c r="H300" s="106" t="s">
        <v>1074</v>
      </c>
      <c r="I300" s="106" t="s">
        <v>1089</v>
      </c>
    </row>
    <row r="301" spans="1:9">
      <c r="A301" s="103" t="s">
        <v>1376</v>
      </c>
      <c r="B301" s="104" t="s">
        <v>1067</v>
      </c>
      <c r="C301" s="104" t="s">
        <v>1068</v>
      </c>
      <c r="D301" s="104" t="s">
        <v>1084</v>
      </c>
      <c r="E301" s="104" t="s">
        <v>1073</v>
      </c>
      <c r="F301" s="104" t="s">
        <v>1071</v>
      </c>
      <c r="G301" s="104" t="s">
        <v>1072</v>
      </c>
      <c r="H301" s="104" t="s">
        <v>1091</v>
      </c>
      <c r="I301" s="104" t="s">
        <v>1074</v>
      </c>
    </row>
    <row r="302" spans="1:9">
      <c r="A302" s="105" t="s">
        <v>1377</v>
      </c>
      <c r="B302" s="106" t="s">
        <v>1067</v>
      </c>
      <c r="C302" s="106" t="s">
        <v>1068</v>
      </c>
      <c r="D302" s="106" t="s">
        <v>1074</v>
      </c>
      <c r="E302" s="106" t="s">
        <v>1073</v>
      </c>
      <c r="F302" s="106" t="s">
        <v>1071</v>
      </c>
      <c r="G302" s="106" t="s">
        <v>1072</v>
      </c>
      <c r="H302" s="106" t="s">
        <v>1091</v>
      </c>
      <c r="I302" s="106" t="s">
        <v>1089</v>
      </c>
    </row>
    <row r="303" spans="1:9">
      <c r="A303" s="103" t="s">
        <v>1378</v>
      </c>
      <c r="B303" s="104" t="s">
        <v>1074</v>
      </c>
      <c r="C303" s="104" t="s">
        <v>1068</v>
      </c>
      <c r="D303" s="104" t="s">
        <v>1084</v>
      </c>
      <c r="E303" s="104" t="s">
        <v>1073</v>
      </c>
      <c r="F303" s="104" t="s">
        <v>1071</v>
      </c>
      <c r="G303" s="104" t="s">
        <v>1072</v>
      </c>
      <c r="H303" s="104" t="s">
        <v>1085</v>
      </c>
      <c r="I303" s="104" t="s">
        <v>1089</v>
      </c>
    </row>
    <row r="304" spans="1:9">
      <c r="A304" s="105" t="s">
        <v>1379</v>
      </c>
      <c r="B304" s="106" t="s">
        <v>1074</v>
      </c>
      <c r="C304" s="106" t="s">
        <v>1068</v>
      </c>
      <c r="D304" s="106" t="s">
        <v>1084</v>
      </c>
      <c r="E304" s="106" t="s">
        <v>1073</v>
      </c>
      <c r="F304" s="106" t="s">
        <v>1071</v>
      </c>
      <c r="G304" s="106" t="s">
        <v>1072</v>
      </c>
      <c r="H304" s="106" t="s">
        <v>1091</v>
      </c>
      <c r="I304" s="106" t="s">
        <v>1085</v>
      </c>
    </row>
    <row r="305" spans="1:9">
      <c r="A305" s="103" t="s">
        <v>1380</v>
      </c>
      <c r="B305" s="104" t="s">
        <v>1074</v>
      </c>
      <c r="C305" s="104" t="s">
        <v>1068</v>
      </c>
      <c r="D305" s="104" t="s">
        <v>1085</v>
      </c>
      <c r="E305" s="104" t="s">
        <v>1073</v>
      </c>
      <c r="F305" s="104" t="s">
        <v>1071</v>
      </c>
      <c r="G305" s="104" t="s">
        <v>1072</v>
      </c>
      <c r="H305" s="104" t="s">
        <v>1091</v>
      </c>
      <c r="I305" s="104" t="s">
        <v>1089</v>
      </c>
    </row>
    <row r="306" spans="1:9">
      <c r="A306" s="105" t="s">
        <v>1381</v>
      </c>
      <c r="B306" s="106" t="s">
        <v>1074</v>
      </c>
      <c r="C306" s="106" t="s">
        <v>1068</v>
      </c>
      <c r="D306" s="106" t="s">
        <v>1084</v>
      </c>
      <c r="E306" s="106" t="s">
        <v>1073</v>
      </c>
      <c r="F306" s="106" t="s">
        <v>1071</v>
      </c>
      <c r="G306" s="106" t="s">
        <v>1072</v>
      </c>
      <c r="H306" s="106" t="s">
        <v>1091</v>
      </c>
      <c r="I306" s="106" t="s">
        <v>1089</v>
      </c>
    </row>
    <row r="307" spans="1:9">
      <c r="A307" s="103" t="s">
        <v>1382</v>
      </c>
      <c r="B307" s="104" t="s">
        <v>1067</v>
      </c>
      <c r="C307" s="104" t="s">
        <v>1084</v>
      </c>
      <c r="D307" s="104" t="s">
        <v>1074</v>
      </c>
      <c r="E307" s="104" t="s">
        <v>1073</v>
      </c>
      <c r="F307" s="104" t="s">
        <v>1071</v>
      </c>
      <c r="G307" s="104" t="s">
        <v>1072</v>
      </c>
      <c r="H307" s="104" t="s">
        <v>1085</v>
      </c>
      <c r="I307" s="104" t="s">
        <v>1089</v>
      </c>
    </row>
    <row r="308" spans="1:9">
      <c r="A308" s="105" t="s">
        <v>1383</v>
      </c>
      <c r="B308" s="106" t="s">
        <v>1067</v>
      </c>
      <c r="C308" s="106" t="s">
        <v>1084</v>
      </c>
      <c r="D308" s="106" t="s">
        <v>1074</v>
      </c>
      <c r="E308" s="106" t="s">
        <v>1073</v>
      </c>
      <c r="F308" s="106" t="s">
        <v>1071</v>
      </c>
      <c r="G308" s="106" t="s">
        <v>1072</v>
      </c>
      <c r="H308" s="106" t="s">
        <v>1091</v>
      </c>
      <c r="I308" s="106" t="s">
        <v>1085</v>
      </c>
    </row>
    <row r="309" spans="1:9">
      <c r="A309" s="103" t="s">
        <v>1384</v>
      </c>
      <c r="B309" s="104" t="s">
        <v>1067</v>
      </c>
      <c r="C309" s="104" t="s">
        <v>1074</v>
      </c>
      <c r="D309" s="104" t="s">
        <v>1085</v>
      </c>
      <c r="E309" s="104" t="s">
        <v>1073</v>
      </c>
      <c r="F309" s="104" t="s">
        <v>1071</v>
      </c>
      <c r="G309" s="104" t="s">
        <v>1072</v>
      </c>
      <c r="H309" s="104" t="s">
        <v>1091</v>
      </c>
      <c r="I309" s="104" t="s">
        <v>1089</v>
      </c>
    </row>
    <row r="310" spans="1:9">
      <c r="A310" s="105" t="s">
        <v>1385</v>
      </c>
      <c r="B310" s="106" t="s">
        <v>1067</v>
      </c>
      <c r="C310" s="106" t="s">
        <v>1084</v>
      </c>
      <c r="D310" s="106" t="s">
        <v>1074</v>
      </c>
      <c r="E310" s="106" t="s">
        <v>1073</v>
      </c>
      <c r="F310" s="106" t="s">
        <v>1071</v>
      </c>
      <c r="G310" s="106" t="s">
        <v>1072</v>
      </c>
      <c r="H310" s="106" t="s">
        <v>1091</v>
      </c>
      <c r="I310" s="106" t="s">
        <v>1089</v>
      </c>
    </row>
    <row r="311" spans="1:9">
      <c r="A311" s="103" t="s">
        <v>1386</v>
      </c>
      <c r="B311" s="104" t="s">
        <v>1074</v>
      </c>
      <c r="C311" s="104" t="s">
        <v>1084</v>
      </c>
      <c r="D311" s="104" t="s">
        <v>1085</v>
      </c>
      <c r="E311" s="104" t="s">
        <v>1073</v>
      </c>
      <c r="F311" s="104" t="s">
        <v>1071</v>
      </c>
      <c r="G311" s="104" t="s">
        <v>1072</v>
      </c>
      <c r="H311" s="104" t="s">
        <v>1091</v>
      </c>
      <c r="I311" s="104" t="s">
        <v>1089</v>
      </c>
    </row>
    <row r="312" spans="1:9">
      <c r="A312" s="105" t="s">
        <v>1387</v>
      </c>
      <c r="B312" s="106" t="s">
        <v>1074</v>
      </c>
      <c r="C312" s="106" t="s">
        <v>1068</v>
      </c>
      <c r="D312" s="106" t="s">
        <v>1084</v>
      </c>
      <c r="E312" s="106" t="s">
        <v>1073</v>
      </c>
      <c r="F312" s="106" t="s">
        <v>1071</v>
      </c>
      <c r="G312" s="106" t="s">
        <v>1067</v>
      </c>
      <c r="H312" s="106" t="s">
        <v>1085</v>
      </c>
      <c r="I312" s="106" t="s">
        <v>1089</v>
      </c>
    </row>
    <row r="313" spans="1:9">
      <c r="A313" s="103" t="s">
        <v>1388</v>
      </c>
      <c r="B313" s="104" t="s">
        <v>1074</v>
      </c>
      <c r="C313" s="104" t="s">
        <v>1084</v>
      </c>
      <c r="D313" s="104" t="s">
        <v>1085</v>
      </c>
      <c r="E313" s="104" t="s">
        <v>1073</v>
      </c>
      <c r="F313" s="104" t="s">
        <v>1071</v>
      </c>
      <c r="G313" s="104" t="s">
        <v>1068</v>
      </c>
      <c r="H313" s="104" t="s">
        <v>1091</v>
      </c>
      <c r="I313" s="104" t="s">
        <v>1089</v>
      </c>
    </row>
    <row r="314" spans="1:9">
      <c r="A314" s="105" t="s">
        <v>1389</v>
      </c>
      <c r="B314" s="106" t="s">
        <v>1074</v>
      </c>
      <c r="C314" s="106" t="s">
        <v>1068</v>
      </c>
      <c r="D314" s="106" t="s">
        <v>1085</v>
      </c>
      <c r="E314" s="106" t="s">
        <v>1073</v>
      </c>
      <c r="F314" s="106" t="s">
        <v>1071</v>
      </c>
      <c r="G314" s="106" t="s">
        <v>1067</v>
      </c>
      <c r="H314" s="106" t="s">
        <v>1091</v>
      </c>
      <c r="I314" s="106" t="s">
        <v>1089</v>
      </c>
    </row>
    <row r="315" spans="1:9">
      <c r="A315" s="103" t="s">
        <v>1390</v>
      </c>
      <c r="B315" s="104" t="s">
        <v>1074</v>
      </c>
      <c r="C315" s="104" t="s">
        <v>1068</v>
      </c>
      <c r="D315" s="104" t="s">
        <v>1084</v>
      </c>
      <c r="E315" s="104" t="s">
        <v>1073</v>
      </c>
      <c r="F315" s="104" t="s">
        <v>1071</v>
      </c>
      <c r="G315" s="104" t="s">
        <v>1067</v>
      </c>
      <c r="H315" s="104" t="s">
        <v>1091</v>
      </c>
      <c r="I315" s="104" t="s">
        <v>1089</v>
      </c>
    </row>
    <row r="316" spans="1:9">
      <c r="A316" s="105" t="s">
        <v>1391</v>
      </c>
      <c r="B316" s="106" t="s">
        <v>1067</v>
      </c>
      <c r="C316" s="106" t="s">
        <v>1068</v>
      </c>
      <c r="D316" s="106" t="s">
        <v>1069</v>
      </c>
      <c r="E316" s="106" t="s">
        <v>1070</v>
      </c>
      <c r="F316" s="106" t="s">
        <v>1071</v>
      </c>
      <c r="G316" s="106" t="s">
        <v>1072</v>
      </c>
      <c r="H316" s="106" t="s">
        <v>1073</v>
      </c>
      <c r="I316" s="106" t="s">
        <v>1074</v>
      </c>
    </row>
    <row r="317" spans="1:9">
      <c r="A317" s="103" t="s">
        <v>1392</v>
      </c>
      <c r="B317" s="104" t="s">
        <v>1074</v>
      </c>
      <c r="C317" s="104" t="s">
        <v>1084</v>
      </c>
      <c r="D317" s="104" t="s">
        <v>1085</v>
      </c>
      <c r="E317" s="104" t="s">
        <v>1073</v>
      </c>
      <c r="F317" s="104" t="s">
        <v>1071</v>
      </c>
      <c r="G317" s="104" t="s">
        <v>1067</v>
      </c>
      <c r="H317" s="104" t="s">
        <v>1091</v>
      </c>
      <c r="I317" s="104" t="s">
        <v>1089</v>
      </c>
    </row>
    <row r="318" spans="1:9">
      <c r="A318" s="105" t="s">
        <v>1393</v>
      </c>
      <c r="B318" s="106" t="s">
        <v>1067</v>
      </c>
      <c r="C318" s="106" t="s">
        <v>1068</v>
      </c>
      <c r="D318" s="106" t="s">
        <v>1084</v>
      </c>
      <c r="E318" s="106" t="s">
        <v>1073</v>
      </c>
      <c r="F318" s="106" t="s">
        <v>1071</v>
      </c>
      <c r="G318" s="106" t="s">
        <v>1072</v>
      </c>
      <c r="H318" s="106" t="s">
        <v>1085</v>
      </c>
      <c r="I318" s="106" t="s">
        <v>1089</v>
      </c>
    </row>
    <row r="319" spans="1:9">
      <c r="A319" s="103" t="s">
        <v>1394</v>
      </c>
      <c r="B319" s="104" t="s">
        <v>1067</v>
      </c>
      <c r="C319" s="104" t="s">
        <v>1068</v>
      </c>
      <c r="D319" s="104" t="s">
        <v>1084</v>
      </c>
      <c r="E319" s="104" t="s">
        <v>1073</v>
      </c>
      <c r="F319" s="104" t="s">
        <v>1071</v>
      </c>
      <c r="G319" s="104" t="s">
        <v>1072</v>
      </c>
      <c r="H319" s="104" t="s">
        <v>1091</v>
      </c>
      <c r="I319" s="104" t="s">
        <v>1085</v>
      </c>
    </row>
    <row r="320" spans="1:9">
      <c r="A320" s="105" t="s">
        <v>1395</v>
      </c>
      <c r="B320" s="106" t="s">
        <v>1067</v>
      </c>
      <c r="C320" s="106" t="s">
        <v>1068</v>
      </c>
      <c r="D320" s="106" t="s">
        <v>1085</v>
      </c>
      <c r="E320" s="106" t="s">
        <v>1073</v>
      </c>
      <c r="F320" s="106" t="s">
        <v>1071</v>
      </c>
      <c r="G320" s="106" t="s">
        <v>1072</v>
      </c>
      <c r="H320" s="106" t="s">
        <v>1091</v>
      </c>
      <c r="I320" s="106" t="s">
        <v>1089</v>
      </c>
    </row>
    <row r="321" spans="1:9">
      <c r="A321" s="103" t="s">
        <v>1396</v>
      </c>
      <c r="B321" s="104" t="s">
        <v>1067</v>
      </c>
      <c r="C321" s="104" t="s">
        <v>1068</v>
      </c>
      <c r="D321" s="104" t="s">
        <v>1084</v>
      </c>
      <c r="E321" s="104" t="s">
        <v>1073</v>
      </c>
      <c r="F321" s="104" t="s">
        <v>1071</v>
      </c>
      <c r="G321" s="104" t="s">
        <v>1072</v>
      </c>
      <c r="H321" s="104" t="s">
        <v>1091</v>
      </c>
      <c r="I321" s="104" t="s">
        <v>1089</v>
      </c>
    </row>
    <row r="322" spans="1:9">
      <c r="A322" s="105" t="s">
        <v>1397</v>
      </c>
      <c r="B322" s="106" t="s">
        <v>1085</v>
      </c>
      <c r="C322" s="106" t="s">
        <v>1068</v>
      </c>
      <c r="D322" s="106" t="s">
        <v>1084</v>
      </c>
      <c r="E322" s="106" t="s">
        <v>1073</v>
      </c>
      <c r="F322" s="106" t="s">
        <v>1071</v>
      </c>
      <c r="G322" s="106" t="s">
        <v>1072</v>
      </c>
      <c r="H322" s="106" t="s">
        <v>1091</v>
      </c>
      <c r="I322" s="106" t="s">
        <v>1089</v>
      </c>
    </row>
    <row r="323" spans="1:9">
      <c r="A323" s="103" t="s">
        <v>1398</v>
      </c>
      <c r="B323" s="104" t="s">
        <v>1067</v>
      </c>
      <c r="C323" s="104" t="s">
        <v>1084</v>
      </c>
      <c r="D323" s="104" t="s">
        <v>1085</v>
      </c>
      <c r="E323" s="104" t="s">
        <v>1073</v>
      </c>
      <c r="F323" s="104" t="s">
        <v>1071</v>
      </c>
      <c r="G323" s="104" t="s">
        <v>1072</v>
      </c>
      <c r="H323" s="104" t="s">
        <v>1091</v>
      </c>
      <c r="I323" s="104" t="s">
        <v>1089</v>
      </c>
    </row>
    <row r="324" spans="1:9">
      <c r="A324" s="105" t="s">
        <v>1399</v>
      </c>
      <c r="B324" s="106" t="s">
        <v>1067</v>
      </c>
      <c r="C324" s="106" t="s">
        <v>1084</v>
      </c>
      <c r="D324" s="106" t="s">
        <v>1085</v>
      </c>
      <c r="E324" s="106" t="s">
        <v>1073</v>
      </c>
      <c r="F324" s="106" t="s">
        <v>1071</v>
      </c>
      <c r="G324" s="106" t="s">
        <v>1068</v>
      </c>
      <c r="H324" s="106" t="s">
        <v>1091</v>
      </c>
      <c r="I324" s="106" t="s">
        <v>1089</v>
      </c>
    </row>
    <row r="325" spans="1:9">
      <c r="A325" s="103" t="s">
        <v>1400</v>
      </c>
      <c r="B325" s="104" t="s">
        <v>1074</v>
      </c>
      <c r="C325" s="104" t="s">
        <v>1068</v>
      </c>
      <c r="D325" s="104" t="s">
        <v>1084</v>
      </c>
      <c r="E325" s="104" t="s">
        <v>1072</v>
      </c>
      <c r="F325" s="104" t="s">
        <v>1071</v>
      </c>
      <c r="G325" s="104" t="s">
        <v>1067</v>
      </c>
      <c r="H325" s="104" t="s">
        <v>1085</v>
      </c>
      <c r="I325" s="104" t="s">
        <v>1089</v>
      </c>
    </row>
    <row r="326" spans="1:9">
      <c r="A326" s="105" t="s">
        <v>1401</v>
      </c>
      <c r="B326" s="106" t="s">
        <v>1074</v>
      </c>
      <c r="C326" s="106" t="s">
        <v>1068</v>
      </c>
      <c r="D326" s="106" t="s">
        <v>1084</v>
      </c>
      <c r="E326" s="106" t="s">
        <v>1072</v>
      </c>
      <c r="F326" s="106" t="s">
        <v>1071</v>
      </c>
      <c r="G326" s="106" t="s">
        <v>1067</v>
      </c>
      <c r="H326" s="106" t="s">
        <v>1091</v>
      </c>
      <c r="I326" s="106" t="s">
        <v>1085</v>
      </c>
    </row>
    <row r="327" spans="1:9">
      <c r="A327" s="103" t="s">
        <v>1402</v>
      </c>
      <c r="B327" s="104" t="s">
        <v>1074</v>
      </c>
      <c r="C327" s="104" t="s">
        <v>1068</v>
      </c>
      <c r="D327" s="104" t="s">
        <v>1085</v>
      </c>
      <c r="E327" s="104" t="s">
        <v>1072</v>
      </c>
      <c r="F327" s="104" t="s">
        <v>1071</v>
      </c>
      <c r="G327" s="104" t="s">
        <v>1067</v>
      </c>
      <c r="H327" s="104" t="s">
        <v>1091</v>
      </c>
      <c r="I327" s="104" t="s">
        <v>1089</v>
      </c>
    </row>
    <row r="328" spans="1:9">
      <c r="A328" s="105" t="s">
        <v>1403</v>
      </c>
      <c r="B328" s="106" t="s">
        <v>1074</v>
      </c>
      <c r="C328" s="106" t="s">
        <v>1068</v>
      </c>
      <c r="D328" s="106" t="s">
        <v>1084</v>
      </c>
      <c r="E328" s="106" t="s">
        <v>1072</v>
      </c>
      <c r="F328" s="106" t="s">
        <v>1071</v>
      </c>
      <c r="G328" s="106" t="s">
        <v>1067</v>
      </c>
      <c r="H328" s="106" t="s">
        <v>1091</v>
      </c>
      <c r="I328" s="106" t="s">
        <v>1089</v>
      </c>
    </row>
    <row r="329" spans="1:9">
      <c r="A329" s="103" t="s">
        <v>1404</v>
      </c>
      <c r="B329" s="104" t="s">
        <v>1074</v>
      </c>
      <c r="C329" s="104" t="s">
        <v>1084</v>
      </c>
      <c r="D329" s="104" t="s">
        <v>1085</v>
      </c>
      <c r="E329" s="104" t="s">
        <v>1072</v>
      </c>
      <c r="F329" s="104" t="s">
        <v>1071</v>
      </c>
      <c r="G329" s="104" t="s">
        <v>1068</v>
      </c>
      <c r="H329" s="104" t="s">
        <v>1091</v>
      </c>
      <c r="I329" s="104" t="s">
        <v>1089</v>
      </c>
    </row>
    <row r="330" spans="1:9">
      <c r="A330" s="105" t="s">
        <v>1405</v>
      </c>
      <c r="B330" s="106" t="s">
        <v>1074</v>
      </c>
      <c r="C330" s="106" t="s">
        <v>1084</v>
      </c>
      <c r="D330" s="106" t="s">
        <v>1085</v>
      </c>
      <c r="E330" s="106" t="s">
        <v>1072</v>
      </c>
      <c r="F330" s="106" t="s">
        <v>1071</v>
      </c>
      <c r="G330" s="106" t="s">
        <v>1067</v>
      </c>
      <c r="H330" s="106" t="s">
        <v>1091</v>
      </c>
      <c r="I330" s="106" t="s">
        <v>1089</v>
      </c>
    </row>
    <row r="331" spans="1:9">
      <c r="A331" s="103" t="s">
        <v>1406</v>
      </c>
      <c r="B331" s="104" t="s">
        <v>1074</v>
      </c>
      <c r="C331" s="104" t="s">
        <v>1084</v>
      </c>
      <c r="D331" s="104" t="s">
        <v>1085</v>
      </c>
      <c r="E331" s="104" t="s">
        <v>1071</v>
      </c>
      <c r="F331" s="104" t="s">
        <v>1067</v>
      </c>
      <c r="G331" s="104" t="s">
        <v>1068</v>
      </c>
      <c r="H331" s="104" t="s">
        <v>1091</v>
      </c>
      <c r="I331" s="104" t="s">
        <v>1089</v>
      </c>
    </row>
    <row r="332" spans="1:9">
      <c r="A332" s="105" t="s">
        <v>1407</v>
      </c>
      <c r="B332" s="106" t="s">
        <v>1067</v>
      </c>
      <c r="C332" s="106" t="s">
        <v>1084</v>
      </c>
      <c r="D332" s="106" t="s">
        <v>1085</v>
      </c>
      <c r="E332" s="106" t="s">
        <v>1072</v>
      </c>
      <c r="F332" s="106" t="s">
        <v>1071</v>
      </c>
      <c r="G332" s="106" t="s">
        <v>1068</v>
      </c>
      <c r="H332" s="106" t="s">
        <v>1091</v>
      </c>
      <c r="I332" s="106" t="s">
        <v>1089</v>
      </c>
    </row>
    <row r="333" spans="1:9">
      <c r="A333" s="103" t="s">
        <v>1408</v>
      </c>
      <c r="B333" s="104" t="s">
        <v>1067</v>
      </c>
      <c r="C333" s="104" t="s">
        <v>1068</v>
      </c>
      <c r="D333" s="104" t="s">
        <v>1069</v>
      </c>
      <c r="E333" s="104" t="s">
        <v>1070</v>
      </c>
      <c r="F333" s="104" t="s">
        <v>1085</v>
      </c>
      <c r="G333" s="104" t="s">
        <v>1072</v>
      </c>
      <c r="H333" s="104" t="s">
        <v>1073</v>
      </c>
      <c r="I333" s="104" t="s">
        <v>1074</v>
      </c>
    </row>
    <row r="334" spans="1:9">
      <c r="A334" s="105" t="s">
        <v>1409</v>
      </c>
      <c r="B334" s="106" t="s">
        <v>1067</v>
      </c>
      <c r="C334" s="106" t="s">
        <v>1068</v>
      </c>
      <c r="D334" s="106" t="s">
        <v>1069</v>
      </c>
      <c r="E334" s="106" t="s">
        <v>1070</v>
      </c>
      <c r="F334" s="106" t="s">
        <v>1084</v>
      </c>
      <c r="G334" s="106" t="s">
        <v>1072</v>
      </c>
      <c r="H334" s="106" t="s">
        <v>1073</v>
      </c>
      <c r="I334" s="106" t="s">
        <v>1074</v>
      </c>
    </row>
    <row r="335" spans="1:9">
      <c r="A335" s="103" t="s">
        <v>1410</v>
      </c>
      <c r="B335" s="104" t="s">
        <v>1070</v>
      </c>
      <c r="C335" s="104" t="s">
        <v>1068</v>
      </c>
      <c r="D335" s="104" t="s">
        <v>1069</v>
      </c>
      <c r="E335" s="104" t="s">
        <v>1073</v>
      </c>
      <c r="F335" s="104" t="s">
        <v>1067</v>
      </c>
      <c r="G335" s="104" t="s">
        <v>1072</v>
      </c>
      <c r="H335" s="104" t="s">
        <v>1074</v>
      </c>
      <c r="I335" s="104" t="s">
        <v>1089</v>
      </c>
    </row>
    <row r="336" spans="1:9">
      <c r="A336" s="105" t="s">
        <v>1411</v>
      </c>
      <c r="B336" s="106" t="s">
        <v>1070</v>
      </c>
      <c r="C336" s="106" t="s">
        <v>1068</v>
      </c>
      <c r="D336" s="106" t="s">
        <v>1069</v>
      </c>
      <c r="E336" s="106" t="s">
        <v>1073</v>
      </c>
      <c r="F336" s="106" t="s">
        <v>1067</v>
      </c>
      <c r="G336" s="106" t="s">
        <v>1072</v>
      </c>
      <c r="H336" s="106" t="s">
        <v>1091</v>
      </c>
      <c r="I336" s="106" t="s">
        <v>1074</v>
      </c>
    </row>
    <row r="337" spans="1:9">
      <c r="A337" s="103" t="s">
        <v>1412</v>
      </c>
      <c r="B337" s="104" t="s">
        <v>1070</v>
      </c>
      <c r="C337" s="104" t="s">
        <v>1068</v>
      </c>
      <c r="D337" s="104" t="s">
        <v>1069</v>
      </c>
      <c r="E337" s="104" t="s">
        <v>1073</v>
      </c>
      <c r="F337" s="104" t="s">
        <v>1084</v>
      </c>
      <c r="G337" s="104" t="s">
        <v>1072</v>
      </c>
      <c r="H337" s="104" t="s">
        <v>1074</v>
      </c>
      <c r="I337" s="104" t="s">
        <v>1085</v>
      </c>
    </row>
    <row r="338" spans="1:9">
      <c r="A338" s="105" t="s">
        <v>1413</v>
      </c>
      <c r="B338" s="106" t="s">
        <v>1070</v>
      </c>
      <c r="C338" s="106" t="s">
        <v>1068</v>
      </c>
      <c r="D338" s="106" t="s">
        <v>1069</v>
      </c>
      <c r="E338" s="106" t="s">
        <v>1073</v>
      </c>
      <c r="F338" s="106" t="s">
        <v>1074</v>
      </c>
      <c r="G338" s="106" t="s">
        <v>1072</v>
      </c>
      <c r="H338" s="106" t="s">
        <v>1085</v>
      </c>
      <c r="I338" s="106" t="s">
        <v>1089</v>
      </c>
    </row>
    <row r="339" spans="1:9">
      <c r="A339" s="103" t="s">
        <v>1414</v>
      </c>
      <c r="B339" s="104" t="s">
        <v>1070</v>
      </c>
      <c r="C339" s="104" t="s">
        <v>1068</v>
      </c>
      <c r="D339" s="104" t="s">
        <v>1069</v>
      </c>
      <c r="E339" s="104" t="s">
        <v>1073</v>
      </c>
      <c r="F339" s="104" t="s">
        <v>1074</v>
      </c>
      <c r="G339" s="104" t="s">
        <v>1072</v>
      </c>
      <c r="H339" s="104" t="s">
        <v>1091</v>
      </c>
      <c r="I339" s="104" t="s">
        <v>1085</v>
      </c>
    </row>
    <row r="340" spans="1:9">
      <c r="A340" s="105" t="s">
        <v>1415</v>
      </c>
      <c r="B340" s="106" t="s">
        <v>1070</v>
      </c>
      <c r="C340" s="106" t="s">
        <v>1068</v>
      </c>
      <c r="D340" s="106" t="s">
        <v>1069</v>
      </c>
      <c r="E340" s="106" t="s">
        <v>1073</v>
      </c>
      <c r="F340" s="106" t="s">
        <v>1084</v>
      </c>
      <c r="G340" s="106" t="s">
        <v>1072</v>
      </c>
      <c r="H340" s="106" t="s">
        <v>1074</v>
      </c>
      <c r="I340" s="106" t="s">
        <v>1089</v>
      </c>
    </row>
    <row r="341" spans="1:9">
      <c r="A341" s="103" t="s">
        <v>1416</v>
      </c>
      <c r="B341" s="104" t="s">
        <v>1070</v>
      </c>
      <c r="C341" s="104" t="s">
        <v>1068</v>
      </c>
      <c r="D341" s="104" t="s">
        <v>1069</v>
      </c>
      <c r="E341" s="104" t="s">
        <v>1073</v>
      </c>
      <c r="F341" s="104" t="s">
        <v>1084</v>
      </c>
      <c r="G341" s="104" t="s">
        <v>1072</v>
      </c>
      <c r="H341" s="104" t="s">
        <v>1091</v>
      </c>
      <c r="I341" s="104" t="s">
        <v>1074</v>
      </c>
    </row>
    <row r="342" spans="1:9">
      <c r="A342" s="105" t="s">
        <v>1417</v>
      </c>
      <c r="B342" s="106" t="s">
        <v>1070</v>
      </c>
      <c r="C342" s="106" t="s">
        <v>1068</v>
      </c>
      <c r="D342" s="106" t="s">
        <v>1069</v>
      </c>
      <c r="E342" s="106" t="s">
        <v>1073</v>
      </c>
      <c r="F342" s="106" t="s">
        <v>1074</v>
      </c>
      <c r="G342" s="106" t="s">
        <v>1072</v>
      </c>
      <c r="H342" s="106" t="s">
        <v>1091</v>
      </c>
      <c r="I342" s="106" t="s">
        <v>1089</v>
      </c>
    </row>
    <row r="343" spans="1:9">
      <c r="A343" s="103" t="s">
        <v>1418</v>
      </c>
      <c r="B343" s="104" t="s">
        <v>1070</v>
      </c>
      <c r="C343" s="104" t="s">
        <v>1084</v>
      </c>
      <c r="D343" s="104" t="s">
        <v>1069</v>
      </c>
      <c r="E343" s="104" t="s">
        <v>1073</v>
      </c>
      <c r="F343" s="104" t="s">
        <v>1067</v>
      </c>
      <c r="G343" s="104" t="s">
        <v>1072</v>
      </c>
      <c r="H343" s="104" t="s">
        <v>1074</v>
      </c>
      <c r="I343" s="104" t="s">
        <v>1085</v>
      </c>
    </row>
    <row r="344" spans="1:9">
      <c r="A344" s="105" t="s">
        <v>1419</v>
      </c>
      <c r="B344" s="106" t="s">
        <v>1070</v>
      </c>
      <c r="C344" s="106" t="s">
        <v>1074</v>
      </c>
      <c r="D344" s="106" t="s">
        <v>1069</v>
      </c>
      <c r="E344" s="106" t="s">
        <v>1073</v>
      </c>
      <c r="F344" s="106" t="s">
        <v>1067</v>
      </c>
      <c r="G344" s="106" t="s">
        <v>1072</v>
      </c>
      <c r="H344" s="106" t="s">
        <v>1085</v>
      </c>
      <c r="I344" s="106" t="s">
        <v>1089</v>
      </c>
    </row>
    <row r="345" spans="1:9">
      <c r="A345" s="103" t="s">
        <v>1420</v>
      </c>
      <c r="B345" s="104" t="s">
        <v>1070</v>
      </c>
      <c r="C345" s="104" t="s">
        <v>1074</v>
      </c>
      <c r="D345" s="104" t="s">
        <v>1069</v>
      </c>
      <c r="E345" s="104" t="s">
        <v>1073</v>
      </c>
      <c r="F345" s="104" t="s">
        <v>1067</v>
      </c>
      <c r="G345" s="104" t="s">
        <v>1072</v>
      </c>
      <c r="H345" s="104" t="s">
        <v>1091</v>
      </c>
      <c r="I345" s="104" t="s">
        <v>1085</v>
      </c>
    </row>
    <row r="346" spans="1:9">
      <c r="A346" s="105" t="s">
        <v>1421</v>
      </c>
      <c r="B346" s="106" t="s">
        <v>1070</v>
      </c>
      <c r="C346" s="106" t="s">
        <v>1084</v>
      </c>
      <c r="D346" s="106" t="s">
        <v>1069</v>
      </c>
      <c r="E346" s="106" t="s">
        <v>1073</v>
      </c>
      <c r="F346" s="106" t="s">
        <v>1067</v>
      </c>
      <c r="G346" s="106" t="s">
        <v>1072</v>
      </c>
      <c r="H346" s="106" t="s">
        <v>1074</v>
      </c>
      <c r="I346" s="106" t="s">
        <v>1089</v>
      </c>
    </row>
    <row r="347" spans="1:9">
      <c r="A347" s="103" t="s">
        <v>1422</v>
      </c>
      <c r="B347" s="104" t="s">
        <v>1070</v>
      </c>
      <c r="C347" s="104" t="s">
        <v>1084</v>
      </c>
      <c r="D347" s="104" t="s">
        <v>1069</v>
      </c>
      <c r="E347" s="104" t="s">
        <v>1073</v>
      </c>
      <c r="F347" s="104" t="s">
        <v>1067</v>
      </c>
      <c r="G347" s="104" t="s">
        <v>1072</v>
      </c>
      <c r="H347" s="104" t="s">
        <v>1091</v>
      </c>
      <c r="I347" s="104" t="s">
        <v>1074</v>
      </c>
    </row>
    <row r="348" spans="1:9">
      <c r="A348" s="105" t="s">
        <v>1423</v>
      </c>
      <c r="B348" s="106" t="s">
        <v>1070</v>
      </c>
      <c r="C348" s="106" t="s">
        <v>1074</v>
      </c>
      <c r="D348" s="106" t="s">
        <v>1069</v>
      </c>
      <c r="E348" s="106" t="s">
        <v>1073</v>
      </c>
      <c r="F348" s="106" t="s">
        <v>1067</v>
      </c>
      <c r="G348" s="106" t="s">
        <v>1072</v>
      </c>
      <c r="H348" s="106" t="s">
        <v>1091</v>
      </c>
      <c r="I348" s="106" t="s">
        <v>1089</v>
      </c>
    </row>
    <row r="349" spans="1:9">
      <c r="A349" s="103" t="s">
        <v>1424</v>
      </c>
      <c r="B349" s="104" t="s">
        <v>1070</v>
      </c>
      <c r="C349" s="104" t="s">
        <v>1084</v>
      </c>
      <c r="D349" s="104" t="s">
        <v>1069</v>
      </c>
      <c r="E349" s="104" t="s">
        <v>1073</v>
      </c>
      <c r="F349" s="104" t="s">
        <v>1074</v>
      </c>
      <c r="G349" s="104" t="s">
        <v>1072</v>
      </c>
      <c r="H349" s="104" t="s">
        <v>1085</v>
      </c>
      <c r="I349" s="104" t="s">
        <v>1089</v>
      </c>
    </row>
    <row r="350" spans="1:9">
      <c r="A350" s="105" t="s">
        <v>1425</v>
      </c>
      <c r="B350" s="106" t="s">
        <v>1070</v>
      </c>
      <c r="C350" s="106" t="s">
        <v>1084</v>
      </c>
      <c r="D350" s="106" t="s">
        <v>1069</v>
      </c>
      <c r="E350" s="106" t="s">
        <v>1073</v>
      </c>
      <c r="F350" s="106" t="s">
        <v>1074</v>
      </c>
      <c r="G350" s="106" t="s">
        <v>1072</v>
      </c>
      <c r="H350" s="106" t="s">
        <v>1091</v>
      </c>
      <c r="I350" s="106" t="s">
        <v>1085</v>
      </c>
    </row>
    <row r="351" spans="1:9">
      <c r="A351" s="103" t="s">
        <v>1426</v>
      </c>
      <c r="B351" s="104" t="s">
        <v>1067</v>
      </c>
      <c r="C351" s="104" t="s">
        <v>1068</v>
      </c>
      <c r="D351" s="104" t="s">
        <v>1069</v>
      </c>
      <c r="E351" s="104" t="s">
        <v>1070</v>
      </c>
      <c r="F351" s="104" t="s">
        <v>1071</v>
      </c>
      <c r="G351" s="104" t="s">
        <v>1072</v>
      </c>
      <c r="H351" s="104" t="s">
        <v>1073</v>
      </c>
      <c r="I351" s="104" t="s">
        <v>1074</v>
      </c>
    </row>
    <row r="352" spans="1:9">
      <c r="A352" s="105" t="s">
        <v>1427</v>
      </c>
      <c r="B352" s="106" t="s">
        <v>1070</v>
      </c>
      <c r="C352" s="106" t="s">
        <v>1084</v>
      </c>
      <c r="D352" s="106" t="s">
        <v>1069</v>
      </c>
      <c r="E352" s="106" t="s">
        <v>1073</v>
      </c>
      <c r="F352" s="106" t="s">
        <v>1074</v>
      </c>
      <c r="G352" s="106" t="s">
        <v>1072</v>
      </c>
      <c r="H352" s="106" t="s">
        <v>1091</v>
      </c>
      <c r="I352" s="106" t="s">
        <v>1089</v>
      </c>
    </row>
    <row r="353" spans="1:9">
      <c r="A353" s="103" t="s">
        <v>1428</v>
      </c>
      <c r="B353" s="104" t="s">
        <v>1067</v>
      </c>
      <c r="C353" s="104" t="s">
        <v>1068</v>
      </c>
      <c r="D353" s="104" t="s">
        <v>1069</v>
      </c>
      <c r="E353" s="104" t="s">
        <v>1070</v>
      </c>
      <c r="F353" s="104" t="s">
        <v>1084</v>
      </c>
      <c r="G353" s="104" t="s">
        <v>1073</v>
      </c>
      <c r="H353" s="104" t="s">
        <v>1074</v>
      </c>
      <c r="I353" s="104" t="s">
        <v>1085</v>
      </c>
    </row>
    <row r="354" spans="1:9">
      <c r="A354" s="105" t="s">
        <v>1429</v>
      </c>
      <c r="B354" s="106" t="s">
        <v>1074</v>
      </c>
      <c r="C354" s="106" t="s">
        <v>1068</v>
      </c>
      <c r="D354" s="106" t="s">
        <v>1069</v>
      </c>
      <c r="E354" s="106" t="s">
        <v>1070</v>
      </c>
      <c r="F354" s="106" t="s">
        <v>1067</v>
      </c>
      <c r="G354" s="106" t="s">
        <v>1073</v>
      </c>
      <c r="H354" s="106" t="s">
        <v>1085</v>
      </c>
      <c r="I354" s="106" t="s">
        <v>1089</v>
      </c>
    </row>
    <row r="355" spans="1:9">
      <c r="A355" s="103" t="s">
        <v>1430</v>
      </c>
      <c r="B355" s="104" t="s">
        <v>1074</v>
      </c>
      <c r="C355" s="104" t="s">
        <v>1068</v>
      </c>
      <c r="D355" s="104" t="s">
        <v>1069</v>
      </c>
      <c r="E355" s="104" t="s">
        <v>1070</v>
      </c>
      <c r="F355" s="104" t="s">
        <v>1067</v>
      </c>
      <c r="G355" s="104" t="s">
        <v>1073</v>
      </c>
      <c r="H355" s="104" t="s">
        <v>1091</v>
      </c>
      <c r="I355" s="104" t="s">
        <v>1085</v>
      </c>
    </row>
    <row r="356" spans="1:9">
      <c r="A356" s="105" t="s">
        <v>1431</v>
      </c>
      <c r="B356" s="106" t="s">
        <v>1067</v>
      </c>
      <c r="C356" s="106" t="s">
        <v>1068</v>
      </c>
      <c r="D356" s="106" t="s">
        <v>1069</v>
      </c>
      <c r="E356" s="106" t="s">
        <v>1070</v>
      </c>
      <c r="F356" s="106" t="s">
        <v>1084</v>
      </c>
      <c r="G356" s="106" t="s">
        <v>1073</v>
      </c>
      <c r="H356" s="106" t="s">
        <v>1074</v>
      </c>
      <c r="I356" s="106" t="s">
        <v>1089</v>
      </c>
    </row>
    <row r="357" spans="1:9">
      <c r="A357" s="103" t="s">
        <v>1432</v>
      </c>
      <c r="B357" s="104" t="s">
        <v>1067</v>
      </c>
      <c r="C357" s="104" t="s">
        <v>1068</v>
      </c>
      <c r="D357" s="104" t="s">
        <v>1069</v>
      </c>
      <c r="E357" s="104" t="s">
        <v>1070</v>
      </c>
      <c r="F357" s="104" t="s">
        <v>1084</v>
      </c>
      <c r="G357" s="104" t="s">
        <v>1073</v>
      </c>
      <c r="H357" s="104" t="s">
        <v>1091</v>
      </c>
      <c r="I357" s="104" t="s">
        <v>1074</v>
      </c>
    </row>
    <row r="358" spans="1:9">
      <c r="A358" s="105" t="s">
        <v>1433</v>
      </c>
      <c r="B358" s="106" t="s">
        <v>1074</v>
      </c>
      <c r="C358" s="106" t="s">
        <v>1068</v>
      </c>
      <c r="D358" s="106" t="s">
        <v>1069</v>
      </c>
      <c r="E358" s="106" t="s">
        <v>1070</v>
      </c>
      <c r="F358" s="106" t="s">
        <v>1067</v>
      </c>
      <c r="G358" s="106" t="s">
        <v>1073</v>
      </c>
      <c r="H358" s="106" t="s">
        <v>1091</v>
      </c>
      <c r="I358" s="106" t="s">
        <v>1089</v>
      </c>
    </row>
    <row r="359" spans="1:9">
      <c r="A359" s="103" t="s">
        <v>1434</v>
      </c>
      <c r="B359" s="104" t="s">
        <v>1074</v>
      </c>
      <c r="C359" s="104" t="s">
        <v>1068</v>
      </c>
      <c r="D359" s="104" t="s">
        <v>1069</v>
      </c>
      <c r="E359" s="104" t="s">
        <v>1070</v>
      </c>
      <c r="F359" s="104" t="s">
        <v>1084</v>
      </c>
      <c r="G359" s="104" t="s">
        <v>1073</v>
      </c>
      <c r="H359" s="104" t="s">
        <v>1085</v>
      </c>
      <c r="I359" s="104" t="s">
        <v>1089</v>
      </c>
    </row>
    <row r="360" spans="1:9">
      <c r="A360" s="105" t="s">
        <v>1435</v>
      </c>
      <c r="B360" s="106" t="s">
        <v>1074</v>
      </c>
      <c r="C360" s="106" t="s">
        <v>1068</v>
      </c>
      <c r="D360" s="106" t="s">
        <v>1069</v>
      </c>
      <c r="E360" s="106" t="s">
        <v>1070</v>
      </c>
      <c r="F360" s="106" t="s">
        <v>1084</v>
      </c>
      <c r="G360" s="106" t="s">
        <v>1073</v>
      </c>
      <c r="H360" s="106" t="s">
        <v>1091</v>
      </c>
      <c r="I360" s="106" t="s">
        <v>1085</v>
      </c>
    </row>
    <row r="361" spans="1:9">
      <c r="A361" s="103" t="s">
        <v>1436</v>
      </c>
      <c r="B361" s="104" t="s">
        <v>1074</v>
      </c>
      <c r="C361" s="104" t="s">
        <v>1068</v>
      </c>
      <c r="D361" s="104" t="s">
        <v>1069</v>
      </c>
      <c r="E361" s="104" t="s">
        <v>1070</v>
      </c>
      <c r="F361" s="104" t="s">
        <v>1085</v>
      </c>
      <c r="G361" s="104" t="s">
        <v>1073</v>
      </c>
      <c r="H361" s="104" t="s">
        <v>1091</v>
      </c>
      <c r="I361" s="104" t="s">
        <v>1089</v>
      </c>
    </row>
    <row r="362" spans="1:9">
      <c r="A362" s="105" t="s">
        <v>1437</v>
      </c>
      <c r="B362" s="106" t="s">
        <v>1074</v>
      </c>
      <c r="C362" s="106" t="s">
        <v>1068</v>
      </c>
      <c r="D362" s="106" t="s">
        <v>1069</v>
      </c>
      <c r="E362" s="106" t="s">
        <v>1070</v>
      </c>
      <c r="F362" s="106" t="s">
        <v>1084</v>
      </c>
      <c r="G362" s="106" t="s">
        <v>1073</v>
      </c>
      <c r="H362" s="106" t="s">
        <v>1091</v>
      </c>
      <c r="I362" s="106" t="s">
        <v>1089</v>
      </c>
    </row>
    <row r="363" spans="1:9">
      <c r="A363" s="103" t="s">
        <v>1438</v>
      </c>
      <c r="B363" s="104" t="s">
        <v>1074</v>
      </c>
      <c r="C363" s="104" t="s">
        <v>1084</v>
      </c>
      <c r="D363" s="104" t="s">
        <v>1069</v>
      </c>
      <c r="E363" s="104" t="s">
        <v>1070</v>
      </c>
      <c r="F363" s="104" t="s">
        <v>1067</v>
      </c>
      <c r="G363" s="104" t="s">
        <v>1073</v>
      </c>
      <c r="H363" s="104" t="s">
        <v>1085</v>
      </c>
      <c r="I363" s="104" t="s">
        <v>1089</v>
      </c>
    </row>
    <row r="364" spans="1:9">
      <c r="A364" s="105" t="s">
        <v>1439</v>
      </c>
      <c r="B364" s="106" t="s">
        <v>1074</v>
      </c>
      <c r="C364" s="106" t="s">
        <v>1084</v>
      </c>
      <c r="D364" s="106" t="s">
        <v>1069</v>
      </c>
      <c r="E364" s="106" t="s">
        <v>1070</v>
      </c>
      <c r="F364" s="106" t="s">
        <v>1085</v>
      </c>
      <c r="G364" s="106" t="s">
        <v>1073</v>
      </c>
      <c r="H364" s="106" t="s">
        <v>1091</v>
      </c>
      <c r="I364" s="106" t="s">
        <v>1089</v>
      </c>
    </row>
    <row r="365" spans="1:9">
      <c r="A365" s="103" t="s">
        <v>1440</v>
      </c>
      <c r="B365" s="104" t="s">
        <v>1074</v>
      </c>
      <c r="C365" s="104" t="s">
        <v>1085</v>
      </c>
      <c r="D365" s="104" t="s">
        <v>1069</v>
      </c>
      <c r="E365" s="104" t="s">
        <v>1070</v>
      </c>
      <c r="F365" s="104" t="s">
        <v>1067</v>
      </c>
      <c r="G365" s="104" t="s">
        <v>1073</v>
      </c>
      <c r="H365" s="104" t="s">
        <v>1091</v>
      </c>
      <c r="I365" s="104" t="s">
        <v>1089</v>
      </c>
    </row>
    <row r="366" spans="1:9">
      <c r="A366" s="105" t="s">
        <v>1441</v>
      </c>
      <c r="B366" s="106" t="s">
        <v>1074</v>
      </c>
      <c r="C366" s="106" t="s">
        <v>1084</v>
      </c>
      <c r="D366" s="106" t="s">
        <v>1069</v>
      </c>
      <c r="E366" s="106" t="s">
        <v>1070</v>
      </c>
      <c r="F366" s="106" t="s">
        <v>1067</v>
      </c>
      <c r="G366" s="106" t="s">
        <v>1073</v>
      </c>
      <c r="H366" s="106" t="s">
        <v>1091</v>
      </c>
      <c r="I366" s="106" t="s">
        <v>1089</v>
      </c>
    </row>
    <row r="367" spans="1:9">
      <c r="A367" s="103" t="s">
        <v>1442</v>
      </c>
      <c r="B367" s="104" t="s">
        <v>1067</v>
      </c>
      <c r="C367" s="104" t="s">
        <v>1068</v>
      </c>
      <c r="D367" s="104" t="s">
        <v>1069</v>
      </c>
      <c r="E367" s="104" t="s">
        <v>1070</v>
      </c>
      <c r="F367" s="104" t="s">
        <v>1071</v>
      </c>
      <c r="G367" s="104" t="s">
        <v>1072</v>
      </c>
      <c r="H367" s="104" t="s">
        <v>1073</v>
      </c>
      <c r="I367" s="104" t="s">
        <v>1074</v>
      </c>
    </row>
    <row r="368" spans="1:9">
      <c r="A368" s="105" t="s">
        <v>1443</v>
      </c>
      <c r="B368" s="106" t="s">
        <v>1067</v>
      </c>
      <c r="C368" s="106" t="s">
        <v>1068</v>
      </c>
      <c r="D368" s="106" t="s">
        <v>1069</v>
      </c>
      <c r="E368" s="106" t="s">
        <v>1070</v>
      </c>
      <c r="F368" s="106" t="s">
        <v>1084</v>
      </c>
      <c r="G368" s="106" t="s">
        <v>1072</v>
      </c>
      <c r="H368" s="106" t="s">
        <v>1073</v>
      </c>
      <c r="I368" s="106" t="s">
        <v>1085</v>
      </c>
    </row>
    <row r="369" spans="1:9">
      <c r="A369" s="103" t="s">
        <v>1444</v>
      </c>
      <c r="B369" s="104" t="s">
        <v>1070</v>
      </c>
      <c r="C369" s="104" t="s">
        <v>1068</v>
      </c>
      <c r="D369" s="104" t="s">
        <v>1069</v>
      </c>
      <c r="E369" s="104" t="s">
        <v>1073</v>
      </c>
      <c r="F369" s="104" t="s">
        <v>1067</v>
      </c>
      <c r="G369" s="104" t="s">
        <v>1072</v>
      </c>
      <c r="H369" s="104" t="s">
        <v>1085</v>
      </c>
      <c r="I369" s="104" t="s">
        <v>1089</v>
      </c>
    </row>
    <row r="370" spans="1:9">
      <c r="A370" s="105" t="s">
        <v>1445</v>
      </c>
      <c r="B370" s="106" t="s">
        <v>1070</v>
      </c>
      <c r="C370" s="106" t="s">
        <v>1068</v>
      </c>
      <c r="D370" s="106" t="s">
        <v>1069</v>
      </c>
      <c r="E370" s="106" t="s">
        <v>1073</v>
      </c>
      <c r="F370" s="106" t="s">
        <v>1067</v>
      </c>
      <c r="G370" s="106" t="s">
        <v>1072</v>
      </c>
      <c r="H370" s="106" t="s">
        <v>1091</v>
      </c>
      <c r="I370" s="106" t="s">
        <v>1085</v>
      </c>
    </row>
    <row r="371" spans="1:9">
      <c r="A371" s="103" t="s">
        <v>1446</v>
      </c>
      <c r="B371" s="104" t="s">
        <v>1067</v>
      </c>
      <c r="C371" s="104" t="s">
        <v>1068</v>
      </c>
      <c r="D371" s="104" t="s">
        <v>1069</v>
      </c>
      <c r="E371" s="104" t="s">
        <v>1070</v>
      </c>
      <c r="F371" s="104" t="s">
        <v>1084</v>
      </c>
      <c r="G371" s="104" t="s">
        <v>1072</v>
      </c>
      <c r="H371" s="104" t="s">
        <v>1073</v>
      </c>
      <c r="I371" s="104" t="s">
        <v>1089</v>
      </c>
    </row>
    <row r="372" spans="1:9">
      <c r="A372" s="105" t="s">
        <v>1447</v>
      </c>
      <c r="B372" s="106" t="s">
        <v>1070</v>
      </c>
      <c r="C372" s="106" t="s">
        <v>1068</v>
      </c>
      <c r="D372" s="106" t="s">
        <v>1069</v>
      </c>
      <c r="E372" s="106" t="s">
        <v>1073</v>
      </c>
      <c r="F372" s="106" t="s">
        <v>1067</v>
      </c>
      <c r="G372" s="106" t="s">
        <v>1072</v>
      </c>
      <c r="H372" s="106" t="s">
        <v>1091</v>
      </c>
      <c r="I372" s="106" t="s">
        <v>1084</v>
      </c>
    </row>
    <row r="373" spans="1:9">
      <c r="A373" s="103" t="s">
        <v>1448</v>
      </c>
      <c r="B373" s="104" t="s">
        <v>1070</v>
      </c>
      <c r="C373" s="104" t="s">
        <v>1068</v>
      </c>
      <c r="D373" s="104" t="s">
        <v>1069</v>
      </c>
      <c r="E373" s="104" t="s">
        <v>1073</v>
      </c>
      <c r="F373" s="104" t="s">
        <v>1067</v>
      </c>
      <c r="G373" s="104" t="s">
        <v>1072</v>
      </c>
      <c r="H373" s="104" t="s">
        <v>1091</v>
      </c>
      <c r="I373" s="104" t="s">
        <v>1089</v>
      </c>
    </row>
    <row r="374" spans="1:9">
      <c r="A374" s="105" t="s">
        <v>1449</v>
      </c>
      <c r="B374" s="106" t="s">
        <v>1070</v>
      </c>
      <c r="C374" s="106" t="s">
        <v>1068</v>
      </c>
      <c r="D374" s="106" t="s">
        <v>1069</v>
      </c>
      <c r="E374" s="106" t="s">
        <v>1073</v>
      </c>
      <c r="F374" s="106" t="s">
        <v>1084</v>
      </c>
      <c r="G374" s="106" t="s">
        <v>1072</v>
      </c>
      <c r="H374" s="106" t="s">
        <v>1085</v>
      </c>
      <c r="I374" s="106" t="s">
        <v>1089</v>
      </c>
    </row>
    <row r="375" spans="1:9">
      <c r="A375" s="103" t="s">
        <v>1450</v>
      </c>
      <c r="B375" s="104" t="s">
        <v>1070</v>
      </c>
      <c r="C375" s="104" t="s">
        <v>1068</v>
      </c>
      <c r="D375" s="104" t="s">
        <v>1069</v>
      </c>
      <c r="E375" s="104" t="s">
        <v>1073</v>
      </c>
      <c r="F375" s="104" t="s">
        <v>1084</v>
      </c>
      <c r="G375" s="104" t="s">
        <v>1072</v>
      </c>
      <c r="H375" s="104" t="s">
        <v>1091</v>
      </c>
      <c r="I375" s="104" t="s">
        <v>1085</v>
      </c>
    </row>
    <row r="376" spans="1:9">
      <c r="A376" s="105" t="s">
        <v>1451</v>
      </c>
      <c r="B376" s="106" t="s">
        <v>1070</v>
      </c>
      <c r="C376" s="106" t="s">
        <v>1068</v>
      </c>
      <c r="D376" s="106" t="s">
        <v>1069</v>
      </c>
      <c r="E376" s="106" t="s">
        <v>1073</v>
      </c>
      <c r="F376" s="106" t="s">
        <v>1085</v>
      </c>
      <c r="G376" s="106" t="s">
        <v>1072</v>
      </c>
      <c r="H376" s="106" t="s">
        <v>1091</v>
      </c>
      <c r="I376" s="106" t="s">
        <v>1089</v>
      </c>
    </row>
    <row r="377" spans="1:9">
      <c r="A377" s="103" t="s">
        <v>1452</v>
      </c>
      <c r="B377" s="104" t="s">
        <v>1070</v>
      </c>
      <c r="C377" s="104" t="s">
        <v>1068</v>
      </c>
      <c r="D377" s="104" t="s">
        <v>1069</v>
      </c>
      <c r="E377" s="104" t="s">
        <v>1073</v>
      </c>
      <c r="F377" s="104" t="s">
        <v>1084</v>
      </c>
      <c r="G377" s="104" t="s">
        <v>1072</v>
      </c>
      <c r="H377" s="104" t="s">
        <v>1091</v>
      </c>
      <c r="I377" s="104" t="s">
        <v>1089</v>
      </c>
    </row>
    <row r="378" spans="1:9">
      <c r="A378" s="105" t="s">
        <v>1453</v>
      </c>
      <c r="B378" s="106" t="s">
        <v>1070</v>
      </c>
      <c r="C378" s="106" t="s">
        <v>1084</v>
      </c>
      <c r="D378" s="106" t="s">
        <v>1069</v>
      </c>
      <c r="E378" s="106" t="s">
        <v>1073</v>
      </c>
      <c r="F378" s="106" t="s">
        <v>1067</v>
      </c>
      <c r="G378" s="106" t="s">
        <v>1072</v>
      </c>
      <c r="H378" s="106" t="s">
        <v>1085</v>
      </c>
      <c r="I378" s="106" t="s">
        <v>1089</v>
      </c>
    </row>
    <row r="379" spans="1:9">
      <c r="A379" s="103" t="s">
        <v>1454</v>
      </c>
      <c r="B379" s="104" t="s">
        <v>1070</v>
      </c>
      <c r="C379" s="104" t="s">
        <v>1084</v>
      </c>
      <c r="D379" s="104" t="s">
        <v>1069</v>
      </c>
      <c r="E379" s="104" t="s">
        <v>1073</v>
      </c>
      <c r="F379" s="104" t="s">
        <v>1067</v>
      </c>
      <c r="G379" s="104" t="s">
        <v>1072</v>
      </c>
      <c r="H379" s="104" t="s">
        <v>1091</v>
      </c>
      <c r="I379" s="104" t="s">
        <v>1085</v>
      </c>
    </row>
    <row r="380" spans="1:9">
      <c r="A380" s="105" t="s">
        <v>1455</v>
      </c>
      <c r="B380" s="106" t="s">
        <v>1070</v>
      </c>
      <c r="C380" s="106" t="s">
        <v>1085</v>
      </c>
      <c r="D380" s="106" t="s">
        <v>1069</v>
      </c>
      <c r="E380" s="106" t="s">
        <v>1073</v>
      </c>
      <c r="F380" s="106" t="s">
        <v>1067</v>
      </c>
      <c r="G380" s="106" t="s">
        <v>1072</v>
      </c>
      <c r="H380" s="106" t="s">
        <v>1091</v>
      </c>
      <c r="I380" s="106" t="s">
        <v>1089</v>
      </c>
    </row>
    <row r="381" spans="1:9">
      <c r="A381" s="103" t="s">
        <v>1456</v>
      </c>
      <c r="B381" s="104" t="s">
        <v>1070</v>
      </c>
      <c r="C381" s="104" t="s">
        <v>1084</v>
      </c>
      <c r="D381" s="104" t="s">
        <v>1069</v>
      </c>
      <c r="E381" s="104" t="s">
        <v>1073</v>
      </c>
      <c r="F381" s="104" t="s">
        <v>1067</v>
      </c>
      <c r="G381" s="104" t="s">
        <v>1072</v>
      </c>
      <c r="H381" s="104" t="s">
        <v>1091</v>
      </c>
      <c r="I381" s="104" t="s">
        <v>1089</v>
      </c>
    </row>
    <row r="382" spans="1:9">
      <c r="A382" s="105" t="s">
        <v>1457</v>
      </c>
      <c r="B382" s="106" t="s">
        <v>1070</v>
      </c>
      <c r="C382" s="106" t="s">
        <v>1084</v>
      </c>
      <c r="D382" s="106" t="s">
        <v>1069</v>
      </c>
      <c r="E382" s="106" t="s">
        <v>1073</v>
      </c>
      <c r="F382" s="106" t="s">
        <v>1085</v>
      </c>
      <c r="G382" s="106" t="s">
        <v>1072</v>
      </c>
      <c r="H382" s="106" t="s">
        <v>1091</v>
      </c>
      <c r="I382" s="106" t="s">
        <v>1089</v>
      </c>
    </row>
    <row r="383" spans="1:9">
      <c r="A383" s="103" t="s">
        <v>1458</v>
      </c>
      <c r="B383" s="104" t="s">
        <v>1067</v>
      </c>
      <c r="C383" s="104" t="s">
        <v>1068</v>
      </c>
      <c r="D383" s="104" t="s">
        <v>1069</v>
      </c>
      <c r="E383" s="104" t="s">
        <v>1070</v>
      </c>
      <c r="F383" s="104" t="s">
        <v>1084</v>
      </c>
      <c r="G383" s="104" t="s">
        <v>1073</v>
      </c>
      <c r="H383" s="104" t="s">
        <v>1085</v>
      </c>
      <c r="I383" s="104" t="s">
        <v>1089</v>
      </c>
    </row>
    <row r="384" spans="1:9">
      <c r="A384" s="105" t="s">
        <v>1459</v>
      </c>
      <c r="B384" s="106" t="s">
        <v>1085</v>
      </c>
      <c r="C384" s="106" t="s">
        <v>1068</v>
      </c>
      <c r="D384" s="106" t="s">
        <v>1069</v>
      </c>
      <c r="E384" s="106" t="s">
        <v>1070</v>
      </c>
      <c r="F384" s="106" t="s">
        <v>1084</v>
      </c>
      <c r="G384" s="106" t="s">
        <v>1073</v>
      </c>
      <c r="H384" s="106" t="s">
        <v>1091</v>
      </c>
      <c r="I384" s="106" t="s">
        <v>1089</v>
      </c>
    </row>
    <row r="385" spans="1:9">
      <c r="A385" s="103" t="s">
        <v>1460</v>
      </c>
      <c r="B385" s="104" t="s">
        <v>1067</v>
      </c>
      <c r="C385" s="104" t="s">
        <v>1068</v>
      </c>
      <c r="D385" s="104" t="s">
        <v>1069</v>
      </c>
      <c r="E385" s="104" t="s">
        <v>1070</v>
      </c>
      <c r="F385" s="104" t="s">
        <v>1085</v>
      </c>
      <c r="G385" s="104" t="s">
        <v>1073</v>
      </c>
      <c r="H385" s="104" t="s">
        <v>1091</v>
      </c>
      <c r="I385" s="104" t="s">
        <v>1089</v>
      </c>
    </row>
    <row r="386" spans="1:9">
      <c r="A386" s="105" t="s">
        <v>1461</v>
      </c>
      <c r="B386" s="106" t="s">
        <v>1067</v>
      </c>
      <c r="C386" s="106" t="s">
        <v>1068</v>
      </c>
      <c r="D386" s="106" t="s">
        <v>1069</v>
      </c>
      <c r="E386" s="106" t="s">
        <v>1070</v>
      </c>
      <c r="F386" s="106" t="s">
        <v>1084</v>
      </c>
      <c r="G386" s="106" t="s">
        <v>1073</v>
      </c>
      <c r="H386" s="106" t="s">
        <v>1091</v>
      </c>
      <c r="I386" s="106" t="s">
        <v>1089</v>
      </c>
    </row>
    <row r="387" spans="1:9">
      <c r="A387" s="103" t="s">
        <v>1462</v>
      </c>
      <c r="B387" s="104" t="s">
        <v>1067</v>
      </c>
      <c r="C387" s="104" t="s">
        <v>1068</v>
      </c>
      <c r="D387" s="104" t="s">
        <v>1069</v>
      </c>
      <c r="E387" s="104" t="s">
        <v>1070</v>
      </c>
      <c r="F387" s="104" t="s">
        <v>1071</v>
      </c>
      <c r="G387" s="104" t="s">
        <v>1072</v>
      </c>
      <c r="H387" s="104" t="s">
        <v>1073</v>
      </c>
      <c r="I387" s="104" t="s">
        <v>1074</v>
      </c>
    </row>
    <row r="388" spans="1:9">
      <c r="A388" s="105" t="s">
        <v>1463</v>
      </c>
      <c r="B388" s="106" t="s">
        <v>1067</v>
      </c>
      <c r="C388" s="106" t="s">
        <v>1084</v>
      </c>
      <c r="D388" s="106" t="s">
        <v>1069</v>
      </c>
      <c r="E388" s="106" t="s">
        <v>1070</v>
      </c>
      <c r="F388" s="106" t="s">
        <v>1085</v>
      </c>
      <c r="G388" s="106" t="s">
        <v>1073</v>
      </c>
      <c r="H388" s="106" t="s">
        <v>1091</v>
      </c>
      <c r="I388" s="106" t="s">
        <v>1089</v>
      </c>
    </row>
    <row r="389" spans="1:9">
      <c r="A389" s="103" t="s">
        <v>1464</v>
      </c>
      <c r="B389" s="104" t="s">
        <v>1067</v>
      </c>
      <c r="C389" s="104" t="s">
        <v>1068</v>
      </c>
      <c r="D389" s="104" t="s">
        <v>1069</v>
      </c>
      <c r="E389" s="104" t="s">
        <v>1070</v>
      </c>
      <c r="F389" s="104" t="s">
        <v>1084</v>
      </c>
      <c r="G389" s="104" t="s">
        <v>1072</v>
      </c>
      <c r="H389" s="104" t="s">
        <v>1074</v>
      </c>
      <c r="I389" s="104" t="s">
        <v>1085</v>
      </c>
    </row>
    <row r="390" spans="1:9">
      <c r="A390" s="105" t="s">
        <v>1465</v>
      </c>
      <c r="B390" s="106" t="s">
        <v>1074</v>
      </c>
      <c r="C390" s="106" t="s">
        <v>1068</v>
      </c>
      <c r="D390" s="106" t="s">
        <v>1069</v>
      </c>
      <c r="E390" s="106" t="s">
        <v>1070</v>
      </c>
      <c r="F390" s="106" t="s">
        <v>1067</v>
      </c>
      <c r="G390" s="106" t="s">
        <v>1072</v>
      </c>
      <c r="H390" s="106" t="s">
        <v>1085</v>
      </c>
      <c r="I390" s="106" t="s">
        <v>1089</v>
      </c>
    </row>
    <row r="391" spans="1:9">
      <c r="A391" s="103" t="s">
        <v>1466</v>
      </c>
      <c r="B391" s="104" t="s">
        <v>1074</v>
      </c>
      <c r="C391" s="104" t="s">
        <v>1068</v>
      </c>
      <c r="D391" s="104" t="s">
        <v>1069</v>
      </c>
      <c r="E391" s="104" t="s">
        <v>1070</v>
      </c>
      <c r="F391" s="104" t="s">
        <v>1067</v>
      </c>
      <c r="G391" s="104" t="s">
        <v>1072</v>
      </c>
      <c r="H391" s="104" t="s">
        <v>1091</v>
      </c>
      <c r="I391" s="104" t="s">
        <v>1085</v>
      </c>
    </row>
    <row r="392" spans="1:9">
      <c r="A392" s="105" t="s">
        <v>1467</v>
      </c>
      <c r="B392" s="106" t="s">
        <v>1067</v>
      </c>
      <c r="C392" s="106" t="s">
        <v>1068</v>
      </c>
      <c r="D392" s="106" t="s">
        <v>1069</v>
      </c>
      <c r="E392" s="106" t="s">
        <v>1070</v>
      </c>
      <c r="F392" s="106" t="s">
        <v>1084</v>
      </c>
      <c r="G392" s="106" t="s">
        <v>1072</v>
      </c>
      <c r="H392" s="106" t="s">
        <v>1074</v>
      </c>
      <c r="I392" s="106" t="s">
        <v>1089</v>
      </c>
    </row>
    <row r="393" spans="1:9">
      <c r="A393" s="103" t="s">
        <v>1468</v>
      </c>
      <c r="B393" s="104" t="s">
        <v>1067</v>
      </c>
      <c r="C393" s="104" t="s">
        <v>1068</v>
      </c>
      <c r="D393" s="104" t="s">
        <v>1069</v>
      </c>
      <c r="E393" s="104" t="s">
        <v>1070</v>
      </c>
      <c r="F393" s="104" t="s">
        <v>1084</v>
      </c>
      <c r="G393" s="104" t="s">
        <v>1072</v>
      </c>
      <c r="H393" s="104" t="s">
        <v>1091</v>
      </c>
      <c r="I393" s="104" t="s">
        <v>1074</v>
      </c>
    </row>
    <row r="394" spans="1:9">
      <c r="A394" s="105" t="s">
        <v>1469</v>
      </c>
      <c r="B394" s="106" t="s">
        <v>1074</v>
      </c>
      <c r="C394" s="106" t="s">
        <v>1068</v>
      </c>
      <c r="D394" s="106" t="s">
        <v>1069</v>
      </c>
      <c r="E394" s="106" t="s">
        <v>1070</v>
      </c>
      <c r="F394" s="106" t="s">
        <v>1067</v>
      </c>
      <c r="G394" s="106" t="s">
        <v>1072</v>
      </c>
      <c r="H394" s="106" t="s">
        <v>1091</v>
      </c>
      <c r="I394" s="106" t="s">
        <v>1089</v>
      </c>
    </row>
    <row r="395" spans="1:9">
      <c r="A395" s="103" t="s">
        <v>1470</v>
      </c>
      <c r="B395" s="104" t="s">
        <v>1074</v>
      </c>
      <c r="C395" s="104" t="s">
        <v>1068</v>
      </c>
      <c r="D395" s="104" t="s">
        <v>1069</v>
      </c>
      <c r="E395" s="104" t="s">
        <v>1070</v>
      </c>
      <c r="F395" s="104" t="s">
        <v>1084</v>
      </c>
      <c r="G395" s="104" t="s">
        <v>1072</v>
      </c>
      <c r="H395" s="104" t="s">
        <v>1085</v>
      </c>
      <c r="I395" s="104" t="s">
        <v>1089</v>
      </c>
    </row>
    <row r="396" spans="1:9">
      <c r="A396" s="105" t="s">
        <v>1471</v>
      </c>
      <c r="B396" s="106" t="s">
        <v>1074</v>
      </c>
      <c r="C396" s="106" t="s">
        <v>1068</v>
      </c>
      <c r="D396" s="106" t="s">
        <v>1069</v>
      </c>
      <c r="E396" s="106" t="s">
        <v>1070</v>
      </c>
      <c r="F396" s="106" t="s">
        <v>1084</v>
      </c>
      <c r="G396" s="106" t="s">
        <v>1072</v>
      </c>
      <c r="H396" s="106" t="s">
        <v>1091</v>
      </c>
      <c r="I396" s="106" t="s">
        <v>1085</v>
      </c>
    </row>
    <row r="397" spans="1:9">
      <c r="A397" s="103" t="s">
        <v>1472</v>
      </c>
      <c r="B397" s="104" t="s">
        <v>1074</v>
      </c>
      <c r="C397" s="104" t="s">
        <v>1068</v>
      </c>
      <c r="D397" s="104" t="s">
        <v>1069</v>
      </c>
      <c r="E397" s="104" t="s">
        <v>1070</v>
      </c>
      <c r="F397" s="104" t="s">
        <v>1085</v>
      </c>
      <c r="G397" s="104" t="s">
        <v>1072</v>
      </c>
      <c r="H397" s="104" t="s">
        <v>1091</v>
      </c>
      <c r="I397" s="104" t="s">
        <v>1089</v>
      </c>
    </row>
    <row r="398" spans="1:9">
      <c r="A398" s="105" t="s">
        <v>1473</v>
      </c>
      <c r="B398" s="106" t="s">
        <v>1074</v>
      </c>
      <c r="C398" s="106" t="s">
        <v>1068</v>
      </c>
      <c r="D398" s="106" t="s">
        <v>1069</v>
      </c>
      <c r="E398" s="106" t="s">
        <v>1070</v>
      </c>
      <c r="F398" s="106" t="s">
        <v>1084</v>
      </c>
      <c r="G398" s="106" t="s">
        <v>1072</v>
      </c>
      <c r="H398" s="106" t="s">
        <v>1091</v>
      </c>
      <c r="I398" s="106" t="s">
        <v>1089</v>
      </c>
    </row>
    <row r="399" spans="1:9">
      <c r="A399" s="103" t="s">
        <v>1474</v>
      </c>
      <c r="B399" s="104" t="s">
        <v>1074</v>
      </c>
      <c r="C399" s="104" t="s">
        <v>1084</v>
      </c>
      <c r="D399" s="104" t="s">
        <v>1069</v>
      </c>
      <c r="E399" s="104" t="s">
        <v>1070</v>
      </c>
      <c r="F399" s="104" t="s">
        <v>1067</v>
      </c>
      <c r="G399" s="104" t="s">
        <v>1072</v>
      </c>
      <c r="H399" s="104" t="s">
        <v>1085</v>
      </c>
      <c r="I399" s="104" t="s">
        <v>1089</v>
      </c>
    </row>
    <row r="400" spans="1:9">
      <c r="A400" s="105" t="s">
        <v>1475</v>
      </c>
      <c r="B400" s="106" t="s">
        <v>1074</v>
      </c>
      <c r="C400" s="106" t="s">
        <v>1084</v>
      </c>
      <c r="D400" s="106" t="s">
        <v>1069</v>
      </c>
      <c r="E400" s="106" t="s">
        <v>1070</v>
      </c>
      <c r="F400" s="106" t="s">
        <v>1067</v>
      </c>
      <c r="G400" s="106" t="s">
        <v>1072</v>
      </c>
      <c r="H400" s="106" t="s">
        <v>1091</v>
      </c>
      <c r="I400" s="106" t="s">
        <v>1085</v>
      </c>
    </row>
    <row r="401" spans="1:9">
      <c r="A401" s="103" t="s">
        <v>1476</v>
      </c>
      <c r="B401" s="104" t="s">
        <v>1074</v>
      </c>
      <c r="C401" s="104" t="s">
        <v>1085</v>
      </c>
      <c r="D401" s="104" t="s">
        <v>1069</v>
      </c>
      <c r="E401" s="104" t="s">
        <v>1070</v>
      </c>
      <c r="F401" s="104" t="s">
        <v>1067</v>
      </c>
      <c r="G401" s="104" t="s">
        <v>1072</v>
      </c>
      <c r="H401" s="104" t="s">
        <v>1091</v>
      </c>
      <c r="I401" s="104" t="s">
        <v>1089</v>
      </c>
    </row>
    <row r="402" spans="1:9">
      <c r="A402" s="105" t="s">
        <v>1477</v>
      </c>
      <c r="B402" s="106" t="s">
        <v>1074</v>
      </c>
      <c r="C402" s="106" t="s">
        <v>1084</v>
      </c>
      <c r="D402" s="106" t="s">
        <v>1069</v>
      </c>
      <c r="E402" s="106" t="s">
        <v>1070</v>
      </c>
      <c r="F402" s="106" t="s">
        <v>1067</v>
      </c>
      <c r="G402" s="106" t="s">
        <v>1072</v>
      </c>
      <c r="H402" s="106" t="s">
        <v>1091</v>
      </c>
      <c r="I402" s="106" t="s">
        <v>1089</v>
      </c>
    </row>
    <row r="403" spans="1:9">
      <c r="A403" s="103" t="s">
        <v>1478</v>
      </c>
      <c r="B403" s="104" t="s">
        <v>1074</v>
      </c>
      <c r="C403" s="104" t="s">
        <v>1084</v>
      </c>
      <c r="D403" s="104" t="s">
        <v>1069</v>
      </c>
      <c r="E403" s="104" t="s">
        <v>1070</v>
      </c>
      <c r="F403" s="104" t="s">
        <v>1085</v>
      </c>
      <c r="G403" s="104" t="s">
        <v>1072</v>
      </c>
      <c r="H403" s="104" t="s">
        <v>1091</v>
      </c>
      <c r="I403" s="104" t="s">
        <v>1089</v>
      </c>
    </row>
    <row r="404" spans="1:9">
      <c r="A404" s="105" t="s">
        <v>1479</v>
      </c>
      <c r="B404" s="106" t="s">
        <v>1074</v>
      </c>
      <c r="C404" s="106" t="s">
        <v>1084</v>
      </c>
      <c r="D404" s="106" t="s">
        <v>1069</v>
      </c>
      <c r="E404" s="106" t="s">
        <v>1070</v>
      </c>
      <c r="F404" s="106" t="s">
        <v>1067</v>
      </c>
      <c r="G404" s="106" t="s">
        <v>1068</v>
      </c>
      <c r="H404" s="106" t="s">
        <v>1085</v>
      </c>
      <c r="I404" s="106" t="s">
        <v>1089</v>
      </c>
    </row>
    <row r="405" spans="1:9">
      <c r="A405" s="103" t="s">
        <v>1480</v>
      </c>
      <c r="B405" s="104" t="s">
        <v>1074</v>
      </c>
      <c r="C405" s="104" t="s">
        <v>1084</v>
      </c>
      <c r="D405" s="104" t="s">
        <v>1069</v>
      </c>
      <c r="E405" s="104" t="s">
        <v>1070</v>
      </c>
      <c r="F405" s="104" t="s">
        <v>1085</v>
      </c>
      <c r="G405" s="104" t="s">
        <v>1068</v>
      </c>
      <c r="H405" s="104" t="s">
        <v>1091</v>
      </c>
      <c r="I405" s="104" t="s">
        <v>1089</v>
      </c>
    </row>
    <row r="406" spans="1:9">
      <c r="A406" s="105" t="s">
        <v>1481</v>
      </c>
      <c r="B406" s="106" t="s">
        <v>1074</v>
      </c>
      <c r="C406" s="106" t="s">
        <v>1068</v>
      </c>
      <c r="D406" s="106" t="s">
        <v>1069</v>
      </c>
      <c r="E406" s="106" t="s">
        <v>1070</v>
      </c>
      <c r="F406" s="106" t="s">
        <v>1085</v>
      </c>
      <c r="G406" s="106" t="s">
        <v>1067</v>
      </c>
      <c r="H406" s="106" t="s">
        <v>1091</v>
      </c>
      <c r="I406" s="106" t="s">
        <v>1089</v>
      </c>
    </row>
    <row r="407" spans="1:9">
      <c r="A407" s="103" t="s">
        <v>1482</v>
      </c>
      <c r="B407" s="104" t="s">
        <v>1074</v>
      </c>
      <c r="C407" s="104" t="s">
        <v>1084</v>
      </c>
      <c r="D407" s="104" t="s">
        <v>1069</v>
      </c>
      <c r="E407" s="104" t="s">
        <v>1070</v>
      </c>
      <c r="F407" s="104" t="s">
        <v>1067</v>
      </c>
      <c r="G407" s="104" t="s">
        <v>1068</v>
      </c>
      <c r="H407" s="104" t="s">
        <v>1091</v>
      </c>
      <c r="I407" s="104" t="s">
        <v>1089</v>
      </c>
    </row>
    <row r="408" spans="1:9">
      <c r="A408" s="105" t="s">
        <v>1483</v>
      </c>
      <c r="B408" s="106" t="s">
        <v>1067</v>
      </c>
      <c r="C408" s="106" t="s">
        <v>1068</v>
      </c>
      <c r="D408" s="106" t="s">
        <v>1069</v>
      </c>
      <c r="E408" s="106" t="s">
        <v>1070</v>
      </c>
      <c r="F408" s="106" t="s">
        <v>1071</v>
      </c>
      <c r="G408" s="106" t="s">
        <v>1072</v>
      </c>
      <c r="H408" s="106" t="s">
        <v>1073</v>
      </c>
      <c r="I408" s="106" t="s">
        <v>1074</v>
      </c>
    </row>
    <row r="409" spans="1:9">
      <c r="A409" s="103" t="s">
        <v>1484</v>
      </c>
      <c r="B409" s="104" t="s">
        <v>1074</v>
      </c>
      <c r="C409" s="104" t="s">
        <v>1084</v>
      </c>
      <c r="D409" s="104" t="s">
        <v>1069</v>
      </c>
      <c r="E409" s="104" t="s">
        <v>1070</v>
      </c>
      <c r="F409" s="104" t="s">
        <v>1085</v>
      </c>
      <c r="G409" s="104" t="s">
        <v>1067</v>
      </c>
      <c r="H409" s="104" t="s">
        <v>1091</v>
      </c>
      <c r="I409" s="104" t="s">
        <v>1089</v>
      </c>
    </row>
    <row r="410" spans="1:9">
      <c r="A410" s="105" t="s">
        <v>1485</v>
      </c>
      <c r="B410" s="106" t="s">
        <v>1067</v>
      </c>
      <c r="C410" s="106" t="s">
        <v>1068</v>
      </c>
      <c r="D410" s="106" t="s">
        <v>1069</v>
      </c>
      <c r="E410" s="106" t="s">
        <v>1070</v>
      </c>
      <c r="F410" s="106" t="s">
        <v>1084</v>
      </c>
      <c r="G410" s="106" t="s">
        <v>1072</v>
      </c>
      <c r="H410" s="106" t="s">
        <v>1085</v>
      </c>
      <c r="I410" s="106" t="s">
        <v>1089</v>
      </c>
    </row>
    <row r="411" spans="1:9">
      <c r="A411" s="103" t="s">
        <v>1486</v>
      </c>
      <c r="B411" s="104" t="s">
        <v>1067</v>
      </c>
      <c r="C411" s="104" t="s">
        <v>1068</v>
      </c>
      <c r="D411" s="104" t="s">
        <v>1069</v>
      </c>
      <c r="E411" s="104" t="s">
        <v>1070</v>
      </c>
      <c r="F411" s="104" t="s">
        <v>1084</v>
      </c>
      <c r="G411" s="104" t="s">
        <v>1072</v>
      </c>
      <c r="H411" s="104" t="s">
        <v>1091</v>
      </c>
      <c r="I411" s="104" t="s">
        <v>1085</v>
      </c>
    </row>
    <row r="412" spans="1:9">
      <c r="A412" s="105" t="s">
        <v>1487</v>
      </c>
      <c r="B412" s="106" t="s">
        <v>1067</v>
      </c>
      <c r="C412" s="106" t="s">
        <v>1068</v>
      </c>
      <c r="D412" s="106" t="s">
        <v>1069</v>
      </c>
      <c r="E412" s="106" t="s">
        <v>1070</v>
      </c>
      <c r="F412" s="106" t="s">
        <v>1085</v>
      </c>
      <c r="G412" s="106" t="s">
        <v>1072</v>
      </c>
      <c r="H412" s="106" t="s">
        <v>1091</v>
      </c>
      <c r="I412" s="106" t="s">
        <v>1089</v>
      </c>
    </row>
    <row r="413" spans="1:9">
      <c r="A413" s="103" t="s">
        <v>1488</v>
      </c>
      <c r="B413" s="104" t="s">
        <v>1067</v>
      </c>
      <c r="C413" s="104" t="s">
        <v>1068</v>
      </c>
      <c r="D413" s="104" t="s">
        <v>1069</v>
      </c>
      <c r="E413" s="104" t="s">
        <v>1070</v>
      </c>
      <c r="F413" s="104" t="s">
        <v>1084</v>
      </c>
      <c r="G413" s="104" t="s">
        <v>1072</v>
      </c>
      <c r="H413" s="104" t="s">
        <v>1091</v>
      </c>
      <c r="I413" s="104" t="s">
        <v>1089</v>
      </c>
    </row>
    <row r="414" spans="1:9">
      <c r="A414" s="105" t="s">
        <v>1489</v>
      </c>
      <c r="B414" s="106" t="s">
        <v>1085</v>
      </c>
      <c r="C414" s="106" t="s">
        <v>1068</v>
      </c>
      <c r="D414" s="106" t="s">
        <v>1069</v>
      </c>
      <c r="E414" s="106" t="s">
        <v>1070</v>
      </c>
      <c r="F414" s="106" t="s">
        <v>1084</v>
      </c>
      <c r="G414" s="106" t="s">
        <v>1072</v>
      </c>
      <c r="H414" s="106" t="s">
        <v>1091</v>
      </c>
      <c r="I414" s="106" t="s">
        <v>1089</v>
      </c>
    </row>
    <row r="415" spans="1:9">
      <c r="A415" s="103" t="s">
        <v>1490</v>
      </c>
      <c r="B415" s="104" t="s">
        <v>1067</v>
      </c>
      <c r="C415" s="104" t="s">
        <v>1084</v>
      </c>
      <c r="D415" s="104" t="s">
        <v>1069</v>
      </c>
      <c r="E415" s="104" t="s">
        <v>1070</v>
      </c>
      <c r="F415" s="104" t="s">
        <v>1085</v>
      </c>
      <c r="G415" s="104" t="s">
        <v>1072</v>
      </c>
      <c r="H415" s="104" t="s">
        <v>1091</v>
      </c>
      <c r="I415" s="104" t="s">
        <v>1089</v>
      </c>
    </row>
    <row r="416" spans="1:9">
      <c r="A416" s="105" t="s">
        <v>1491</v>
      </c>
      <c r="B416" s="106" t="s">
        <v>1067</v>
      </c>
      <c r="C416" s="106" t="s">
        <v>1084</v>
      </c>
      <c r="D416" s="106" t="s">
        <v>1069</v>
      </c>
      <c r="E416" s="106" t="s">
        <v>1070</v>
      </c>
      <c r="F416" s="106" t="s">
        <v>1085</v>
      </c>
      <c r="G416" s="106" t="s">
        <v>1068</v>
      </c>
      <c r="H416" s="106" t="s">
        <v>1091</v>
      </c>
      <c r="I416" s="106" t="s">
        <v>1089</v>
      </c>
    </row>
    <row r="417" spans="1:9">
      <c r="A417" s="103" t="s">
        <v>1492</v>
      </c>
      <c r="B417" s="104" t="s">
        <v>1067</v>
      </c>
      <c r="C417" s="104" t="s">
        <v>1068</v>
      </c>
      <c r="D417" s="104" t="s">
        <v>1069</v>
      </c>
      <c r="E417" s="104" t="s">
        <v>1073</v>
      </c>
      <c r="F417" s="104" t="s">
        <v>1084</v>
      </c>
      <c r="G417" s="104" t="s">
        <v>1072</v>
      </c>
      <c r="H417" s="104" t="s">
        <v>1074</v>
      </c>
      <c r="I417" s="104" t="s">
        <v>1085</v>
      </c>
    </row>
    <row r="418" spans="1:9">
      <c r="A418" s="105" t="s">
        <v>1493</v>
      </c>
      <c r="B418" s="106" t="s">
        <v>1074</v>
      </c>
      <c r="C418" s="106" t="s">
        <v>1068</v>
      </c>
      <c r="D418" s="106" t="s">
        <v>1069</v>
      </c>
      <c r="E418" s="106" t="s">
        <v>1073</v>
      </c>
      <c r="F418" s="106" t="s">
        <v>1067</v>
      </c>
      <c r="G418" s="106" t="s">
        <v>1072</v>
      </c>
      <c r="H418" s="106" t="s">
        <v>1085</v>
      </c>
      <c r="I418" s="106" t="s">
        <v>1089</v>
      </c>
    </row>
    <row r="419" spans="1:9">
      <c r="A419" s="103" t="s">
        <v>1494</v>
      </c>
      <c r="B419" s="104" t="s">
        <v>1074</v>
      </c>
      <c r="C419" s="104" t="s">
        <v>1068</v>
      </c>
      <c r="D419" s="104" t="s">
        <v>1069</v>
      </c>
      <c r="E419" s="104" t="s">
        <v>1073</v>
      </c>
      <c r="F419" s="104" t="s">
        <v>1067</v>
      </c>
      <c r="G419" s="104" t="s">
        <v>1072</v>
      </c>
      <c r="H419" s="104" t="s">
        <v>1091</v>
      </c>
      <c r="I419" s="104" t="s">
        <v>1085</v>
      </c>
    </row>
    <row r="420" spans="1:9">
      <c r="A420" s="105" t="s">
        <v>1495</v>
      </c>
      <c r="B420" s="106" t="s">
        <v>1067</v>
      </c>
      <c r="C420" s="106" t="s">
        <v>1068</v>
      </c>
      <c r="D420" s="106" t="s">
        <v>1069</v>
      </c>
      <c r="E420" s="106" t="s">
        <v>1073</v>
      </c>
      <c r="F420" s="106" t="s">
        <v>1084</v>
      </c>
      <c r="G420" s="106" t="s">
        <v>1072</v>
      </c>
      <c r="H420" s="106" t="s">
        <v>1074</v>
      </c>
      <c r="I420" s="106" t="s">
        <v>1089</v>
      </c>
    </row>
    <row r="421" spans="1:9">
      <c r="A421" s="103" t="s">
        <v>1496</v>
      </c>
      <c r="B421" s="104" t="s">
        <v>1067</v>
      </c>
      <c r="C421" s="104" t="s">
        <v>1068</v>
      </c>
      <c r="D421" s="104" t="s">
        <v>1069</v>
      </c>
      <c r="E421" s="104" t="s">
        <v>1073</v>
      </c>
      <c r="F421" s="104" t="s">
        <v>1084</v>
      </c>
      <c r="G421" s="104" t="s">
        <v>1072</v>
      </c>
      <c r="H421" s="104" t="s">
        <v>1091</v>
      </c>
      <c r="I421" s="104" t="s">
        <v>1074</v>
      </c>
    </row>
    <row r="422" spans="1:9">
      <c r="A422" s="105" t="s">
        <v>1497</v>
      </c>
      <c r="B422" s="106" t="s">
        <v>1074</v>
      </c>
      <c r="C422" s="106" t="s">
        <v>1068</v>
      </c>
      <c r="D422" s="106" t="s">
        <v>1069</v>
      </c>
      <c r="E422" s="106" t="s">
        <v>1073</v>
      </c>
      <c r="F422" s="106" t="s">
        <v>1067</v>
      </c>
      <c r="G422" s="106" t="s">
        <v>1072</v>
      </c>
      <c r="H422" s="106" t="s">
        <v>1091</v>
      </c>
      <c r="I422" s="106" t="s">
        <v>1089</v>
      </c>
    </row>
    <row r="423" spans="1:9">
      <c r="A423" s="103" t="s">
        <v>1498</v>
      </c>
      <c r="B423" s="104" t="s">
        <v>1074</v>
      </c>
      <c r="C423" s="104" t="s">
        <v>1068</v>
      </c>
      <c r="D423" s="104" t="s">
        <v>1069</v>
      </c>
      <c r="E423" s="104" t="s">
        <v>1073</v>
      </c>
      <c r="F423" s="104" t="s">
        <v>1084</v>
      </c>
      <c r="G423" s="104" t="s">
        <v>1072</v>
      </c>
      <c r="H423" s="104" t="s">
        <v>1085</v>
      </c>
      <c r="I423" s="104" t="s">
        <v>1089</v>
      </c>
    </row>
    <row r="424" spans="1:9">
      <c r="A424" s="105" t="s">
        <v>1499</v>
      </c>
      <c r="B424" s="106" t="s">
        <v>1074</v>
      </c>
      <c r="C424" s="106" t="s">
        <v>1068</v>
      </c>
      <c r="D424" s="106" t="s">
        <v>1069</v>
      </c>
      <c r="E424" s="106" t="s">
        <v>1073</v>
      </c>
      <c r="F424" s="106" t="s">
        <v>1084</v>
      </c>
      <c r="G424" s="106" t="s">
        <v>1072</v>
      </c>
      <c r="H424" s="106" t="s">
        <v>1091</v>
      </c>
      <c r="I424" s="106" t="s">
        <v>1085</v>
      </c>
    </row>
    <row r="425" spans="1:9">
      <c r="A425" s="103" t="s">
        <v>1500</v>
      </c>
      <c r="B425" s="104" t="s">
        <v>1074</v>
      </c>
      <c r="C425" s="104" t="s">
        <v>1068</v>
      </c>
      <c r="D425" s="104" t="s">
        <v>1069</v>
      </c>
      <c r="E425" s="104" t="s">
        <v>1073</v>
      </c>
      <c r="F425" s="104" t="s">
        <v>1085</v>
      </c>
      <c r="G425" s="104" t="s">
        <v>1072</v>
      </c>
      <c r="H425" s="104" t="s">
        <v>1091</v>
      </c>
      <c r="I425" s="104" t="s">
        <v>1089</v>
      </c>
    </row>
    <row r="426" spans="1:9">
      <c r="A426" s="105" t="s">
        <v>1501</v>
      </c>
      <c r="B426" s="106" t="s">
        <v>1074</v>
      </c>
      <c r="C426" s="106" t="s">
        <v>1068</v>
      </c>
      <c r="D426" s="106" t="s">
        <v>1069</v>
      </c>
      <c r="E426" s="106" t="s">
        <v>1073</v>
      </c>
      <c r="F426" s="106" t="s">
        <v>1084</v>
      </c>
      <c r="G426" s="106" t="s">
        <v>1072</v>
      </c>
      <c r="H426" s="106" t="s">
        <v>1091</v>
      </c>
      <c r="I426" s="106" t="s">
        <v>1089</v>
      </c>
    </row>
    <row r="427" spans="1:9">
      <c r="A427" s="103" t="s">
        <v>1502</v>
      </c>
      <c r="B427" s="104" t="s">
        <v>1074</v>
      </c>
      <c r="C427" s="104" t="s">
        <v>1084</v>
      </c>
      <c r="D427" s="104" t="s">
        <v>1069</v>
      </c>
      <c r="E427" s="104" t="s">
        <v>1073</v>
      </c>
      <c r="F427" s="104" t="s">
        <v>1067</v>
      </c>
      <c r="G427" s="104" t="s">
        <v>1072</v>
      </c>
      <c r="H427" s="104" t="s">
        <v>1085</v>
      </c>
      <c r="I427" s="104" t="s">
        <v>1089</v>
      </c>
    </row>
    <row r="428" spans="1:9">
      <c r="A428" s="105" t="s">
        <v>1503</v>
      </c>
      <c r="B428" s="106" t="s">
        <v>1074</v>
      </c>
      <c r="C428" s="106" t="s">
        <v>1084</v>
      </c>
      <c r="D428" s="106" t="s">
        <v>1069</v>
      </c>
      <c r="E428" s="106" t="s">
        <v>1073</v>
      </c>
      <c r="F428" s="106" t="s">
        <v>1067</v>
      </c>
      <c r="G428" s="106" t="s">
        <v>1072</v>
      </c>
      <c r="H428" s="106" t="s">
        <v>1091</v>
      </c>
      <c r="I428" s="106" t="s">
        <v>1085</v>
      </c>
    </row>
    <row r="429" spans="1:9">
      <c r="A429" s="103" t="s">
        <v>1504</v>
      </c>
      <c r="B429" s="104" t="s">
        <v>1074</v>
      </c>
      <c r="C429" s="104" t="s">
        <v>1085</v>
      </c>
      <c r="D429" s="104" t="s">
        <v>1069</v>
      </c>
      <c r="E429" s="104" t="s">
        <v>1073</v>
      </c>
      <c r="F429" s="104" t="s">
        <v>1067</v>
      </c>
      <c r="G429" s="104" t="s">
        <v>1072</v>
      </c>
      <c r="H429" s="104" t="s">
        <v>1091</v>
      </c>
      <c r="I429" s="104" t="s">
        <v>1089</v>
      </c>
    </row>
    <row r="430" spans="1:9">
      <c r="A430" s="105" t="s">
        <v>1505</v>
      </c>
      <c r="B430" s="106" t="s">
        <v>1074</v>
      </c>
      <c r="C430" s="106" t="s">
        <v>1084</v>
      </c>
      <c r="D430" s="106" t="s">
        <v>1069</v>
      </c>
      <c r="E430" s="106" t="s">
        <v>1073</v>
      </c>
      <c r="F430" s="106" t="s">
        <v>1067</v>
      </c>
      <c r="G430" s="106" t="s">
        <v>1072</v>
      </c>
      <c r="H430" s="106" t="s">
        <v>1091</v>
      </c>
      <c r="I430" s="106" t="s">
        <v>1089</v>
      </c>
    </row>
    <row r="431" spans="1:9">
      <c r="A431" s="103" t="s">
        <v>1506</v>
      </c>
      <c r="B431" s="104" t="s">
        <v>1074</v>
      </c>
      <c r="C431" s="104" t="s">
        <v>1084</v>
      </c>
      <c r="D431" s="104" t="s">
        <v>1069</v>
      </c>
      <c r="E431" s="104" t="s">
        <v>1073</v>
      </c>
      <c r="F431" s="104" t="s">
        <v>1085</v>
      </c>
      <c r="G431" s="104" t="s">
        <v>1072</v>
      </c>
      <c r="H431" s="104" t="s">
        <v>1091</v>
      </c>
      <c r="I431" s="104" t="s">
        <v>1089</v>
      </c>
    </row>
    <row r="432" spans="1:9">
      <c r="A432" s="105" t="s">
        <v>1507</v>
      </c>
      <c r="B432" s="106" t="s">
        <v>1074</v>
      </c>
      <c r="C432" s="106" t="s">
        <v>1084</v>
      </c>
      <c r="D432" s="106" t="s">
        <v>1069</v>
      </c>
      <c r="E432" s="106" t="s">
        <v>1073</v>
      </c>
      <c r="F432" s="106" t="s">
        <v>1067</v>
      </c>
      <c r="G432" s="106" t="s">
        <v>1068</v>
      </c>
      <c r="H432" s="106" t="s">
        <v>1085</v>
      </c>
      <c r="I432" s="106" t="s">
        <v>1089</v>
      </c>
    </row>
    <row r="433" spans="1:9">
      <c r="A433" s="103" t="s">
        <v>1508</v>
      </c>
      <c r="B433" s="104" t="s">
        <v>1074</v>
      </c>
      <c r="C433" s="104" t="s">
        <v>1084</v>
      </c>
      <c r="D433" s="104" t="s">
        <v>1069</v>
      </c>
      <c r="E433" s="104" t="s">
        <v>1073</v>
      </c>
      <c r="F433" s="104" t="s">
        <v>1085</v>
      </c>
      <c r="G433" s="104" t="s">
        <v>1068</v>
      </c>
      <c r="H433" s="104" t="s">
        <v>1091</v>
      </c>
      <c r="I433" s="104" t="s">
        <v>1089</v>
      </c>
    </row>
    <row r="434" spans="1:9">
      <c r="A434" s="105" t="s">
        <v>1509</v>
      </c>
      <c r="B434" s="106" t="s">
        <v>1074</v>
      </c>
      <c r="C434" s="106" t="s">
        <v>1068</v>
      </c>
      <c r="D434" s="106" t="s">
        <v>1069</v>
      </c>
      <c r="E434" s="106" t="s">
        <v>1073</v>
      </c>
      <c r="F434" s="106" t="s">
        <v>1085</v>
      </c>
      <c r="G434" s="106" t="s">
        <v>1067</v>
      </c>
      <c r="H434" s="106" t="s">
        <v>1091</v>
      </c>
      <c r="I434" s="106" t="s">
        <v>1089</v>
      </c>
    </row>
    <row r="435" spans="1:9">
      <c r="A435" s="103" t="s">
        <v>1510</v>
      </c>
      <c r="B435" s="104" t="s">
        <v>1074</v>
      </c>
      <c r="C435" s="104" t="s">
        <v>1084</v>
      </c>
      <c r="D435" s="104" t="s">
        <v>1069</v>
      </c>
      <c r="E435" s="104" t="s">
        <v>1073</v>
      </c>
      <c r="F435" s="104" t="s">
        <v>1067</v>
      </c>
      <c r="G435" s="104" t="s">
        <v>1068</v>
      </c>
      <c r="H435" s="104" t="s">
        <v>1091</v>
      </c>
      <c r="I435" s="104" t="s">
        <v>1089</v>
      </c>
    </row>
    <row r="436" spans="1:9">
      <c r="A436" s="105" t="s">
        <v>1511</v>
      </c>
      <c r="B436" s="106" t="s">
        <v>1067</v>
      </c>
      <c r="C436" s="106" t="s">
        <v>1068</v>
      </c>
      <c r="D436" s="106" t="s">
        <v>1069</v>
      </c>
      <c r="E436" s="106" t="s">
        <v>1070</v>
      </c>
      <c r="F436" s="106" t="s">
        <v>1071</v>
      </c>
      <c r="G436" s="106" t="s">
        <v>1072</v>
      </c>
      <c r="H436" s="106" t="s">
        <v>1073</v>
      </c>
      <c r="I436" s="106" t="s">
        <v>1074</v>
      </c>
    </row>
    <row r="437" spans="1:9">
      <c r="A437" s="103" t="s">
        <v>1512</v>
      </c>
      <c r="B437" s="104" t="s">
        <v>1074</v>
      </c>
      <c r="C437" s="104" t="s">
        <v>1084</v>
      </c>
      <c r="D437" s="104" t="s">
        <v>1069</v>
      </c>
      <c r="E437" s="104" t="s">
        <v>1073</v>
      </c>
      <c r="F437" s="104" t="s">
        <v>1085</v>
      </c>
      <c r="G437" s="104" t="s">
        <v>1067</v>
      </c>
      <c r="H437" s="104" t="s">
        <v>1091</v>
      </c>
      <c r="I437" s="104" t="s">
        <v>1089</v>
      </c>
    </row>
    <row r="438" spans="1:9">
      <c r="A438" s="105" t="s">
        <v>1513</v>
      </c>
      <c r="B438" s="106" t="s">
        <v>1067</v>
      </c>
      <c r="C438" s="106" t="s">
        <v>1068</v>
      </c>
      <c r="D438" s="106" t="s">
        <v>1069</v>
      </c>
      <c r="E438" s="106" t="s">
        <v>1073</v>
      </c>
      <c r="F438" s="106" t="s">
        <v>1084</v>
      </c>
      <c r="G438" s="106" t="s">
        <v>1072</v>
      </c>
      <c r="H438" s="106" t="s">
        <v>1085</v>
      </c>
      <c r="I438" s="106" t="s">
        <v>1089</v>
      </c>
    </row>
    <row r="439" spans="1:9">
      <c r="A439" s="103" t="s">
        <v>1514</v>
      </c>
      <c r="B439" s="104" t="s">
        <v>1067</v>
      </c>
      <c r="C439" s="104" t="s">
        <v>1068</v>
      </c>
      <c r="D439" s="104" t="s">
        <v>1069</v>
      </c>
      <c r="E439" s="104" t="s">
        <v>1073</v>
      </c>
      <c r="F439" s="104" t="s">
        <v>1084</v>
      </c>
      <c r="G439" s="104" t="s">
        <v>1072</v>
      </c>
      <c r="H439" s="104" t="s">
        <v>1091</v>
      </c>
      <c r="I439" s="104" t="s">
        <v>1085</v>
      </c>
    </row>
    <row r="440" spans="1:9">
      <c r="A440" s="105" t="s">
        <v>1515</v>
      </c>
      <c r="B440" s="106" t="s">
        <v>1067</v>
      </c>
      <c r="C440" s="106" t="s">
        <v>1068</v>
      </c>
      <c r="D440" s="106" t="s">
        <v>1069</v>
      </c>
      <c r="E440" s="106" t="s">
        <v>1073</v>
      </c>
      <c r="F440" s="106" t="s">
        <v>1085</v>
      </c>
      <c r="G440" s="106" t="s">
        <v>1072</v>
      </c>
      <c r="H440" s="106" t="s">
        <v>1091</v>
      </c>
      <c r="I440" s="106" t="s">
        <v>1089</v>
      </c>
    </row>
    <row r="441" spans="1:9">
      <c r="A441" s="103" t="s">
        <v>1516</v>
      </c>
      <c r="B441" s="104" t="s">
        <v>1067</v>
      </c>
      <c r="C441" s="104" t="s">
        <v>1068</v>
      </c>
      <c r="D441" s="104" t="s">
        <v>1069</v>
      </c>
      <c r="E441" s="104" t="s">
        <v>1073</v>
      </c>
      <c r="F441" s="104" t="s">
        <v>1084</v>
      </c>
      <c r="G441" s="104" t="s">
        <v>1072</v>
      </c>
      <c r="H441" s="104" t="s">
        <v>1091</v>
      </c>
      <c r="I441" s="104" t="s">
        <v>1089</v>
      </c>
    </row>
    <row r="442" spans="1:9">
      <c r="A442" s="105" t="s">
        <v>1517</v>
      </c>
      <c r="B442" s="106" t="s">
        <v>1085</v>
      </c>
      <c r="C442" s="106" t="s">
        <v>1068</v>
      </c>
      <c r="D442" s="106" t="s">
        <v>1069</v>
      </c>
      <c r="E442" s="106" t="s">
        <v>1073</v>
      </c>
      <c r="F442" s="106" t="s">
        <v>1084</v>
      </c>
      <c r="G442" s="106" t="s">
        <v>1072</v>
      </c>
      <c r="H442" s="106" t="s">
        <v>1091</v>
      </c>
      <c r="I442" s="106" t="s">
        <v>1089</v>
      </c>
    </row>
    <row r="443" spans="1:9">
      <c r="A443" s="103" t="s">
        <v>1518</v>
      </c>
      <c r="B443" s="104" t="s">
        <v>1067</v>
      </c>
      <c r="C443" s="104" t="s">
        <v>1084</v>
      </c>
      <c r="D443" s="104" t="s">
        <v>1069</v>
      </c>
      <c r="E443" s="104" t="s">
        <v>1073</v>
      </c>
      <c r="F443" s="104" t="s">
        <v>1085</v>
      </c>
      <c r="G443" s="104" t="s">
        <v>1072</v>
      </c>
      <c r="H443" s="104" t="s">
        <v>1091</v>
      </c>
      <c r="I443" s="104" t="s">
        <v>1089</v>
      </c>
    </row>
    <row r="444" spans="1:9">
      <c r="A444" s="105" t="s">
        <v>1519</v>
      </c>
      <c r="B444" s="106" t="s">
        <v>1067</v>
      </c>
      <c r="C444" s="106" t="s">
        <v>1084</v>
      </c>
      <c r="D444" s="106" t="s">
        <v>1069</v>
      </c>
      <c r="E444" s="106" t="s">
        <v>1073</v>
      </c>
      <c r="F444" s="106" t="s">
        <v>1085</v>
      </c>
      <c r="G444" s="106" t="s">
        <v>1068</v>
      </c>
      <c r="H444" s="106" t="s">
        <v>1091</v>
      </c>
      <c r="I444" s="106" t="s">
        <v>1089</v>
      </c>
    </row>
    <row r="445" spans="1:9">
      <c r="A445" s="103" t="s">
        <v>1520</v>
      </c>
      <c r="B445" s="104" t="s">
        <v>1074</v>
      </c>
      <c r="C445" s="104" t="s">
        <v>1084</v>
      </c>
      <c r="D445" s="104" t="s">
        <v>1069</v>
      </c>
      <c r="E445" s="104" t="s">
        <v>1072</v>
      </c>
      <c r="F445" s="104" t="s">
        <v>1067</v>
      </c>
      <c r="G445" s="104" t="s">
        <v>1068</v>
      </c>
      <c r="H445" s="104" t="s">
        <v>1085</v>
      </c>
      <c r="I445" s="104" t="s">
        <v>1089</v>
      </c>
    </row>
    <row r="446" spans="1:9">
      <c r="A446" s="105" t="s">
        <v>1521</v>
      </c>
      <c r="B446" s="106" t="s">
        <v>1074</v>
      </c>
      <c r="C446" s="106" t="s">
        <v>1084</v>
      </c>
      <c r="D446" s="106" t="s">
        <v>1069</v>
      </c>
      <c r="E446" s="106" t="s">
        <v>1072</v>
      </c>
      <c r="F446" s="106" t="s">
        <v>1067</v>
      </c>
      <c r="G446" s="106" t="s">
        <v>1068</v>
      </c>
      <c r="H446" s="106" t="s">
        <v>1091</v>
      </c>
      <c r="I446" s="106" t="s">
        <v>1085</v>
      </c>
    </row>
    <row r="447" spans="1:9">
      <c r="A447" s="103" t="s">
        <v>1522</v>
      </c>
      <c r="B447" s="104" t="s">
        <v>1074</v>
      </c>
      <c r="C447" s="104" t="s">
        <v>1068</v>
      </c>
      <c r="D447" s="104" t="s">
        <v>1069</v>
      </c>
      <c r="E447" s="104" t="s">
        <v>1072</v>
      </c>
      <c r="F447" s="104" t="s">
        <v>1085</v>
      </c>
      <c r="G447" s="104" t="s">
        <v>1067</v>
      </c>
      <c r="H447" s="104" t="s">
        <v>1091</v>
      </c>
      <c r="I447" s="104" t="s">
        <v>1089</v>
      </c>
    </row>
    <row r="448" spans="1:9">
      <c r="A448" s="105" t="s">
        <v>1523</v>
      </c>
      <c r="B448" s="106" t="s">
        <v>1074</v>
      </c>
      <c r="C448" s="106" t="s">
        <v>1084</v>
      </c>
      <c r="D448" s="106" t="s">
        <v>1069</v>
      </c>
      <c r="E448" s="106" t="s">
        <v>1072</v>
      </c>
      <c r="F448" s="106" t="s">
        <v>1067</v>
      </c>
      <c r="G448" s="106" t="s">
        <v>1068</v>
      </c>
      <c r="H448" s="106" t="s">
        <v>1091</v>
      </c>
      <c r="I448" s="106" t="s">
        <v>1089</v>
      </c>
    </row>
    <row r="449" spans="1:9">
      <c r="A449" s="103" t="s">
        <v>1524</v>
      </c>
      <c r="B449" s="104" t="s">
        <v>1074</v>
      </c>
      <c r="C449" s="104" t="s">
        <v>1084</v>
      </c>
      <c r="D449" s="104" t="s">
        <v>1069</v>
      </c>
      <c r="E449" s="104" t="s">
        <v>1072</v>
      </c>
      <c r="F449" s="104" t="s">
        <v>1085</v>
      </c>
      <c r="G449" s="104" t="s">
        <v>1068</v>
      </c>
      <c r="H449" s="104" t="s">
        <v>1091</v>
      </c>
      <c r="I449" s="104" t="s">
        <v>1089</v>
      </c>
    </row>
    <row r="450" spans="1:9">
      <c r="A450" s="105" t="s">
        <v>1525</v>
      </c>
      <c r="B450" s="106" t="s">
        <v>1074</v>
      </c>
      <c r="C450" s="106" t="s">
        <v>1084</v>
      </c>
      <c r="D450" s="106" t="s">
        <v>1069</v>
      </c>
      <c r="E450" s="106" t="s">
        <v>1072</v>
      </c>
      <c r="F450" s="106" t="s">
        <v>1085</v>
      </c>
      <c r="G450" s="106" t="s">
        <v>1067</v>
      </c>
      <c r="H450" s="106" t="s">
        <v>1091</v>
      </c>
      <c r="I450" s="106" t="s">
        <v>1089</v>
      </c>
    </row>
    <row r="451" spans="1:9">
      <c r="A451" s="103" t="s">
        <v>1526</v>
      </c>
      <c r="B451" s="104" t="s">
        <v>1074</v>
      </c>
      <c r="C451" s="104" t="s">
        <v>1084</v>
      </c>
      <c r="D451" s="104" t="s">
        <v>1085</v>
      </c>
      <c r="E451" s="104" t="s">
        <v>1069</v>
      </c>
      <c r="F451" s="104" t="s">
        <v>1067</v>
      </c>
      <c r="G451" s="104" t="s">
        <v>1068</v>
      </c>
      <c r="H451" s="104" t="s">
        <v>1091</v>
      </c>
      <c r="I451" s="104" t="s">
        <v>1089</v>
      </c>
    </row>
    <row r="452" spans="1:9">
      <c r="A452" s="105" t="s">
        <v>1527</v>
      </c>
      <c r="B452" s="106" t="s">
        <v>1067</v>
      </c>
      <c r="C452" s="106" t="s">
        <v>1084</v>
      </c>
      <c r="D452" s="106" t="s">
        <v>1069</v>
      </c>
      <c r="E452" s="106" t="s">
        <v>1072</v>
      </c>
      <c r="F452" s="106" t="s">
        <v>1085</v>
      </c>
      <c r="G452" s="106" t="s">
        <v>1068</v>
      </c>
      <c r="H452" s="106" t="s">
        <v>1091</v>
      </c>
      <c r="I452" s="106" t="s">
        <v>1089</v>
      </c>
    </row>
    <row r="453" spans="1:9">
      <c r="A453" s="103" t="s">
        <v>1528</v>
      </c>
      <c r="B453" s="104" t="s">
        <v>1070</v>
      </c>
      <c r="C453" s="104" t="s">
        <v>1068</v>
      </c>
      <c r="D453" s="104" t="s">
        <v>1084</v>
      </c>
      <c r="E453" s="104" t="s">
        <v>1073</v>
      </c>
      <c r="F453" s="104" t="s">
        <v>1067</v>
      </c>
      <c r="G453" s="104" t="s">
        <v>1072</v>
      </c>
      <c r="H453" s="104" t="s">
        <v>1074</v>
      </c>
      <c r="I453" s="104" t="s">
        <v>1085</v>
      </c>
    </row>
    <row r="454" spans="1:9">
      <c r="A454" s="105" t="s">
        <v>1529</v>
      </c>
      <c r="B454" s="106" t="s">
        <v>1070</v>
      </c>
      <c r="C454" s="106" t="s">
        <v>1068</v>
      </c>
      <c r="D454" s="106" t="s">
        <v>1074</v>
      </c>
      <c r="E454" s="106" t="s">
        <v>1073</v>
      </c>
      <c r="F454" s="106" t="s">
        <v>1067</v>
      </c>
      <c r="G454" s="106" t="s">
        <v>1072</v>
      </c>
      <c r="H454" s="106" t="s">
        <v>1085</v>
      </c>
      <c r="I454" s="106" t="s">
        <v>1089</v>
      </c>
    </row>
    <row r="455" spans="1:9">
      <c r="A455" s="103" t="s">
        <v>1530</v>
      </c>
      <c r="B455" s="104" t="s">
        <v>1070</v>
      </c>
      <c r="C455" s="104" t="s">
        <v>1068</v>
      </c>
      <c r="D455" s="104" t="s">
        <v>1074</v>
      </c>
      <c r="E455" s="104" t="s">
        <v>1073</v>
      </c>
      <c r="F455" s="104" t="s">
        <v>1067</v>
      </c>
      <c r="G455" s="104" t="s">
        <v>1072</v>
      </c>
      <c r="H455" s="104" t="s">
        <v>1091</v>
      </c>
      <c r="I455" s="104" t="s">
        <v>1085</v>
      </c>
    </row>
    <row r="456" spans="1:9">
      <c r="A456" s="105" t="s">
        <v>1531</v>
      </c>
      <c r="B456" s="106" t="s">
        <v>1070</v>
      </c>
      <c r="C456" s="106" t="s">
        <v>1068</v>
      </c>
      <c r="D456" s="106" t="s">
        <v>1084</v>
      </c>
      <c r="E456" s="106" t="s">
        <v>1073</v>
      </c>
      <c r="F456" s="106" t="s">
        <v>1067</v>
      </c>
      <c r="G456" s="106" t="s">
        <v>1072</v>
      </c>
      <c r="H456" s="106" t="s">
        <v>1074</v>
      </c>
      <c r="I456" s="106" t="s">
        <v>1089</v>
      </c>
    </row>
    <row r="457" spans="1:9">
      <c r="A457" s="103" t="s">
        <v>1532</v>
      </c>
      <c r="B457" s="104" t="s">
        <v>1070</v>
      </c>
      <c r="C457" s="104" t="s">
        <v>1068</v>
      </c>
      <c r="D457" s="104" t="s">
        <v>1084</v>
      </c>
      <c r="E457" s="104" t="s">
        <v>1073</v>
      </c>
      <c r="F457" s="104" t="s">
        <v>1067</v>
      </c>
      <c r="G457" s="104" t="s">
        <v>1072</v>
      </c>
      <c r="H457" s="104" t="s">
        <v>1091</v>
      </c>
      <c r="I457" s="104" t="s">
        <v>1074</v>
      </c>
    </row>
    <row r="458" spans="1:9">
      <c r="A458" s="105" t="s">
        <v>1533</v>
      </c>
      <c r="B458" s="106" t="s">
        <v>1070</v>
      </c>
      <c r="C458" s="106" t="s">
        <v>1068</v>
      </c>
      <c r="D458" s="106" t="s">
        <v>1074</v>
      </c>
      <c r="E458" s="106" t="s">
        <v>1073</v>
      </c>
      <c r="F458" s="106" t="s">
        <v>1067</v>
      </c>
      <c r="G458" s="106" t="s">
        <v>1072</v>
      </c>
      <c r="H458" s="106" t="s">
        <v>1091</v>
      </c>
      <c r="I458" s="106" t="s">
        <v>1089</v>
      </c>
    </row>
    <row r="459" spans="1:9">
      <c r="A459" s="103" t="s">
        <v>1534</v>
      </c>
      <c r="B459" s="104" t="s">
        <v>1070</v>
      </c>
      <c r="C459" s="104" t="s">
        <v>1068</v>
      </c>
      <c r="D459" s="104" t="s">
        <v>1074</v>
      </c>
      <c r="E459" s="104" t="s">
        <v>1073</v>
      </c>
      <c r="F459" s="104" t="s">
        <v>1084</v>
      </c>
      <c r="G459" s="104" t="s">
        <v>1072</v>
      </c>
      <c r="H459" s="104" t="s">
        <v>1085</v>
      </c>
      <c r="I459" s="104" t="s">
        <v>1089</v>
      </c>
    </row>
    <row r="460" spans="1:9">
      <c r="A460" s="105" t="s">
        <v>1535</v>
      </c>
      <c r="B460" s="106" t="s">
        <v>1070</v>
      </c>
      <c r="C460" s="106" t="s">
        <v>1068</v>
      </c>
      <c r="D460" s="106" t="s">
        <v>1074</v>
      </c>
      <c r="E460" s="106" t="s">
        <v>1073</v>
      </c>
      <c r="F460" s="106" t="s">
        <v>1084</v>
      </c>
      <c r="G460" s="106" t="s">
        <v>1072</v>
      </c>
      <c r="H460" s="106" t="s">
        <v>1091</v>
      </c>
      <c r="I460" s="106" t="s">
        <v>1085</v>
      </c>
    </row>
    <row r="461" spans="1:9">
      <c r="A461" s="103" t="s">
        <v>1536</v>
      </c>
      <c r="B461" s="104" t="s">
        <v>1070</v>
      </c>
      <c r="C461" s="104" t="s">
        <v>1068</v>
      </c>
      <c r="D461" s="104" t="s">
        <v>1074</v>
      </c>
      <c r="E461" s="104" t="s">
        <v>1073</v>
      </c>
      <c r="F461" s="104" t="s">
        <v>1085</v>
      </c>
      <c r="G461" s="104" t="s">
        <v>1072</v>
      </c>
      <c r="H461" s="104" t="s">
        <v>1091</v>
      </c>
      <c r="I461" s="104" t="s">
        <v>1089</v>
      </c>
    </row>
    <row r="462" spans="1:9">
      <c r="A462" s="105" t="s">
        <v>1537</v>
      </c>
      <c r="B462" s="106" t="s">
        <v>1070</v>
      </c>
      <c r="C462" s="106" t="s">
        <v>1068</v>
      </c>
      <c r="D462" s="106" t="s">
        <v>1074</v>
      </c>
      <c r="E462" s="106" t="s">
        <v>1073</v>
      </c>
      <c r="F462" s="106" t="s">
        <v>1084</v>
      </c>
      <c r="G462" s="106" t="s">
        <v>1072</v>
      </c>
      <c r="H462" s="106" t="s">
        <v>1091</v>
      </c>
      <c r="I462" s="106" t="s">
        <v>1089</v>
      </c>
    </row>
    <row r="463" spans="1:9">
      <c r="A463" s="103" t="s">
        <v>1538</v>
      </c>
      <c r="B463" s="104" t="s">
        <v>1070</v>
      </c>
      <c r="C463" s="104" t="s">
        <v>1084</v>
      </c>
      <c r="D463" s="104" t="s">
        <v>1074</v>
      </c>
      <c r="E463" s="104" t="s">
        <v>1073</v>
      </c>
      <c r="F463" s="104" t="s">
        <v>1067</v>
      </c>
      <c r="G463" s="104" t="s">
        <v>1072</v>
      </c>
      <c r="H463" s="104" t="s">
        <v>1085</v>
      </c>
      <c r="I463" s="104" t="s">
        <v>1089</v>
      </c>
    </row>
    <row r="464" spans="1:9">
      <c r="A464" s="105" t="s">
        <v>1539</v>
      </c>
      <c r="B464" s="106" t="s">
        <v>1070</v>
      </c>
      <c r="C464" s="106" t="s">
        <v>1084</v>
      </c>
      <c r="D464" s="106" t="s">
        <v>1074</v>
      </c>
      <c r="E464" s="106" t="s">
        <v>1073</v>
      </c>
      <c r="F464" s="106" t="s">
        <v>1067</v>
      </c>
      <c r="G464" s="106" t="s">
        <v>1072</v>
      </c>
      <c r="H464" s="106" t="s">
        <v>1091</v>
      </c>
      <c r="I464" s="106" t="s">
        <v>1085</v>
      </c>
    </row>
    <row r="465" spans="1:9">
      <c r="A465" s="103" t="s">
        <v>1540</v>
      </c>
      <c r="B465" s="104" t="s">
        <v>1070</v>
      </c>
      <c r="C465" s="104" t="s">
        <v>1074</v>
      </c>
      <c r="D465" s="104" t="s">
        <v>1085</v>
      </c>
      <c r="E465" s="104" t="s">
        <v>1073</v>
      </c>
      <c r="F465" s="104" t="s">
        <v>1067</v>
      </c>
      <c r="G465" s="104" t="s">
        <v>1072</v>
      </c>
      <c r="H465" s="104" t="s">
        <v>1091</v>
      </c>
      <c r="I465" s="104" t="s">
        <v>1089</v>
      </c>
    </row>
    <row r="466" spans="1:9">
      <c r="A466" s="105" t="s">
        <v>1541</v>
      </c>
      <c r="B466" s="106" t="s">
        <v>1070</v>
      </c>
      <c r="C466" s="106" t="s">
        <v>1084</v>
      </c>
      <c r="D466" s="106" t="s">
        <v>1074</v>
      </c>
      <c r="E466" s="106" t="s">
        <v>1073</v>
      </c>
      <c r="F466" s="106" t="s">
        <v>1067</v>
      </c>
      <c r="G466" s="106" t="s">
        <v>1072</v>
      </c>
      <c r="H466" s="106" t="s">
        <v>1091</v>
      </c>
      <c r="I466" s="106" t="s">
        <v>1089</v>
      </c>
    </row>
    <row r="467" spans="1:9">
      <c r="A467" s="103" t="s">
        <v>1542</v>
      </c>
      <c r="B467" s="104" t="s">
        <v>1070</v>
      </c>
      <c r="C467" s="104" t="s">
        <v>1084</v>
      </c>
      <c r="D467" s="104" t="s">
        <v>1074</v>
      </c>
      <c r="E467" s="104" t="s">
        <v>1073</v>
      </c>
      <c r="F467" s="104" t="s">
        <v>1085</v>
      </c>
      <c r="G467" s="104" t="s">
        <v>1072</v>
      </c>
      <c r="H467" s="104" t="s">
        <v>1091</v>
      </c>
      <c r="I467" s="104" t="s">
        <v>1089</v>
      </c>
    </row>
    <row r="468" spans="1:9">
      <c r="A468" s="105" t="s">
        <v>1543</v>
      </c>
      <c r="B468" s="106" t="s">
        <v>1074</v>
      </c>
      <c r="C468" s="106" t="s">
        <v>1068</v>
      </c>
      <c r="D468" s="106" t="s">
        <v>1084</v>
      </c>
      <c r="E468" s="106" t="s">
        <v>1070</v>
      </c>
      <c r="F468" s="106" t="s">
        <v>1067</v>
      </c>
      <c r="G468" s="106" t="s">
        <v>1073</v>
      </c>
      <c r="H468" s="106" t="s">
        <v>1085</v>
      </c>
      <c r="I468" s="106" t="s">
        <v>1089</v>
      </c>
    </row>
    <row r="469" spans="1:9">
      <c r="A469" s="103" t="s">
        <v>1544</v>
      </c>
      <c r="B469" s="104" t="s">
        <v>1074</v>
      </c>
      <c r="C469" s="104" t="s">
        <v>1068</v>
      </c>
      <c r="D469" s="104" t="s">
        <v>1085</v>
      </c>
      <c r="E469" s="104" t="s">
        <v>1070</v>
      </c>
      <c r="F469" s="104" t="s">
        <v>1084</v>
      </c>
      <c r="G469" s="104" t="s">
        <v>1073</v>
      </c>
      <c r="H469" s="104" t="s">
        <v>1091</v>
      </c>
      <c r="I469" s="104" t="s">
        <v>1089</v>
      </c>
    </row>
    <row r="470" spans="1:9">
      <c r="A470" s="105" t="s">
        <v>1545</v>
      </c>
      <c r="B470" s="106" t="s">
        <v>1074</v>
      </c>
      <c r="C470" s="106" t="s">
        <v>1068</v>
      </c>
      <c r="D470" s="106" t="s">
        <v>1085</v>
      </c>
      <c r="E470" s="106" t="s">
        <v>1070</v>
      </c>
      <c r="F470" s="106" t="s">
        <v>1067</v>
      </c>
      <c r="G470" s="106" t="s">
        <v>1073</v>
      </c>
      <c r="H470" s="106" t="s">
        <v>1091</v>
      </c>
      <c r="I470" s="106" t="s">
        <v>1089</v>
      </c>
    </row>
    <row r="471" spans="1:9">
      <c r="A471" s="103" t="s">
        <v>1546</v>
      </c>
      <c r="B471" s="104" t="s">
        <v>1074</v>
      </c>
      <c r="C471" s="104" t="s">
        <v>1068</v>
      </c>
      <c r="D471" s="104" t="s">
        <v>1084</v>
      </c>
      <c r="E471" s="104" t="s">
        <v>1070</v>
      </c>
      <c r="F471" s="104" t="s">
        <v>1067</v>
      </c>
      <c r="G471" s="104" t="s">
        <v>1073</v>
      </c>
      <c r="H471" s="104" t="s">
        <v>1091</v>
      </c>
      <c r="I471" s="104" t="s">
        <v>1089</v>
      </c>
    </row>
    <row r="472" spans="1:9">
      <c r="A472" s="105" t="s">
        <v>1547</v>
      </c>
      <c r="B472" s="106" t="s">
        <v>1067</v>
      </c>
      <c r="C472" s="106" t="s">
        <v>1068</v>
      </c>
      <c r="D472" s="106" t="s">
        <v>1069</v>
      </c>
      <c r="E472" s="106" t="s">
        <v>1070</v>
      </c>
      <c r="F472" s="106" t="s">
        <v>1071</v>
      </c>
      <c r="G472" s="106" t="s">
        <v>1072</v>
      </c>
      <c r="H472" s="106" t="s">
        <v>1073</v>
      </c>
      <c r="I472" s="106" t="s">
        <v>1074</v>
      </c>
    </row>
    <row r="473" spans="1:9">
      <c r="A473" s="103" t="s">
        <v>1548</v>
      </c>
      <c r="B473" s="104" t="s">
        <v>1074</v>
      </c>
      <c r="C473" s="104" t="s">
        <v>1084</v>
      </c>
      <c r="D473" s="104" t="s">
        <v>1085</v>
      </c>
      <c r="E473" s="104" t="s">
        <v>1070</v>
      </c>
      <c r="F473" s="104" t="s">
        <v>1067</v>
      </c>
      <c r="G473" s="104" t="s">
        <v>1073</v>
      </c>
      <c r="H473" s="104" t="s">
        <v>1091</v>
      </c>
      <c r="I473" s="104" t="s">
        <v>1089</v>
      </c>
    </row>
    <row r="474" spans="1:9">
      <c r="A474" s="105" t="s">
        <v>1549</v>
      </c>
      <c r="B474" s="106" t="s">
        <v>1070</v>
      </c>
      <c r="C474" s="106" t="s">
        <v>1068</v>
      </c>
      <c r="D474" s="106" t="s">
        <v>1084</v>
      </c>
      <c r="E474" s="106" t="s">
        <v>1073</v>
      </c>
      <c r="F474" s="106" t="s">
        <v>1067</v>
      </c>
      <c r="G474" s="106" t="s">
        <v>1072</v>
      </c>
      <c r="H474" s="106" t="s">
        <v>1085</v>
      </c>
      <c r="I474" s="106" t="s">
        <v>1089</v>
      </c>
    </row>
    <row r="475" spans="1:9">
      <c r="A475" s="103" t="s">
        <v>1550</v>
      </c>
      <c r="B475" s="104" t="s">
        <v>1070</v>
      </c>
      <c r="C475" s="104" t="s">
        <v>1068</v>
      </c>
      <c r="D475" s="104" t="s">
        <v>1084</v>
      </c>
      <c r="E475" s="104" t="s">
        <v>1073</v>
      </c>
      <c r="F475" s="104" t="s">
        <v>1067</v>
      </c>
      <c r="G475" s="104" t="s">
        <v>1072</v>
      </c>
      <c r="H475" s="104" t="s">
        <v>1091</v>
      </c>
      <c r="I475" s="104" t="s">
        <v>1085</v>
      </c>
    </row>
    <row r="476" spans="1:9">
      <c r="A476" s="105" t="s">
        <v>1551</v>
      </c>
      <c r="B476" s="106" t="s">
        <v>1070</v>
      </c>
      <c r="C476" s="106" t="s">
        <v>1068</v>
      </c>
      <c r="D476" s="106" t="s">
        <v>1085</v>
      </c>
      <c r="E476" s="106" t="s">
        <v>1073</v>
      </c>
      <c r="F476" s="106" t="s">
        <v>1067</v>
      </c>
      <c r="G476" s="106" t="s">
        <v>1072</v>
      </c>
      <c r="H476" s="106" t="s">
        <v>1091</v>
      </c>
      <c r="I476" s="106" t="s">
        <v>1089</v>
      </c>
    </row>
    <row r="477" spans="1:9">
      <c r="A477" s="103" t="s">
        <v>1552</v>
      </c>
      <c r="B477" s="104" t="s">
        <v>1070</v>
      </c>
      <c r="C477" s="104" t="s">
        <v>1068</v>
      </c>
      <c r="D477" s="104" t="s">
        <v>1084</v>
      </c>
      <c r="E477" s="104" t="s">
        <v>1073</v>
      </c>
      <c r="F477" s="104" t="s">
        <v>1067</v>
      </c>
      <c r="G477" s="104" t="s">
        <v>1072</v>
      </c>
      <c r="H477" s="104" t="s">
        <v>1091</v>
      </c>
      <c r="I477" s="104" t="s">
        <v>1089</v>
      </c>
    </row>
    <row r="478" spans="1:9">
      <c r="A478" s="105" t="s">
        <v>1553</v>
      </c>
      <c r="B478" s="106" t="s">
        <v>1070</v>
      </c>
      <c r="C478" s="106" t="s">
        <v>1068</v>
      </c>
      <c r="D478" s="106" t="s">
        <v>1085</v>
      </c>
      <c r="E478" s="106" t="s">
        <v>1073</v>
      </c>
      <c r="F478" s="106" t="s">
        <v>1084</v>
      </c>
      <c r="G478" s="106" t="s">
        <v>1072</v>
      </c>
      <c r="H478" s="106" t="s">
        <v>1091</v>
      </c>
      <c r="I478" s="106" t="s">
        <v>1089</v>
      </c>
    </row>
    <row r="479" spans="1:9">
      <c r="A479" s="103" t="s">
        <v>1554</v>
      </c>
      <c r="B479" s="104" t="s">
        <v>1070</v>
      </c>
      <c r="C479" s="104" t="s">
        <v>1084</v>
      </c>
      <c r="D479" s="104" t="s">
        <v>1085</v>
      </c>
      <c r="E479" s="104" t="s">
        <v>1073</v>
      </c>
      <c r="F479" s="104" t="s">
        <v>1067</v>
      </c>
      <c r="G479" s="104" t="s">
        <v>1072</v>
      </c>
      <c r="H479" s="104" t="s">
        <v>1091</v>
      </c>
      <c r="I479" s="104" t="s">
        <v>1089</v>
      </c>
    </row>
    <row r="480" spans="1:9">
      <c r="A480" s="105" t="s">
        <v>1555</v>
      </c>
      <c r="B480" s="106" t="s">
        <v>1067</v>
      </c>
      <c r="C480" s="106" t="s">
        <v>1068</v>
      </c>
      <c r="D480" s="106" t="s">
        <v>1085</v>
      </c>
      <c r="E480" s="106" t="s">
        <v>1070</v>
      </c>
      <c r="F480" s="106" t="s">
        <v>1084</v>
      </c>
      <c r="G480" s="106" t="s">
        <v>1073</v>
      </c>
      <c r="H480" s="106" t="s">
        <v>1091</v>
      </c>
      <c r="I480" s="106" t="s">
        <v>1089</v>
      </c>
    </row>
    <row r="481" spans="1:9">
      <c r="A481" s="103" t="s">
        <v>1556</v>
      </c>
      <c r="B481" s="104" t="s">
        <v>1074</v>
      </c>
      <c r="C481" s="104" t="s">
        <v>1068</v>
      </c>
      <c r="D481" s="104" t="s">
        <v>1084</v>
      </c>
      <c r="E481" s="104" t="s">
        <v>1070</v>
      </c>
      <c r="F481" s="104" t="s">
        <v>1067</v>
      </c>
      <c r="G481" s="104" t="s">
        <v>1072</v>
      </c>
      <c r="H481" s="104" t="s">
        <v>1085</v>
      </c>
      <c r="I481" s="104" t="s">
        <v>1089</v>
      </c>
    </row>
    <row r="482" spans="1:9">
      <c r="A482" s="105" t="s">
        <v>1557</v>
      </c>
      <c r="B482" s="106" t="s">
        <v>1074</v>
      </c>
      <c r="C482" s="106" t="s">
        <v>1068</v>
      </c>
      <c r="D482" s="106" t="s">
        <v>1084</v>
      </c>
      <c r="E482" s="106" t="s">
        <v>1070</v>
      </c>
      <c r="F482" s="106" t="s">
        <v>1067</v>
      </c>
      <c r="G482" s="106" t="s">
        <v>1072</v>
      </c>
      <c r="H482" s="106" t="s">
        <v>1091</v>
      </c>
      <c r="I482" s="106" t="s">
        <v>1085</v>
      </c>
    </row>
    <row r="483" spans="1:9">
      <c r="A483" s="103" t="s">
        <v>1558</v>
      </c>
      <c r="B483" s="104" t="s">
        <v>1074</v>
      </c>
      <c r="C483" s="104" t="s">
        <v>1068</v>
      </c>
      <c r="D483" s="104" t="s">
        <v>1085</v>
      </c>
      <c r="E483" s="104" t="s">
        <v>1070</v>
      </c>
      <c r="F483" s="104" t="s">
        <v>1067</v>
      </c>
      <c r="G483" s="104" t="s">
        <v>1072</v>
      </c>
      <c r="H483" s="104" t="s">
        <v>1091</v>
      </c>
      <c r="I483" s="104" t="s">
        <v>1089</v>
      </c>
    </row>
    <row r="484" spans="1:9">
      <c r="A484" s="105" t="s">
        <v>1559</v>
      </c>
      <c r="B484" s="106" t="s">
        <v>1074</v>
      </c>
      <c r="C484" s="106" t="s">
        <v>1068</v>
      </c>
      <c r="D484" s="106" t="s">
        <v>1084</v>
      </c>
      <c r="E484" s="106" t="s">
        <v>1070</v>
      </c>
      <c r="F484" s="106" t="s">
        <v>1067</v>
      </c>
      <c r="G484" s="106" t="s">
        <v>1072</v>
      </c>
      <c r="H484" s="106" t="s">
        <v>1091</v>
      </c>
      <c r="I484" s="106" t="s">
        <v>1089</v>
      </c>
    </row>
    <row r="485" spans="1:9">
      <c r="A485" s="103" t="s">
        <v>1560</v>
      </c>
      <c r="B485" s="104" t="s">
        <v>1074</v>
      </c>
      <c r="C485" s="104" t="s">
        <v>1068</v>
      </c>
      <c r="D485" s="104" t="s">
        <v>1085</v>
      </c>
      <c r="E485" s="104" t="s">
        <v>1070</v>
      </c>
      <c r="F485" s="104" t="s">
        <v>1084</v>
      </c>
      <c r="G485" s="104" t="s">
        <v>1072</v>
      </c>
      <c r="H485" s="104" t="s">
        <v>1091</v>
      </c>
      <c r="I485" s="104" t="s">
        <v>1089</v>
      </c>
    </row>
    <row r="486" spans="1:9">
      <c r="A486" s="105" t="s">
        <v>1561</v>
      </c>
      <c r="B486" s="106" t="s">
        <v>1074</v>
      </c>
      <c r="C486" s="106" t="s">
        <v>1084</v>
      </c>
      <c r="D486" s="106" t="s">
        <v>1085</v>
      </c>
      <c r="E486" s="106" t="s">
        <v>1070</v>
      </c>
      <c r="F486" s="106" t="s">
        <v>1067</v>
      </c>
      <c r="G486" s="106" t="s">
        <v>1072</v>
      </c>
      <c r="H486" s="106" t="s">
        <v>1091</v>
      </c>
      <c r="I486" s="106" t="s">
        <v>1089</v>
      </c>
    </row>
    <row r="487" spans="1:9">
      <c r="A487" s="103" t="s">
        <v>1562</v>
      </c>
      <c r="B487" s="104" t="s">
        <v>1074</v>
      </c>
      <c r="C487" s="104" t="s">
        <v>1084</v>
      </c>
      <c r="D487" s="104" t="s">
        <v>1085</v>
      </c>
      <c r="E487" s="104" t="s">
        <v>1070</v>
      </c>
      <c r="F487" s="104" t="s">
        <v>1067</v>
      </c>
      <c r="G487" s="104" t="s">
        <v>1068</v>
      </c>
      <c r="H487" s="104" t="s">
        <v>1091</v>
      </c>
      <c r="I487" s="104" t="s">
        <v>1089</v>
      </c>
    </row>
    <row r="488" spans="1:9">
      <c r="A488" s="105" t="s">
        <v>1563</v>
      </c>
      <c r="B488" s="106" t="s">
        <v>1067</v>
      </c>
      <c r="C488" s="106" t="s">
        <v>1068</v>
      </c>
      <c r="D488" s="106" t="s">
        <v>1085</v>
      </c>
      <c r="E488" s="106" t="s">
        <v>1070</v>
      </c>
      <c r="F488" s="106" t="s">
        <v>1084</v>
      </c>
      <c r="G488" s="106" t="s">
        <v>1072</v>
      </c>
      <c r="H488" s="106" t="s">
        <v>1091</v>
      </c>
      <c r="I488" s="106" t="s">
        <v>1089</v>
      </c>
    </row>
    <row r="489" spans="1:9">
      <c r="A489" s="103" t="s">
        <v>1564</v>
      </c>
      <c r="B489" s="104" t="s">
        <v>1074</v>
      </c>
      <c r="C489" s="104" t="s">
        <v>1068</v>
      </c>
      <c r="D489" s="104" t="s">
        <v>1084</v>
      </c>
      <c r="E489" s="104" t="s">
        <v>1073</v>
      </c>
      <c r="F489" s="104" t="s">
        <v>1067</v>
      </c>
      <c r="G489" s="104" t="s">
        <v>1072</v>
      </c>
      <c r="H489" s="104" t="s">
        <v>1085</v>
      </c>
      <c r="I489" s="104" t="s">
        <v>1089</v>
      </c>
    </row>
    <row r="490" spans="1:9">
      <c r="A490" s="105" t="s">
        <v>1565</v>
      </c>
      <c r="B490" s="106" t="s">
        <v>1074</v>
      </c>
      <c r="C490" s="106" t="s">
        <v>1068</v>
      </c>
      <c r="D490" s="106" t="s">
        <v>1084</v>
      </c>
      <c r="E490" s="106" t="s">
        <v>1073</v>
      </c>
      <c r="F490" s="106" t="s">
        <v>1067</v>
      </c>
      <c r="G490" s="106" t="s">
        <v>1072</v>
      </c>
      <c r="H490" s="106" t="s">
        <v>1091</v>
      </c>
      <c r="I490" s="106" t="s">
        <v>1085</v>
      </c>
    </row>
    <row r="491" spans="1:9">
      <c r="A491" s="103" t="s">
        <v>1566</v>
      </c>
      <c r="B491" s="104" t="s">
        <v>1074</v>
      </c>
      <c r="C491" s="104" t="s">
        <v>1068</v>
      </c>
      <c r="D491" s="104" t="s">
        <v>1085</v>
      </c>
      <c r="E491" s="104" t="s">
        <v>1073</v>
      </c>
      <c r="F491" s="104" t="s">
        <v>1067</v>
      </c>
      <c r="G491" s="104" t="s">
        <v>1072</v>
      </c>
      <c r="H491" s="104" t="s">
        <v>1091</v>
      </c>
      <c r="I491" s="104" t="s">
        <v>1089</v>
      </c>
    </row>
    <row r="492" spans="1:9">
      <c r="A492" s="105" t="s">
        <v>1567</v>
      </c>
      <c r="B492" s="106" t="s">
        <v>1074</v>
      </c>
      <c r="C492" s="106" t="s">
        <v>1068</v>
      </c>
      <c r="D492" s="106" t="s">
        <v>1084</v>
      </c>
      <c r="E492" s="106" t="s">
        <v>1073</v>
      </c>
      <c r="F492" s="106" t="s">
        <v>1067</v>
      </c>
      <c r="G492" s="106" t="s">
        <v>1072</v>
      </c>
      <c r="H492" s="106" t="s">
        <v>1091</v>
      </c>
      <c r="I492" s="106" t="s">
        <v>1089</v>
      </c>
    </row>
    <row r="493" spans="1:9">
      <c r="A493" s="103" t="s">
        <v>1568</v>
      </c>
      <c r="B493" s="104" t="s">
        <v>1074</v>
      </c>
      <c r="C493" s="104" t="s">
        <v>1068</v>
      </c>
      <c r="D493" s="104" t="s">
        <v>1085</v>
      </c>
      <c r="E493" s="104" t="s">
        <v>1073</v>
      </c>
      <c r="F493" s="104" t="s">
        <v>1084</v>
      </c>
      <c r="G493" s="104" t="s">
        <v>1072</v>
      </c>
      <c r="H493" s="104" t="s">
        <v>1091</v>
      </c>
      <c r="I493" s="104" t="s">
        <v>1089</v>
      </c>
    </row>
    <row r="494" spans="1:9">
      <c r="A494" s="105" t="s">
        <v>1569</v>
      </c>
      <c r="B494" s="106" t="s">
        <v>1074</v>
      </c>
      <c r="C494" s="106" t="s">
        <v>1084</v>
      </c>
      <c r="D494" s="106" t="s">
        <v>1085</v>
      </c>
      <c r="E494" s="106" t="s">
        <v>1073</v>
      </c>
      <c r="F494" s="106" t="s">
        <v>1067</v>
      </c>
      <c r="G494" s="106" t="s">
        <v>1072</v>
      </c>
      <c r="H494" s="106" t="s">
        <v>1091</v>
      </c>
      <c r="I494" s="106" t="s">
        <v>1089</v>
      </c>
    </row>
    <row r="495" spans="1:9">
      <c r="A495" s="103" t="s">
        <v>1570</v>
      </c>
      <c r="B495" s="104" t="s">
        <v>1074</v>
      </c>
      <c r="C495" s="104" t="s">
        <v>1084</v>
      </c>
      <c r="D495" s="104" t="s">
        <v>1085</v>
      </c>
      <c r="E495" s="104" t="s">
        <v>1073</v>
      </c>
      <c r="F495" s="104" t="s">
        <v>1067</v>
      </c>
      <c r="G495" s="104" t="s">
        <v>1068</v>
      </c>
      <c r="H495" s="104" t="s">
        <v>1091</v>
      </c>
      <c r="I495" s="104" t="s">
        <v>1089</v>
      </c>
    </row>
    <row r="496" spans="1:9">
      <c r="A496" s="105" t="s">
        <v>1571</v>
      </c>
      <c r="B496" s="106" t="s">
        <v>1067</v>
      </c>
      <c r="C496" s="106" t="s">
        <v>1068</v>
      </c>
      <c r="D496" s="106" t="s">
        <v>1085</v>
      </c>
      <c r="E496" s="106" t="s">
        <v>1073</v>
      </c>
      <c r="F496" s="106" t="s">
        <v>1084</v>
      </c>
      <c r="G496" s="106" t="s">
        <v>1072</v>
      </c>
      <c r="H496" s="106" t="s">
        <v>1091</v>
      </c>
      <c r="I496" s="106" t="s">
        <v>1089</v>
      </c>
    </row>
    <row r="497" spans="1:9">
      <c r="A497" s="103" t="s">
        <v>1572</v>
      </c>
      <c r="B497" s="104" t="s">
        <v>1074</v>
      </c>
      <c r="C497" s="104" t="s">
        <v>1084</v>
      </c>
      <c r="D497" s="104" t="s">
        <v>1085</v>
      </c>
      <c r="E497" s="104" t="s">
        <v>1072</v>
      </c>
      <c r="F497" s="104" t="s">
        <v>1067</v>
      </c>
      <c r="G497" s="104" t="s">
        <v>1068</v>
      </c>
      <c r="H497" s="104" t="s">
        <v>1091</v>
      </c>
      <c r="I497" s="104" t="s">
        <v>1089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5" sqref="C5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59" t="s">
        <v>1573</v>
      </c>
      <c r="B1" s="148"/>
      <c r="C1" s="148"/>
    </row>
    <row r="2" spans="1:3" ht="27" customHeight="1">
      <c r="A2" s="173" t="s">
        <v>1574</v>
      </c>
      <c r="B2" s="148"/>
      <c r="C2" s="148"/>
    </row>
    <row r="3" spans="1:3" ht="27.95" customHeight="1">
      <c r="A3" s="18" t="s">
        <v>54</v>
      </c>
      <c r="B3" s="19" t="s">
        <v>1575</v>
      </c>
      <c r="C3" s="19" t="s">
        <v>1576</v>
      </c>
    </row>
    <row r="4" spans="1:3" ht="27.95" customHeight="1">
      <c r="A4" s="20" t="s">
        <v>1577</v>
      </c>
      <c r="B4" s="21"/>
      <c r="C4" s="21"/>
    </row>
    <row r="5" spans="1:3" ht="27.95" customHeight="1">
      <c r="A5" s="22" t="str">
        <f>'Apostas - Grupos'!A5</f>
        <v>Mariana Poppe</v>
      </c>
      <c r="B5" s="8" t="s">
        <v>861</v>
      </c>
      <c r="C5" s="8" t="s">
        <v>164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tabSelected="1" workbookViewId="0">
      <pane xSplit="1" ySplit="4" topLeftCell="BB5" activePane="bottomRight" state="frozen"/>
      <selection pane="bottomRight" activeCell="BL6" sqref="BL6"/>
      <selection pane="bottomLeft"/>
      <selection pane="topRight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59" t="s">
        <v>1578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8"/>
      <c r="BI1" s="148"/>
      <c r="BJ1" s="148"/>
      <c r="BK1" s="148"/>
      <c r="BL1" s="148"/>
      <c r="BM1" s="148"/>
    </row>
    <row r="2" spans="1:65" ht="20.100000000000001" customHeight="1">
      <c r="A2" s="173" t="s">
        <v>1579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4"/>
      <c r="AH2" s="170" t="s">
        <v>33</v>
      </c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2"/>
      <c r="AX2" s="170" t="s">
        <v>35</v>
      </c>
      <c r="AY2" s="171"/>
      <c r="AZ2" s="171"/>
      <c r="BA2" s="171"/>
      <c r="BB2" s="171"/>
      <c r="BC2" s="171"/>
      <c r="BD2" s="171"/>
      <c r="BE2" s="172"/>
      <c r="BF2" s="170" t="s">
        <v>37</v>
      </c>
      <c r="BG2" s="171"/>
      <c r="BH2" s="171"/>
      <c r="BI2" s="172"/>
      <c r="BJ2" s="166" t="s">
        <v>1580</v>
      </c>
      <c r="BK2" s="167"/>
      <c r="BL2" s="168" t="s">
        <v>1581</v>
      </c>
      <c r="BM2" s="169"/>
    </row>
    <row r="3" spans="1:65" ht="21.95" customHeight="1">
      <c r="A3" s="107" t="s">
        <v>1582</v>
      </c>
      <c r="B3" s="152" t="s">
        <v>1583</v>
      </c>
      <c r="C3" s="148"/>
      <c r="D3" s="152" t="s">
        <v>1584</v>
      </c>
      <c r="E3" s="148"/>
      <c r="F3" s="152" t="s">
        <v>1585</v>
      </c>
      <c r="G3" s="148"/>
      <c r="H3" s="152" t="s">
        <v>1586</v>
      </c>
      <c r="I3" s="148"/>
      <c r="J3" s="152" t="s">
        <v>1587</v>
      </c>
      <c r="K3" s="148"/>
      <c r="L3" s="152" t="s">
        <v>1588</v>
      </c>
      <c r="M3" s="148"/>
      <c r="N3" s="152" t="s">
        <v>1589</v>
      </c>
      <c r="O3" s="148"/>
      <c r="P3" s="152" t="s">
        <v>1590</v>
      </c>
      <c r="Q3" s="148"/>
      <c r="R3" s="152" t="s">
        <v>1591</v>
      </c>
      <c r="S3" s="148"/>
      <c r="T3" s="152" t="s">
        <v>1592</v>
      </c>
      <c r="U3" s="148"/>
      <c r="V3" s="152" t="s">
        <v>1593</v>
      </c>
      <c r="W3" s="148"/>
      <c r="X3" s="152" t="s">
        <v>1594</v>
      </c>
      <c r="Y3" s="148"/>
      <c r="Z3" s="152" t="s">
        <v>1595</v>
      </c>
      <c r="AA3" s="148"/>
      <c r="AB3" s="152" t="s">
        <v>1596</v>
      </c>
      <c r="AC3" s="148"/>
      <c r="AD3" s="152" t="s">
        <v>1597</v>
      </c>
      <c r="AE3" s="148"/>
      <c r="AF3" s="152" t="s">
        <v>1598</v>
      </c>
      <c r="AG3" s="148"/>
      <c r="AH3" s="164" t="s">
        <v>1599</v>
      </c>
      <c r="AI3" s="148"/>
      <c r="AJ3" s="157" t="s">
        <v>1600</v>
      </c>
      <c r="AK3" s="148"/>
      <c r="AL3" s="157" t="s">
        <v>1601</v>
      </c>
      <c r="AM3" s="148"/>
      <c r="AN3" s="157" t="s">
        <v>1602</v>
      </c>
      <c r="AO3" s="148"/>
      <c r="AP3" s="157" t="s">
        <v>1603</v>
      </c>
      <c r="AQ3" s="148"/>
      <c r="AR3" s="157" t="s">
        <v>1604</v>
      </c>
      <c r="AS3" s="148"/>
      <c r="AT3" s="157" t="s">
        <v>1605</v>
      </c>
      <c r="AU3" s="148"/>
      <c r="AV3" s="157" t="s">
        <v>1606</v>
      </c>
      <c r="AW3" s="146"/>
      <c r="AX3" s="165" t="s">
        <v>1607</v>
      </c>
      <c r="AY3" s="148"/>
      <c r="AZ3" s="154" t="s">
        <v>1608</v>
      </c>
      <c r="BA3" s="148"/>
      <c r="BB3" s="154" t="s">
        <v>1609</v>
      </c>
      <c r="BC3" s="148"/>
      <c r="BD3" s="154" t="s">
        <v>1610</v>
      </c>
      <c r="BE3" s="146"/>
      <c r="BF3" s="149" t="s">
        <v>1611</v>
      </c>
      <c r="BG3" s="148"/>
      <c r="BH3" s="150" t="s">
        <v>1612</v>
      </c>
      <c r="BI3" s="146"/>
      <c r="BJ3" s="153" t="s">
        <v>1613</v>
      </c>
      <c r="BK3" s="146"/>
      <c r="BL3" s="145" t="s">
        <v>1614</v>
      </c>
      <c r="BM3" s="146"/>
    </row>
    <row r="4" spans="1:65" ht="15.95" customHeight="1">
      <c r="A4" s="108" t="s">
        <v>1615</v>
      </c>
      <c r="B4" s="151">
        <v>46201</v>
      </c>
      <c r="C4" s="148"/>
      <c r="D4" s="151">
        <v>46202</v>
      </c>
      <c r="E4" s="148"/>
      <c r="F4" s="151">
        <v>46202</v>
      </c>
      <c r="G4" s="148"/>
      <c r="H4" s="151">
        <v>46202</v>
      </c>
      <c r="I4" s="148"/>
      <c r="J4" s="151">
        <v>46203</v>
      </c>
      <c r="K4" s="148"/>
      <c r="L4" s="151">
        <v>46203</v>
      </c>
      <c r="M4" s="148"/>
      <c r="N4" s="151">
        <v>46203</v>
      </c>
      <c r="O4" s="148"/>
      <c r="P4" s="151">
        <v>46204</v>
      </c>
      <c r="Q4" s="148"/>
      <c r="R4" s="151">
        <v>46204</v>
      </c>
      <c r="S4" s="148"/>
      <c r="T4" s="151">
        <v>46204</v>
      </c>
      <c r="U4" s="148"/>
      <c r="V4" s="151">
        <v>46205</v>
      </c>
      <c r="W4" s="148"/>
      <c r="X4" s="151">
        <v>46205</v>
      </c>
      <c r="Y4" s="148"/>
      <c r="Z4" s="151">
        <v>46205</v>
      </c>
      <c r="AA4" s="148"/>
      <c r="AB4" s="151">
        <v>46206</v>
      </c>
      <c r="AC4" s="148"/>
      <c r="AD4" s="151">
        <v>46206</v>
      </c>
      <c r="AE4" s="148"/>
      <c r="AF4" s="151">
        <v>46206</v>
      </c>
      <c r="AG4" s="148"/>
      <c r="AH4" s="156">
        <v>46207</v>
      </c>
      <c r="AI4" s="148"/>
      <c r="AJ4" s="147">
        <v>46207</v>
      </c>
      <c r="AK4" s="148"/>
      <c r="AL4" s="147">
        <v>46208</v>
      </c>
      <c r="AM4" s="148"/>
      <c r="AN4" s="147">
        <v>46208</v>
      </c>
      <c r="AO4" s="148"/>
      <c r="AP4" s="147">
        <v>46209</v>
      </c>
      <c r="AQ4" s="148"/>
      <c r="AR4" s="147">
        <v>46209</v>
      </c>
      <c r="AS4" s="148"/>
      <c r="AT4" s="147">
        <v>46210</v>
      </c>
      <c r="AU4" s="148"/>
      <c r="AV4" s="147">
        <v>46210</v>
      </c>
      <c r="AW4" s="146"/>
      <c r="AX4" s="163">
        <v>46212</v>
      </c>
      <c r="AY4" s="148"/>
      <c r="AZ4" s="160">
        <v>46213</v>
      </c>
      <c r="BA4" s="148"/>
      <c r="BB4" s="160">
        <v>46214</v>
      </c>
      <c r="BC4" s="148"/>
      <c r="BD4" s="160">
        <v>46214</v>
      </c>
      <c r="BE4" s="146"/>
      <c r="BF4" s="161">
        <v>46217</v>
      </c>
      <c r="BG4" s="148"/>
      <c r="BH4" s="155">
        <v>46218</v>
      </c>
      <c r="BI4" s="146"/>
      <c r="BJ4" s="158">
        <v>46221</v>
      </c>
      <c r="BK4" s="146"/>
      <c r="BL4" s="162">
        <v>46222</v>
      </c>
      <c r="BM4" s="146"/>
    </row>
    <row r="5" spans="1:65" ht="21.95" customHeight="1">
      <c r="A5" s="22" t="str">
        <f>'Apostas - Grupos'!A5</f>
        <v>Mariana Poppe</v>
      </c>
      <c r="B5" s="109" t="str">
        <f>IFERROR(Calc!C53,"?")</f>
        <v>Africa do Sul</v>
      </c>
      <c r="C5" s="109" t="str">
        <f>IFERROR(Calc!C54,"?")</f>
        <v>Canada</v>
      </c>
      <c r="D5" s="109" t="str">
        <f>IFERROR(Calc!B57,"?")</f>
        <v>Alemanha</v>
      </c>
      <c r="E5" s="109" t="str">
        <f>IFERROR(IFERROR(INDEX(Calc!$B$66:$B$77,MATCH(MID(IFERROR(VLOOKUP(Calc!B88,'T495'!$A$2:$I$496,5,FALSE),""),2,1),Calc!$A$66:$A$77,0)),"Aguardando"),"Aguardando")</f>
        <v>Escocia</v>
      </c>
      <c r="F5" s="109" t="str">
        <f>IFERROR(Calc!B58,"?")</f>
        <v>Holanda</v>
      </c>
      <c r="G5" s="109" t="str">
        <f>IFERROR(Calc!C55,"?")</f>
        <v>Marrocos</v>
      </c>
      <c r="H5" s="109" t="str">
        <f>IFERROR(Calc!B55,"?")</f>
        <v>Brasil</v>
      </c>
      <c r="I5" s="109" t="str">
        <f>IFERROR(Calc!C58,"?")</f>
        <v>Suecia</v>
      </c>
      <c r="J5" s="109" t="str">
        <f>IFERROR(Calc!B61,"?")</f>
        <v>Franca</v>
      </c>
      <c r="K5" s="109" t="str">
        <f>IFERROR(IFERROR(INDEX(Calc!$B$66:$B$77,MATCH(MID(IFERROR(VLOOKUP(Calc!B88,'T495'!$A$2:$I$496,7,FALSE),""),2,1),Calc!$A$66:$A$77,0)),"Aguardando"),"Aguardando")</f>
        <v>Australia</v>
      </c>
      <c r="L5" s="109" t="str">
        <f>IFERROR(Calc!C57,"?")</f>
        <v>Costa do Marfim</v>
      </c>
      <c r="M5" s="109" t="str">
        <f>IFERROR(Calc!C61,"?")</f>
        <v>Senegal</v>
      </c>
      <c r="N5" s="109" t="str">
        <f>IFERROR(Calc!B53,"?")</f>
        <v>Mexico</v>
      </c>
      <c r="O5" s="109" t="str">
        <f>IFERROR(IFERROR(INDEX(Calc!$B$66:$B$77,MATCH(MID(IFERROR(VLOOKUP(Calc!B88,'T495'!$A$2:$I$496,2,FALSE),""),2,1),Calc!$A$66:$A$77,0)),"Aguardando"),"Aguardando")</f>
        <v>Uruguai</v>
      </c>
      <c r="P5" s="109" t="str">
        <f>IFERROR(Calc!B64,"?")</f>
        <v>Inglaterra</v>
      </c>
      <c r="Q5" s="109" t="str">
        <f>IFERROR(IFERROR(INDEX(Calc!$B$66:$B$77,MATCH(MID(IFERROR(VLOOKUP(Calc!B88,'T495'!$A$2:$I$496,9,FALSE),""),2,1),Calc!$A$66:$A$77,0)),"Aguardando"),"Aguardando")</f>
        <v>Noruega</v>
      </c>
      <c r="R5" s="109" t="str">
        <f>IFERROR(Calc!B56,"?")</f>
        <v>Estados Unidos</v>
      </c>
      <c r="S5" s="109" t="str">
        <f>IFERROR(IFERROR(INDEX(Calc!$B$66:$B$77,MATCH(MID(IFERROR(VLOOKUP(Calc!B88,'T495'!$A$2:$I$496,4,FALSE),""),2,1),Calc!$A$66:$A$77,0)),"Aguardando"),"Aguardando")</f>
        <v>Tunisia</v>
      </c>
      <c r="T5" s="109" t="str">
        <f>IFERROR(Calc!B59,"?")</f>
        <v>Belgica</v>
      </c>
      <c r="U5" s="109" t="str">
        <f>IFERROR(IFERROR(INDEX(Calc!$B$66:$B$77,MATCH(MID(IFERROR(VLOOKUP(Calc!B88,'T495'!$A$2:$I$496,6,FALSE),""),2,1),Calc!$A$66:$A$77,0)),"Aguardando"),"Aguardando")</f>
        <v>Coreia do Sul</v>
      </c>
      <c r="V5" s="109" t="str">
        <f>IFERROR(Calc!C63,"?")</f>
        <v>Portugal</v>
      </c>
      <c r="W5" s="109" t="str">
        <f>IFERROR(Calc!C64,"?")</f>
        <v>Gana</v>
      </c>
      <c r="X5" s="109" t="str">
        <f>IFERROR(Calc!B60,"?")</f>
        <v>Espanha</v>
      </c>
      <c r="Y5" s="109" t="str">
        <f>IFERROR(Calc!C62,"?")</f>
        <v>Argelia</v>
      </c>
      <c r="Z5" s="109" t="str">
        <f>IFERROR(Calc!B54,"?")</f>
        <v>Suica</v>
      </c>
      <c r="AA5" s="109" t="str">
        <f>IFERROR(IFERROR(INDEX(Calc!$B$66:$B$77,MATCH(MID(IFERROR(VLOOKUP(Calc!B88,'T495'!$A$2:$I$496,3,FALSE),""),2,1),Calc!$A$66:$A$77,0)),"Aguardando"),"Aguardando")</f>
        <v>Austria</v>
      </c>
      <c r="AB5" s="109" t="str">
        <f>IFERROR(Calc!B62,"?")</f>
        <v>Argentina</v>
      </c>
      <c r="AC5" s="109" t="str">
        <f>IFERROR(Calc!C60,"?")</f>
        <v>Cabo Verde</v>
      </c>
      <c r="AD5" s="109" t="str">
        <f>IFERROR(Calc!B63,"?")</f>
        <v>Colombia</v>
      </c>
      <c r="AE5" s="109" t="str">
        <f>IFERROR(IFERROR(INDEX(Calc!$B$66:$B$77,MATCH(MID(IFERROR(VLOOKUP(Calc!B88,'T495'!$A$2:$I$496,8,FALSE),""),2,1),Calc!$A$66:$A$77,0)),"Aguardando"),"Aguardando")</f>
        <v>Croacia</v>
      </c>
      <c r="AF5" s="109" t="str">
        <f>IFERROR(Calc!C56,"?")</f>
        <v>Turquia</v>
      </c>
      <c r="AG5" s="124" t="str">
        <f>IFERROR(Calc!C59,"?")</f>
        <v>Egito</v>
      </c>
      <c r="AH5" s="126" t="str">
        <f>IF('Apostas - Mata-Mata'!D6="X",'Apostas - Mata-Mata'!D5,IF('Apostas - Mata-Mata'!E6="X",'Apostas - Mata-Mata'!E5,"Aguardando"))</f>
        <v>Alemanha</v>
      </c>
      <c r="AI5" s="109" t="str">
        <f>IF('Apostas - Mata-Mata'!J6="X",'Apostas - Mata-Mata'!J5,IF('Apostas - Mata-Mata'!K6="X",'Apostas - Mata-Mata'!K5,"Aguardando"))</f>
        <v>Franca</v>
      </c>
      <c r="AJ5" s="109" t="str">
        <f>IF('Apostas - Mata-Mata'!B6="X",'Apostas - Mata-Mata'!B5,IF('Apostas - Mata-Mata'!C6="X",'Apostas - Mata-Mata'!C5,"Aguardando"))</f>
        <v>Africa do Sul</v>
      </c>
      <c r="AK5" s="109" t="str">
        <f>IF('Apostas - Mata-Mata'!F6="X",'Apostas - Mata-Mata'!F5,IF('Apostas - Mata-Mata'!G6="X",'Apostas - Mata-Mata'!G5,"Aguardando"))</f>
        <v>Marrocos</v>
      </c>
      <c r="AL5" s="109" t="str">
        <f>IF('Apostas - Mata-Mata'!H6="X",'Apostas - Mata-Mata'!H5,IF('Apostas - Mata-Mata'!I6="X",'Apostas - Mata-Mata'!I5,"Aguardando"))</f>
        <v>Brasil</v>
      </c>
      <c r="AM5" s="109" t="str">
        <f>IF('Apostas - Mata-Mata'!L6="X",'Apostas - Mata-Mata'!L5,IF('Apostas - Mata-Mata'!M6="X",'Apostas - Mata-Mata'!M5,"Aguardando"))</f>
        <v>Costa do Marfim</v>
      </c>
      <c r="AN5" s="109" t="str">
        <f>IF('Apostas - Mata-Mata'!N6="X",'Apostas - Mata-Mata'!N5,IF('Apostas - Mata-Mata'!O6="X",'Apostas - Mata-Mata'!O5,"Aguardando"))</f>
        <v>Mexico</v>
      </c>
      <c r="AO5" s="109" t="str">
        <f>IF('Apostas - Mata-Mata'!P6="X",'Apostas - Mata-Mata'!P5,IF('Apostas - Mata-Mata'!Q6="X",'Apostas - Mata-Mata'!Q5,"Aguardando"))</f>
        <v>Inglaterra</v>
      </c>
      <c r="AP5" s="109" t="str">
        <f>IF('Apostas - Mata-Mata'!V6="X",'Apostas - Mata-Mata'!V5,IF('Apostas - Mata-Mata'!W6="X",'Apostas - Mata-Mata'!W5,"Aguardando"))</f>
        <v>Portugal</v>
      </c>
      <c r="AQ5" s="109" t="str">
        <f>IF('Apostas - Mata-Mata'!X6="X",'Apostas - Mata-Mata'!X5,IF('Apostas - Mata-Mata'!Y6="X",'Apostas - Mata-Mata'!Y5,"Aguardando"))</f>
        <v>Espanha</v>
      </c>
      <c r="AR5" s="109" t="str">
        <f>IF('Apostas - Mata-Mata'!R6="X",'Apostas - Mata-Mata'!R5,IF('Apostas - Mata-Mata'!S6="X",'Apostas - Mata-Mata'!S5,"Aguardando"))</f>
        <v>Estados Unidos</v>
      </c>
      <c r="AS5" s="109" t="str">
        <f>IF('Apostas - Mata-Mata'!T6="X",'Apostas - Mata-Mata'!T5,IF('Apostas - Mata-Mata'!U6="X",'Apostas - Mata-Mata'!U5,"Aguardando"))</f>
        <v>Coreia do Sul</v>
      </c>
      <c r="AT5" s="109" t="str">
        <f>IF('Apostas - Mata-Mata'!AB6="X",'Apostas - Mata-Mata'!AB5,IF('Apostas - Mata-Mata'!AC6="X",'Apostas - Mata-Mata'!AC5,"Aguardando"))</f>
        <v>Argentina</v>
      </c>
      <c r="AU5" s="109" t="str">
        <f>IF('Apostas - Mata-Mata'!AF6="X",'Apostas - Mata-Mata'!AF5,IF('Apostas - Mata-Mata'!AG6="X",'Apostas - Mata-Mata'!AG5,"Aguardando"))</f>
        <v>Turquia</v>
      </c>
      <c r="AV5" s="109" t="str">
        <f>IF('Apostas - Mata-Mata'!Z6="X",'Apostas - Mata-Mata'!Z5,IF('Apostas - Mata-Mata'!AA6="X",'Apostas - Mata-Mata'!AA5,"Aguardando"))</f>
        <v>Suica</v>
      </c>
      <c r="AW5" s="127" t="str">
        <f>IF('Apostas - Mata-Mata'!AD6="X",'Apostas - Mata-Mata'!AD5,IF('Apostas - Mata-Mata'!AE6="X",'Apostas - Mata-Mata'!AE5,"Aguardando"))</f>
        <v>Colombia</v>
      </c>
      <c r="AX5" s="126" t="str">
        <f>IF('Apostas - Mata-Mata'!AH6="X",'Apostas - Mata-Mata'!AH5,IF('Apostas - Mata-Mata'!AI6="X",'Apostas - Mata-Mata'!AI5,"Aguardando"))</f>
        <v>Franca</v>
      </c>
      <c r="AY5" s="109" t="str">
        <f>IF('Apostas - Mata-Mata'!AJ6="X",'Apostas - Mata-Mata'!AJ5,IF('Apostas - Mata-Mata'!AK6="X",'Apostas - Mata-Mata'!AK5,"Aguardando"))</f>
        <v>Africa do Sul</v>
      </c>
      <c r="AZ5" s="109" t="str">
        <f>IF('Apostas - Mata-Mata'!AP6="X",'Apostas - Mata-Mata'!AP5,IF('Apostas - Mata-Mata'!AQ6="X",'Apostas - Mata-Mata'!AQ5,"Aguardando"))</f>
        <v>Espanha</v>
      </c>
      <c r="BA5" s="109" t="str">
        <f>IF('Apostas - Mata-Mata'!AR6="X",'Apostas - Mata-Mata'!AR5,IF('Apostas - Mata-Mata'!AS6="X",'Apostas - Mata-Mata'!AS5,"Aguardando"))</f>
        <v>Estados Unidos</v>
      </c>
      <c r="BB5" s="109" t="str">
        <f>IF('Apostas - Mata-Mata'!AL6="X",'Apostas - Mata-Mata'!AL5,IF('Apostas - Mata-Mata'!AM6="X",'Apostas - Mata-Mata'!AM5,"Aguardando"))</f>
        <v>Brasil</v>
      </c>
      <c r="BC5" s="109" t="str">
        <f>IF('Apostas - Mata-Mata'!AN6="X",'Apostas - Mata-Mata'!AN5,IF('Apostas - Mata-Mata'!AO6="X",'Apostas - Mata-Mata'!AO5,"Aguardando"))</f>
        <v>Inglaterra</v>
      </c>
      <c r="BD5" s="109" t="str">
        <f>IF('Apostas - Mata-Mata'!AT6="X",'Apostas - Mata-Mata'!AT5,IF('Apostas - Mata-Mata'!AU6="X",'Apostas - Mata-Mata'!AU5,"Aguardando"))</f>
        <v>Argentina</v>
      </c>
      <c r="BE5" s="127" t="str">
        <f>IF('Apostas - Mata-Mata'!AV6="X",'Apostas - Mata-Mata'!AV5,IF('Apostas - Mata-Mata'!AW6="X",'Apostas - Mata-Mata'!AW5,"Aguardando"))</f>
        <v>Suica</v>
      </c>
      <c r="BF5" s="126" t="str">
        <f>IF('Apostas - Mata-Mata'!AX6="X",'Apostas - Mata-Mata'!AX5,IF('Apostas - Mata-Mata'!AY6="X",'Apostas - Mata-Mata'!AY5,"Aguardando"))</f>
        <v>Franca</v>
      </c>
      <c r="BG5" s="109" t="str">
        <f>IF('Apostas - Mata-Mata'!AZ6="X",'Apostas - Mata-Mata'!AZ5,IF('Apostas - Mata-Mata'!BA6="X",'Apostas - Mata-Mata'!BA5,"Aguardando"))</f>
        <v>Espanha</v>
      </c>
      <c r="BH5" s="109" t="str">
        <f>IF('Apostas - Mata-Mata'!BB6="X",'Apostas - Mata-Mata'!BB5,IF('Apostas - Mata-Mata'!BC6="X",'Apostas - Mata-Mata'!BC5,"Aguardando"))</f>
        <v>Brasil</v>
      </c>
      <c r="BI5" s="127" t="str">
        <f>IF('Apostas - Mata-Mata'!BD6="X",'Apostas - Mata-Mata'!BD5,IF('Apostas - Mata-Mata'!BE6="X",'Apostas - Mata-Mata'!BE5,"Aguardando"))</f>
        <v>Argentina</v>
      </c>
      <c r="BJ5" s="126" t="str">
        <f>IF('Apostas - Mata-Mata'!BF6="X",'Apostas - Mata-Mata'!BG5,IF('Apostas - Mata-Mata'!BG6="X",'Apostas - Mata-Mata'!BF5,"Aguardando"))</f>
        <v>Espanha</v>
      </c>
      <c r="BK5" s="127" t="str">
        <f>IF('Apostas - Mata-Mata'!BH6="X",'Apostas - Mata-Mata'!BI5,IF('Apostas - Mata-Mata'!BI6="X",'Apostas - Mata-Mata'!BH5,"Aguardando"))</f>
        <v>Argentina</v>
      </c>
      <c r="BL5" s="126" t="str">
        <f>IF('Apostas - Mata-Mata'!BF6="X",'Apostas - Mata-Mata'!BF5,IF('Apostas - Mata-Mata'!BG6="X",'Apostas - Mata-Mata'!BG5,"Aguardando"))</f>
        <v>Franca</v>
      </c>
      <c r="BM5" s="127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10" t="s">
        <v>1616</v>
      </c>
      <c r="B6" s="111" t="s">
        <v>1617</v>
      </c>
      <c r="C6" s="111"/>
      <c r="D6" s="111" t="s">
        <v>1617</v>
      </c>
      <c r="E6" s="111"/>
      <c r="F6" s="111"/>
      <c r="G6" s="111" t="s">
        <v>1617</v>
      </c>
      <c r="H6" s="111" t="s">
        <v>1617</v>
      </c>
      <c r="I6" s="111"/>
      <c r="J6" s="111" t="s">
        <v>1617</v>
      </c>
      <c r="K6" s="111"/>
      <c r="L6" s="111" t="s">
        <v>1617</v>
      </c>
      <c r="M6" s="111"/>
      <c r="N6" s="111" t="s">
        <v>1617</v>
      </c>
      <c r="O6" s="111"/>
      <c r="P6" s="111" t="s">
        <v>1617</v>
      </c>
      <c r="Q6" s="111"/>
      <c r="R6" s="111" t="s">
        <v>1617</v>
      </c>
      <c r="S6" s="111"/>
      <c r="T6" s="111"/>
      <c r="U6" s="111" t="s">
        <v>1617</v>
      </c>
      <c r="V6" s="111" t="s">
        <v>1617</v>
      </c>
      <c r="W6" s="111"/>
      <c r="X6" s="111" t="s">
        <v>1617</v>
      </c>
      <c r="Y6" s="111"/>
      <c r="Z6" s="111" t="s">
        <v>1617</v>
      </c>
      <c r="AA6" s="111"/>
      <c r="AB6" s="111" t="s">
        <v>1617</v>
      </c>
      <c r="AC6" s="111"/>
      <c r="AD6" s="111" t="s">
        <v>1617</v>
      </c>
      <c r="AE6" s="111"/>
      <c r="AF6" s="111" t="s">
        <v>1617</v>
      </c>
      <c r="AG6" s="125"/>
      <c r="AH6" s="128"/>
      <c r="AI6" s="129" t="s">
        <v>1617</v>
      </c>
      <c r="AJ6" s="129" t="s">
        <v>1617</v>
      </c>
      <c r="AK6" s="129"/>
      <c r="AL6" s="129" t="s">
        <v>1617</v>
      </c>
      <c r="AM6" s="129"/>
      <c r="AN6" s="129"/>
      <c r="AO6" s="129" t="s">
        <v>1617</v>
      </c>
      <c r="AP6" s="129"/>
      <c r="AQ6" s="129" t="s">
        <v>1617</v>
      </c>
      <c r="AR6" s="129" t="s">
        <v>1617</v>
      </c>
      <c r="AS6" s="129"/>
      <c r="AT6" s="129" t="s">
        <v>1617</v>
      </c>
      <c r="AU6" s="129"/>
      <c r="AV6" s="129" t="s">
        <v>1617</v>
      </c>
      <c r="AW6" s="130"/>
      <c r="AX6" s="128" t="s">
        <v>1617</v>
      </c>
      <c r="AY6" s="129"/>
      <c r="AZ6" s="129" t="s">
        <v>1617</v>
      </c>
      <c r="BA6" s="129"/>
      <c r="BB6" s="129" t="s">
        <v>1617</v>
      </c>
      <c r="BC6" s="129"/>
      <c r="BD6" s="129" t="s">
        <v>1617</v>
      </c>
      <c r="BE6" s="130"/>
      <c r="BF6" s="128" t="s">
        <v>1617</v>
      </c>
      <c r="BG6" s="129"/>
      <c r="BH6" s="129" t="s">
        <v>1617</v>
      </c>
      <c r="BI6" s="130"/>
      <c r="BJ6" s="128" t="s">
        <v>1617</v>
      </c>
      <c r="BK6" s="130"/>
      <c r="BL6" s="128"/>
      <c r="BM6" s="130" t="s">
        <v>1617</v>
      </c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2026-05-13T21:26:19Z</dcterms:created>
  <dcterms:modified xsi:type="dcterms:W3CDTF">2026-06-05T17:16:13Z</dcterms:modified>
  <cp:category/>
  <cp:contentStatus/>
</cp:coreProperties>
</file>