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externalLink+xml" PartName="/xl/externalLinks/externalLink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FR ANALYSIS" sheetId="1" r:id="rId1"/>
    <s:sheet name="SFR PROPERTY REPORT" sheetId="2" r:id="rId2"/>
  </s:sheets>
  <s:externalReferences>
    <s:externalReference r:id="rId6"/>
  </s:externalReferences>
  <s:definedNames/>
  <s:calcPr calcId="124519" fullCalcOnLoad="1"/>
</s:workbook>
</file>

<file path=xl/sharedStrings.xml><?xml version="1.0" encoding="utf-8"?>
<sst xmlns="http://schemas.openxmlformats.org/spreadsheetml/2006/main" uniqueCount="163">
  <si>
    <t>RESIDENTIAL PROPERTY CALCULATOR</t>
  </si>
  <si>
    <t>SFR AND MULTI UNIT (1 to 4 Units)</t>
  </si>
  <si>
    <t>STEP 1</t>
  </si>
  <si>
    <t>LISTING INFORMATION</t>
  </si>
  <si>
    <t xml:space="preserve">ADDRESS:  </t>
  </si>
  <si>
    <t>2636 38TH Ave Oakland, CA 94619</t>
  </si>
  <si>
    <t>List price / Cost per SQF:</t>
  </si>
  <si>
    <t xml:space="preserve">MLS # or off market:  </t>
  </si>
  <si>
    <t>40703021</t>
  </si>
  <si>
    <t>Condition</t>
  </si>
  <si>
    <t>FMV</t>
  </si>
  <si>
    <t>Beds:</t>
  </si>
  <si>
    <t>Baths:</t>
  </si>
  <si>
    <t>DATE:</t>
  </si>
  <si>
    <t>Apr 12, 2016</t>
  </si>
  <si>
    <t>STEP 2</t>
  </si>
  <si>
    <t>PROPERTY DETAILS</t>
  </si>
  <si>
    <t>SUBJECT PROPERTY</t>
  </si>
  <si>
    <t>Interior SQF</t>
  </si>
  <si>
    <t>Exterior Lot SQF</t>
  </si>
  <si>
    <t>Year Built</t>
  </si>
  <si>
    <t>COMPARABLE PARAMETERS</t>
  </si>
  <si>
    <t>SQF</t>
  </si>
  <si>
    <t>15.0%</t>
  </si>
  <si>
    <t>Minus</t>
  </si>
  <si>
    <t>Plus</t>
  </si>
  <si>
    <t>LOT SQF</t>
  </si>
  <si>
    <t>AGE IN YEARS</t>
  </si>
  <si>
    <t xml:space="preserve">SINGLE FAMILY COMPARABLE PROPERTIES </t>
  </si>
  <si>
    <t>ADDRESS</t>
  </si>
  <si>
    <t>SALE PRICE OF COMP</t>
  </si>
  <si>
    <t>SQUARE FOOT OF COMP</t>
  </si>
  <si>
    <t>SOLD PRICE SQF</t>
  </si>
  <si>
    <t>AGE</t>
  </si>
  <si>
    <t>DOM</t>
  </si>
  <si>
    <t>COE</t>
  </si>
  <si>
    <t>MILES FROM SUBJECT</t>
  </si>
  <si>
    <t>ARV / FMV</t>
  </si>
  <si>
    <t>TYPE</t>
  </si>
  <si>
    <t>3248 Bona St Oakland, CA 94601</t>
  </si>
  <si>
    <t>07/24/2015</t>
  </si>
  <si>
    <t>redfin</t>
  </si>
  <si>
    <t>3335 Deering St Oakland, CA 94601</t>
  </si>
  <si>
    <t>06/26/2015</t>
  </si>
  <si>
    <t>3486 Paxton Ave Oakland, CA 94601</t>
  </si>
  <si>
    <t>3448 Paxton Ave Oakland, CA 94601</t>
  </si>
  <si>
    <t>05/22/2015</t>
  </si>
  <si>
    <t>2568 Humboldt Ave Oakland, CA 94601</t>
  </si>
  <si>
    <t>03/11/2016</t>
  </si>
  <si>
    <t>2367 Bartlett St Oakland, CA 94601</t>
  </si>
  <si>
    <t>08/05/2015</t>
  </si>
  <si>
    <t>3121 Suter St Oakland, CA 94602</t>
  </si>
  <si>
    <t>09/10/2015</t>
  </si>
  <si>
    <t>3145 Texas St Oakland, CA 94602</t>
  </si>
  <si>
    <t>06/05/2015</t>
  </si>
  <si>
    <t>N/A</t>
  </si>
  <si>
    <t>AVG SOLD PRICE</t>
  </si>
  <si>
    <t>AVG SQF</t>
  </si>
  <si>
    <t>AVG Sold Per SQF</t>
  </si>
  <si>
    <t>AVG LOT SQF</t>
  </si>
  <si>
    <t>AVG AGE</t>
  </si>
  <si>
    <t>AVG DOM</t>
  </si>
  <si>
    <t>PROPERTY ANALYSIS</t>
  </si>
  <si>
    <t>AREA ANALYSIS (INPUT FROM TITLE PROPERTY REPORT)</t>
  </si>
  <si>
    <t>ARV</t>
  </si>
  <si>
    <t>Median Lot Size</t>
  </si>
  <si>
    <t>Median # Bed</t>
  </si>
  <si>
    <t>AVG SFR SQF</t>
  </si>
  <si>
    <t>Median Living Area</t>
  </si>
  <si>
    <t>Median # Baths</t>
  </si>
  <si>
    <t>AVG Sale Price</t>
  </si>
  <si>
    <t>Price Range (2 yrs)</t>
  </si>
  <si>
    <t>Median Year Blt.</t>
  </si>
  <si>
    <t>AVG Sold SQF</t>
  </si>
  <si>
    <t>Median Value</t>
  </si>
  <si>
    <t>Median Age</t>
  </si>
  <si>
    <t>STEP 3</t>
  </si>
  <si>
    <t>REPAIR ESTIMATE CALCULATOR</t>
  </si>
  <si>
    <t>Livable SQF</t>
  </si>
  <si>
    <t>Repair Budget Estimate</t>
  </si>
  <si>
    <t>Cost Per SQF</t>
  </si>
  <si>
    <t>Round Repair Budgets Up</t>
  </si>
  <si>
    <t>COST PER SQF CALCULATOR</t>
  </si>
  <si>
    <t>Repair Estimate</t>
  </si>
  <si>
    <t>STEP 4</t>
  </si>
  <si>
    <t xml:space="preserve">MAXIMUM ALLOWABLE OFFER </t>
  </si>
  <si>
    <t>AFTER REPAIR VALUE</t>
  </si>
  <si>
    <t>Individual Costs</t>
  </si>
  <si>
    <t>Costs From ARV</t>
  </si>
  <si>
    <t>Repair Costs</t>
  </si>
  <si>
    <t>Realty Costs</t>
  </si>
  <si>
    <t>Holding Costs</t>
  </si>
  <si>
    <t>Closing Costs</t>
  </si>
  <si>
    <t>Cash Buyer's Profit</t>
  </si>
  <si>
    <t>Financing Costs (See Schedule)</t>
  </si>
  <si>
    <t>Assignment Fee</t>
  </si>
  <si>
    <t xml:space="preserve"> Your MAO</t>
  </si>
  <si>
    <t>For Financing, See Amortization Tab</t>
  </si>
  <si>
    <t>Total Project Costs</t>
  </si>
  <si>
    <t xml:space="preserve"> </t>
  </si>
  <si>
    <t>Total Formula Percentage</t>
  </si>
  <si>
    <t>Factor 30% for slow markets</t>
  </si>
  <si>
    <t>Factor approximately 22% for fast markets</t>
  </si>
  <si>
    <t>STEP 5</t>
  </si>
  <si>
    <t>TARGET PUCHASE PRICE</t>
  </si>
  <si>
    <t>Repair Cost Per/SQF</t>
  </si>
  <si>
    <t>% of ARV</t>
  </si>
  <si>
    <t>Target Price</t>
  </si>
  <si>
    <t>Sacramento use 65%-70% of the ARV</t>
  </si>
  <si>
    <t>MIDDLE TARGET</t>
  </si>
  <si>
    <t>Can offer between MAO and Target Purchase Price</t>
  </si>
  <si>
    <t>TARGET AT 10% DISCOUNT (90%)</t>
  </si>
  <si>
    <t>STEP 6</t>
  </si>
  <si>
    <t>FINAL NUMBERS</t>
  </si>
  <si>
    <t>AMOUNT PER SQF</t>
  </si>
  <si>
    <t>TOTAL PROJECT COST</t>
  </si>
  <si>
    <t>MAXIUM ALLOWABLE OFFER</t>
  </si>
  <si>
    <t>TARGET ACQUISITION PRICE</t>
  </si>
  <si>
    <t>MAO AT 10% DISCOUNT</t>
  </si>
  <si>
    <t>MAO PROFIT AT 10% DISCOUNT</t>
  </si>
  <si>
    <t>BUYER'S NET PROFIT AT MAO</t>
  </si>
  <si>
    <t>TARGET AT 10% DISCOUNT</t>
  </si>
  <si>
    <t xml:space="preserve">TARGET PROFIT   </t>
  </si>
  <si>
    <t>TARGET WHOLESALE FEE</t>
  </si>
  <si>
    <t>MARGIN</t>
  </si>
  <si>
    <t>TOTAL MAO &amp; PROJECT COSTS</t>
  </si>
  <si>
    <t>TOTAL TARGET &amp; PROJECT COSTS</t>
  </si>
  <si>
    <t>TOTAL TARGET &amp; COSTS (at 10%)</t>
  </si>
  <si>
    <t>Notes:</t>
  </si>
  <si>
    <t>SINGLE FAMILY RESIDENTIAL PROPERTY REPORT</t>
  </si>
  <si>
    <t>MLS/OFF MARKET:</t>
  </si>
  <si>
    <t>COMPARABLE PROPERTIES</t>
  </si>
  <si>
    <t>SALES PRICE</t>
  </si>
  <si>
    <t>$ PER SQF</t>
  </si>
  <si>
    <t>AVG SALE PRICE</t>
  </si>
  <si>
    <t>AVG COST/SQF</t>
  </si>
  <si>
    <t>AVERAGES</t>
  </si>
  <si>
    <t>PROPERTY &amp; COMPARABLE SALES ANALYSIS</t>
  </si>
  <si>
    <t>Subject Lot SQF</t>
  </si>
  <si>
    <t>Current Bed/Bath #</t>
  </si>
  <si>
    <t>Subject Age</t>
  </si>
  <si>
    <t>Subject Living SQF</t>
  </si>
  <si>
    <t>Average DOM</t>
  </si>
  <si>
    <t>AREA SALES ANALYSIS</t>
  </si>
  <si>
    <t>Median # Beds</t>
  </si>
  <si>
    <t>Price Range (2 yrs.) in K</t>
  </si>
  <si>
    <t>Median Year Built</t>
  </si>
  <si>
    <t>Median Home Value</t>
  </si>
  <si>
    <t>PROJECT COST ANALYSIS</t>
  </si>
  <si>
    <t>AMOUNT</t>
  </si>
  <si>
    <t>COST / SQF</t>
  </si>
  <si>
    <t xml:space="preserve"> % OF COST</t>
  </si>
  <si>
    <t>Repair Estimate / Cost SQF</t>
  </si>
  <si>
    <t>Realtor Costs</t>
  </si>
  <si>
    <t>COSTS FOR PROJECT:</t>
  </si>
  <si>
    <t>COST/SQF</t>
  </si>
  <si>
    <t>% OF PROFIT</t>
  </si>
  <si>
    <t>NET PROFIT</t>
  </si>
  <si>
    <t>Total Project Cost</t>
  </si>
  <si>
    <t>MAO Acquisition Cost</t>
  </si>
  <si>
    <t xml:space="preserve">Total Project &amp; Acquistion  </t>
  </si>
  <si>
    <t>NET PROFIT AT MAO</t>
  </si>
  <si>
    <t>NOTES:</t>
  </si>
</sst>
</file>

<file path=xl/styles.xml><?xml version="1.0" encoding="utf-8"?>
<styleSheet xmlns="http://schemas.openxmlformats.org/spreadsheetml/2006/main">
  <numFmts count="6">
    <numFmt formatCode="_(&quot;$&quot;* #,##0.00_);_(&quot;$&quot;* \(#,##0.00\);_(&quot;$&quot;* &quot;-&quot;??_);_(@_)" numFmtId="164"/>
    <numFmt formatCode="_(* #,##0.00_);_(* \(#,##0.00\);_(* &quot;-&quot;??_);_(@_)" numFmtId="165"/>
    <numFmt formatCode="&quot;$&quot;#,##0.00" numFmtId="166"/>
    <numFmt formatCode="0.0%" numFmtId="167"/>
    <numFmt formatCode="[$-F800]dddd\,\ mmmm\ dd\,\ yyyy" numFmtId="168"/>
    <numFmt formatCode="&quot;$&quot;#,##0" numFmtId="169"/>
  </numFmts>
  <fonts count="59">
    <font>
      <name val="Arial"/>
      <family val="2"/>
      <color rgb="00000000"/>
      <sz val="10"/>
    </font>
    <font>
      <name val="Arial"/>
      <family val="2"/>
      <color rgb="00000000"/>
      <sz val="10"/>
    </font>
    <font>
      <name val="Arial"/>
      <family val="2"/>
      <b val="1"/>
      <color rgb="00000000"/>
      <sz val="10"/>
    </font>
    <font>
      <name val="Arial"/>
      <family val="2"/>
      <color rgb="00000000"/>
      <sz val="10"/>
    </font>
    <font>
      <name val="Arial"/>
      <family val="2"/>
      <color rgb="00000000"/>
      <sz val="12"/>
    </font>
    <font>
      <name val="Arial"/>
      <family val="2"/>
      <b val="1"/>
      <color rgb="00000000"/>
      <sz val="12"/>
    </font>
    <font>
      <name val="Arial"/>
      <family val="2"/>
      <b val="1"/>
      <color rgb="00000000"/>
      <sz val="11"/>
    </font>
    <font>
      <name val="Arial"/>
      <family val="2"/>
      <b val="1"/>
      <color indexed="10"/>
      <sz val="12"/>
    </font>
    <font>
      <name val="Arial"/>
      <family val="2"/>
      <color rgb="00000000"/>
      <sz val="18"/>
    </font>
    <font>
      <name val="Arial"/>
      <family val="2"/>
      <b val="1"/>
      <color indexed="56"/>
      <sz val="12"/>
    </font>
    <font>
      <name val="Arial"/>
      <family val="2"/>
      <color rgb="00000000"/>
      <sz val="10.5"/>
    </font>
    <font>
      <name val="Arial"/>
      <family val="2"/>
      <b val="1"/>
      <i val="1"/>
      <color indexed="17"/>
      <sz val="12"/>
    </font>
    <font>
      <name val="Arial"/>
      <family val="2"/>
      <b val="1"/>
      <i val="1"/>
      <color indexed="17"/>
      <sz val="11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9C6500"/>
      <sz val="11"/>
      <scheme val="minor"/>
    </font>
    <font>
      <name val="Arial"/>
      <family val="2"/>
      <color rgb="FF9C0006"/>
      <sz val="12"/>
    </font>
    <font>
      <name val="Arial"/>
      <family val="2"/>
      <b val="1"/>
      <color rgb="FFFF0000"/>
      <sz val="12"/>
    </font>
    <font>
      <name val="Arial"/>
      <family val="2"/>
      <b val="1"/>
      <color rgb="FF9C0006"/>
      <sz val="12"/>
    </font>
    <font>
      <name val="Arial"/>
      <family val="2"/>
      <b val="1"/>
      <i val="1"/>
      <color rgb="FFFF0000"/>
      <sz val="12"/>
    </font>
    <font>
      <name val="Arial"/>
      <family val="2"/>
      <color rgb="FF006100"/>
      <sz val="12"/>
    </font>
    <font>
      <name val="Arial"/>
      <family val="2"/>
      <b val="1"/>
      <color theme="1"/>
      <sz val="12"/>
    </font>
    <font>
      <name val="Arial"/>
      <family val="2"/>
      <color rgb="FFFF0000"/>
      <sz val="12"/>
    </font>
    <font>
      <name val="Arial"/>
      <family val="2"/>
      <color rgb="FF008000"/>
      <sz val="12"/>
    </font>
    <font>
      <name val="Arial"/>
      <family val="2"/>
      <color theme="9" tint="-0.249977111117893"/>
      <sz val="12"/>
    </font>
    <font>
      <name val="Arial"/>
      <family val="2"/>
      <b val="1"/>
      <color rgb="FFFF0000"/>
      <sz val="18"/>
    </font>
    <font>
      <name val="Arial"/>
      <family val="2"/>
      <color theme="3"/>
      <sz val="12"/>
    </font>
    <font>
      <name val="Arial"/>
      <family val="2"/>
      <color rgb="FFC00000"/>
      <sz val="12"/>
    </font>
    <font>
      <name val="Arial"/>
      <family val="2"/>
      <color rgb="FFC00000"/>
      <sz val="10"/>
    </font>
    <font>
      <name val="Arial"/>
      <family val="2"/>
      <color rgb="FF006600"/>
      <sz val="12"/>
    </font>
    <font>
      <name val="Arial"/>
      <family val="2"/>
      <color theme="3"/>
      <sz val="11"/>
    </font>
    <font>
      <name val="Arial"/>
      <family val="2"/>
      <b val="1"/>
      <color rgb="FF9C0006"/>
      <sz val="12"/>
    </font>
    <font>
      <name val="Arial"/>
      <family val="2"/>
      <i val="1"/>
      <color rgb="FF006600"/>
      <sz val="12"/>
    </font>
    <font>
      <name val="Arial"/>
      <family val="2"/>
      <b val="1"/>
      <color theme="3"/>
      <sz val="12"/>
    </font>
    <font>
      <name val="Arial"/>
      <family val="2"/>
      <b val="1"/>
      <color theme="3"/>
      <sz val="11"/>
    </font>
    <font>
      <name val="Arial"/>
      <family val="2"/>
      <color theme="3"/>
      <sz val="10"/>
    </font>
    <font>
      <name val="Arial"/>
      <family val="2"/>
      <b val="1"/>
      <color theme="3"/>
      <sz val="10"/>
    </font>
    <font>
      <name val="Arial"/>
      <family val="2"/>
      <b val="1"/>
      <i val="1"/>
      <color rgb="FFC00000"/>
      <sz val="12"/>
    </font>
    <font>
      <name val="Arial"/>
      <family val="2"/>
      <b val="1"/>
      <i val="1"/>
      <color theme="3"/>
      <sz val="12"/>
    </font>
    <font>
      <name val="Arial"/>
      <family val="2"/>
      <b val="1"/>
      <color rgb="FFC00000"/>
      <sz val="12"/>
    </font>
    <font>
      <name val="Arial"/>
      <family val="2"/>
      <b val="1"/>
      <i val="1"/>
      <color rgb="FFFF0000"/>
      <sz val="12"/>
    </font>
    <font>
      <name val="Arial"/>
      <family val="2"/>
      <b val="1"/>
      <color rgb="FFFF0000"/>
      <sz val="12"/>
    </font>
    <font>
      <name val="Arial"/>
      <family val="2"/>
      <b val="1"/>
      <color theme="9" tint="-0.249977111117893"/>
      <sz val="12"/>
    </font>
    <font>
      <name val="Arial"/>
      <family val="2"/>
      <b val="1"/>
      <color rgb="FF008000"/>
      <sz val="12"/>
    </font>
    <font>
      <name val="Arial"/>
      <family val="2"/>
      <b val="1"/>
      <i val="1"/>
      <color rgb="FF008000"/>
      <sz val="12"/>
    </font>
    <font>
      <name val="Arial"/>
      <family val="2"/>
      <color rgb="FF008000"/>
      <sz val="12"/>
    </font>
    <font>
      <name val="Arial"/>
      <family val="2"/>
      <b val="1"/>
      <i val="1"/>
      <color theme="9" tint="-0.249977111117893"/>
      <sz val="12"/>
    </font>
    <font>
      <name val="Arial"/>
      <family val="2"/>
      <b val="1"/>
      <i val="1"/>
      <color rgb="FF006600"/>
      <sz val="12"/>
    </font>
    <font>
      <name val="Arial"/>
      <family val="2"/>
      <b val="1"/>
      <i val="1"/>
      <color theme="9" tint="-0.249977111117893"/>
      <sz val="11"/>
    </font>
    <font>
      <name val="Arial"/>
      <family val="2"/>
      <b val="1"/>
      <color rgb="FF006600"/>
      <sz val="12"/>
    </font>
    <font>
      <name val="Arial"/>
      <family val="2"/>
      <b val="1"/>
      <i val="1"/>
      <color rgb="FFFF0000"/>
      <sz val="10.5"/>
    </font>
    <font>
      <name val="Arial"/>
      <family val="2"/>
      <color theme="8" tint="-0.499984740745262"/>
      <sz val="12"/>
    </font>
    <font>
      <name val="Arial"/>
      <family val="2"/>
      <b val="1"/>
      <color rgb="FFFF0000"/>
      <sz val="22"/>
    </font>
    <font>
      <name val="Arial"/>
      <family val="2"/>
      <b val="1"/>
      <color rgb="FFFF0000"/>
      <sz val="11"/>
    </font>
    <font>
      <name val="Arial"/>
      <family val="2"/>
      <color theme="3"/>
      <sz val="9"/>
    </font>
    <font>
      <name val="Arial"/>
      <family val="2"/>
      <b val="1"/>
      <color rgb="FFFF0000"/>
      <sz val="14"/>
    </font>
  </fonts>
  <fills count="16">
    <fill>
      <patternFill/>
    </fill>
    <fill>
      <patternFill patternType="gray125"/>
    </fill>
    <fill>
      <patternFill patternType="solid">
        <fgColor theme="7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4" tint="0.5999938962981048"/>
        <bgColor indexed="64"/>
      </patternFill>
    </fill>
  </fills>
  <borders count="6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/>
      <bottom style="thin">
        <color rgb="FF7F7F7F"/>
      </bottom>
      <diagonal/>
    </border>
    <border>
      <left style="thin">
        <color rgb="FF7F7F7F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 style="thin">
        <color rgb="FF7F7F7F"/>
      </top>
      <bottom style="thin">
        <color rgb="FF7F7F7F"/>
      </bottom>
      <diagonal/>
    </border>
  </borders>
  <cellStyleXfs count="11">
    <xf borderId="0" fillId="0" fontId="3" numFmtId="0"/>
    <xf borderId="0" fillId="4" fontId="16" numFmtId="0"/>
    <xf borderId="0" fillId="0" fontId="3" numFmtId="0"/>
    <xf borderId="0" fillId="2" fontId="14" numFmtId="0"/>
    <xf borderId="0" fillId="0" fontId="3" numFmtId="0"/>
    <xf borderId="0" fillId="6" fontId="18" numFmtId="0"/>
    <xf borderId="0" fillId="0" fontId="3" numFmtId="0"/>
    <xf borderId="0" fillId="3" fontId="15" numFmtId="0"/>
    <xf borderId="0" fillId="0" fontId="3" numFmtId="0"/>
    <xf borderId="61" fillId="5" fontId="17" numFmtId="0"/>
    <xf borderId="0" fillId="0" fontId="13" numFmtId="0"/>
  </cellStyleXfs>
  <cellXfs count="409">
    <xf borderId="0" fillId="0" fontId="0" numFmtId="0" xfId="0"/>
    <xf borderId="1" fillId="0" fontId="0" numFmtId="0" xfId="0"/>
    <xf borderId="0" fillId="0" fontId="0" numFmtId="0" xfId="0"/>
    <xf borderId="2" fillId="0" fontId="0" numFmtId="0" xfId="0"/>
    <xf borderId="3" fillId="0" fontId="0" numFmtId="0" xfId="0"/>
    <xf borderId="4" fillId="0" fontId="0" numFmtId="0" xfId="0"/>
    <xf borderId="5" fillId="0" fontId="0" numFmtId="0" xfId="0"/>
    <xf applyAlignment="1" borderId="1" fillId="0" fontId="0" numFmtId="0" xfId="0">
      <alignment horizontal="left" vertical="center"/>
    </xf>
    <xf applyAlignment="1" borderId="2" fillId="0" fontId="4" numFmtId="0" xfId="0">
      <alignment horizontal="left" vertical="center"/>
    </xf>
    <xf applyAlignment="1" borderId="62" fillId="5" fontId="4" numFmtId="9" xfId="10">
      <alignment horizontal="center" vertical="center"/>
    </xf>
    <xf applyAlignment="1" borderId="6" fillId="7" fontId="19" numFmtId="0" xfId="2">
      <alignment horizontal="left" vertical="center"/>
    </xf>
    <xf applyAlignment="1" borderId="7" fillId="5" fontId="4" numFmtId="9" xfId="7">
      <alignment horizontal="left" vertical="center"/>
    </xf>
    <xf applyAlignment="1" borderId="6" fillId="0" fontId="4" numFmtId="0" xfId="0">
      <alignment horizontal="left" vertical="center"/>
    </xf>
    <xf applyAlignment="1" borderId="0" fillId="0" fontId="20" numFmtId="0" xfId="0">
      <alignment horizontal="left" vertical="center"/>
    </xf>
    <xf applyAlignment="1" borderId="6" fillId="7" fontId="4" numFmtId="0" xfId="2">
      <alignment horizontal="left" vertical="center"/>
    </xf>
    <xf applyAlignment="1" borderId="6" fillId="7" fontId="19" numFmtId="0" xfId="2">
      <alignment vertical="center"/>
    </xf>
    <xf applyAlignment="1" borderId="8" fillId="7" fontId="21" numFmtId="0" xfId="2">
      <alignment horizontal="left" vertical="center"/>
    </xf>
    <xf applyAlignment="1" borderId="6" fillId="7" fontId="22" numFmtId="0" xfId="2">
      <alignment horizontal="left" vertical="center"/>
    </xf>
    <xf applyAlignment="1" borderId="9" fillId="0" fontId="4" numFmtId="0" xfId="0">
      <alignment horizontal="left" vertical="center"/>
    </xf>
    <xf applyAlignment="1" borderId="6" fillId="7" fontId="20" numFmtId="0" xfId="6">
      <alignment horizontal="left" vertical="center"/>
    </xf>
    <xf applyAlignment="1" borderId="7" fillId="7" fontId="19" numFmtId="0" xfId="2">
      <alignment horizontal="left" vertical="center"/>
    </xf>
    <xf applyAlignment="1" borderId="5" fillId="0" fontId="4" numFmtId="0" xfId="0">
      <alignment horizontal="left" vertical="center"/>
    </xf>
    <xf applyAlignment="1" borderId="0" fillId="0" fontId="4" numFmtId="0" xfId="0">
      <alignment vertical="center"/>
    </xf>
    <xf applyAlignment="1" borderId="0" fillId="0" fontId="4" numFmtId="0" xfId="0">
      <alignment horizontal="left" vertical="center"/>
    </xf>
    <xf applyAlignment="1" borderId="10" fillId="0" fontId="4" numFmtId="0" xfId="0">
      <alignment horizontal="left" vertical="center"/>
    </xf>
    <xf applyAlignment="1" borderId="11" fillId="0" fontId="4" numFmtId="0" xfId="0">
      <alignment horizontal="left" vertical="center"/>
    </xf>
    <xf applyAlignment="1" borderId="12" fillId="8" fontId="5" numFmtId="0" xfId="0">
      <alignment horizontal="center" vertical="center"/>
    </xf>
    <xf applyAlignment="1" borderId="13" fillId="8" fontId="4" numFmtId="0" xfId="0">
      <alignment vertical="center"/>
    </xf>
    <xf applyAlignment="1" borderId="12" fillId="8" fontId="4" numFmtId="0" xfId="0">
      <alignment vertical="center"/>
    </xf>
    <xf applyAlignment="1" borderId="14" fillId="7" fontId="5" numFmtId="0" xfId="0">
      <alignment horizontal="center" vertical="center"/>
    </xf>
    <xf applyAlignment="1" borderId="0" fillId="0" fontId="4" numFmtId="0" xfId="0">
      <alignment vertical="center"/>
    </xf>
    <xf applyAlignment="1" borderId="2" fillId="0" fontId="4" numFmtId="0" xfId="0">
      <alignment vertical="center"/>
    </xf>
    <xf applyAlignment="1" borderId="3" fillId="0" fontId="4" numFmtId="0" xfId="0">
      <alignment vertical="center"/>
    </xf>
    <xf applyAlignment="1" borderId="5" fillId="0" fontId="4" numFmtId="0" xfId="0">
      <alignment vertical="center"/>
    </xf>
    <xf applyAlignment="1" borderId="15" fillId="5" fontId="4" numFmtId="1" xfId="7">
      <alignment horizontal="left" vertical="center"/>
    </xf>
    <xf applyAlignment="1" borderId="16" fillId="5" fontId="4" numFmtId="0" xfId="7">
      <alignment horizontal="left" vertical="center"/>
    </xf>
    <xf applyAlignment="1" borderId="17" fillId="5" fontId="4" numFmtId="0" xfId="7">
      <alignment horizontal="left" vertical="center"/>
    </xf>
    <xf applyAlignment="1" borderId="15" fillId="5" fontId="5" numFmtId="9" xfId="7">
      <alignment horizontal="center" vertical="center"/>
    </xf>
    <xf applyAlignment="1" borderId="8" fillId="7" fontId="19" numFmtId="166" xfId="2">
      <alignment horizontal="left" vertical="center"/>
    </xf>
    <xf applyAlignment="1" borderId="6" fillId="7" fontId="19" numFmtId="2" xfId="2">
      <alignment horizontal="left" vertical="center"/>
    </xf>
    <xf applyAlignment="1" borderId="18" fillId="7" fontId="19" numFmtId="166" xfId="2">
      <alignment horizontal="left" vertical="center"/>
    </xf>
    <xf applyAlignment="1" borderId="0" fillId="0" fontId="8" numFmtId="0" xfId="0">
      <alignment vertical="center"/>
    </xf>
    <xf applyAlignment="1" borderId="0" fillId="0" fontId="4" numFmtId="0" xfId="0">
      <alignment horizontal="right" vertical="center"/>
    </xf>
    <xf applyAlignment="1" borderId="8" fillId="7" fontId="19" numFmtId="0" xfId="2">
      <alignment vertical="center"/>
    </xf>
    <xf applyAlignment="1" borderId="19" fillId="7" fontId="19" numFmtId="0" xfId="2">
      <alignment vertical="center"/>
    </xf>
    <xf applyAlignment="1" borderId="8" fillId="6" fontId="5" numFmtId="0" xfId="8">
      <alignment vertical="center"/>
    </xf>
    <xf applyAlignment="1" borderId="6" fillId="7" fontId="23" numFmtId="0" xfId="6">
      <alignment vertical="center"/>
    </xf>
    <xf applyAlignment="1" borderId="16" fillId="7" fontId="23" numFmtId="0" xfId="6">
      <alignment horizontal="left" vertical="center"/>
    </xf>
    <xf applyAlignment="1" borderId="6" fillId="6" fontId="5" numFmtId="0" xfId="8">
      <alignment vertical="center"/>
    </xf>
    <xf applyAlignment="1" borderId="16" fillId="5" fontId="5" numFmtId="9" xfId="7">
      <alignment horizontal="center" vertical="center"/>
    </xf>
    <xf applyAlignment="1" borderId="0" fillId="7" fontId="4" numFmtId="0" xfId="0">
      <alignment vertical="center"/>
    </xf>
    <xf applyAlignment="1" borderId="16" fillId="7" fontId="19" numFmtId="0" xfId="2">
      <alignment horizontal="left" vertical="center"/>
    </xf>
    <xf applyAlignment="1" borderId="16" fillId="5" fontId="5" numFmtId="0" xfId="7">
      <alignment horizontal="center" vertical="center"/>
    </xf>
    <xf applyAlignment="1" borderId="0" fillId="0" fontId="0" numFmtId="0" xfId="0">
      <alignment vertical="center"/>
    </xf>
    <xf applyAlignment="1" borderId="0" fillId="0" fontId="20" numFmtId="0" xfId="0">
      <alignment vertical="center"/>
    </xf>
    <xf applyAlignment="1" borderId="1" fillId="0" fontId="4" numFmtId="0" xfId="0">
      <alignment vertical="center"/>
    </xf>
    <xf applyAlignment="1" borderId="7" fillId="7" fontId="4" numFmtId="9" xfId="2">
      <alignment horizontal="left" vertical="center"/>
    </xf>
    <xf applyAlignment="1" borderId="20" fillId="7" fontId="5" numFmtId="0" xfId="0">
      <alignment horizontal="left" vertical="center"/>
    </xf>
    <xf applyAlignment="1" borderId="8" fillId="7" fontId="24" numFmtId="0" xfId="0">
      <alignment horizontal="center" vertical="center"/>
    </xf>
    <xf applyAlignment="1" borderId="21" fillId="7" fontId="24" numFmtId="0" xfId="0">
      <alignment horizontal="center" vertical="center"/>
    </xf>
    <xf applyAlignment="1" borderId="0" fillId="0" fontId="0" numFmtId="0" xfId="0">
      <alignment horizontal="left" vertical="center"/>
    </xf>
    <xf applyAlignment="1" borderId="0" fillId="0" fontId="0" numFmtId="0" xfId="0">
      <alignment horizontal="left" vertical="center"/>
    </xf>
    <xf applyAlignment="1" borderId="2" fillId="0" fontId="0" numFmtId="0" xfId="0">
      <alignment horizontal="left" vertical="center"/>
    </xf>
    <xf applyAlignment="1" borderId="22" fillId="7" fontId="5" numFmtId="0" xfId="0">
      <alignment horizontal="center" vertical="center"/>
    </xf>
    <xf applyAlignment="1" borderId="0" fillId="7" fontId="21" numFmtId="0" xfId="2">
      <alignment horizontal="center" vertical="center"/>
    </xf>
    <xf applyAlignment="1" borderId="0" fillId="0" fontId="0" numFmtId="0" xfId="0">
      <alignment vertical="center"/>
    </xf>
    <xf applyAlignment="1" borderId="3" fillId="0" fontId="0" numFmtId="0" xfId="0">
      <alignment vertical="center"/>
    </xf>
    <xf applyAlignment="1" borderId="9" fillId="7" fontId="25" numFmtId="0" xfId="2">
      <alignment vertical="center"/>
    </xf>
    <xf applyAlignment="1" borderId="6" fillId="7" fontId="26" numFmtId="0" xfId="2">
      <alignment vertical="center"/>
    </xf>
    <xf applyAlignment="1" borderId="6" fillId="7" fontId="26" numFmtId="0" xfId="6">
      <alignment vertical="center"/>
    </xf>
    <xf applyAlignment="1" borderId="23" fillId="9" fontId="5" numFmtId="0" xfId="0">
      <alignment horizontal="left" vertical="center"/>
    </xf>
    <xf applyAlignment="1" borderId="24" fillId="0" fontId="5" numFmtId="0" xfId="0">
      <alignment horizontal="center" vertical="center"/>
    </xf>
    <xf applyAlignment="1" borderId="25" fillId="5" fontId="4" numFmtId="0" xfId="7">
      <alignment horizontal="left" vertical="center"/>
    </xf>
    <xf applyAlignment="1" borderId="7" fillId="5" fontId="4" numFmtId="0" xfId="7">
      <alignment horizontal="left" vertical="center"/>
    </xf>
    <xf applyAlignment="1" borderId="7" fillId="7" fontId="21" numFmtId="0" xfId="2">
      <alignment horizontal="center" vertical="center"/>
    </xf>
    <xf applyAlignment="1" borderId="7" fillId="7" fontId="19" numFmtId="0" xfId="2">
      <alignment vertical="center"/>
    </xf>
    <xf applyAlignment="1" borderId="26" fillId="7" fontId="19" numFmtId="0" xfId="2">
      <alignment vertical="center"/>
    </xf>
    <xf applyAlignment="1" borderId="21" fillId="0" fontId="5" numFmtId="0" xfId="0">
      <alignment horizontal="center" vertical="center"/>
    </xf>
    <xf applyAlignment="1" borderId="24" fillId="5" fontId="4" numFmtId="0" xfId="7">
      <alignment horizontal="left" vertical="center"/>
    </xf>
    <xf applyAlignment="1" borderId="6" fillId="0" fontId="27" numFmtId="0" xfId="0">
      <alignment horizontal="left" vertical="center"/>
    </xf>
    <xf applyAlignment="1" borderId="0" fillId="0" fontId="20" numFmtId="0" xfId="0">
      <alignment horizontal="left" vertical="center"/>
    </xf>
    <xf applyAlignment="1" borderId="0" fillId="0" fontId="28" numFmtId="0" xfId="0">
      <alignment horizontal="left" vertical="center"/>
    </xf>
    <xf applyAlignment="1" borderId="9" fillId="10" fontId="4" numFmtId="0" xfId="0">
      <alignment vertical="center"/>
    </xf>
    <xf applyAlignment="1" borderId="10" fillId="10" fontId="4" numFmtId="0" xfId="0">
      <alignment vertical="center"/>
    </xf>
    <xf applyAlignment="1" borderId="27" fillId="7" fontId="25" numFmtId="166" xfId="2">
      <alignment horizontal="left" vertical="center"/>
    </xf>
    <xf applyAlignment="1" borderId="28" fillId="7" fontId="19" numFmtId="0" xfId="2">
      <alignment horizontal="center" vertical="center"/>
    </xf>
    <xf applyAlignment="1" borderId="29" fillId="10" fontId="4" numFmtId="0" xfId="0">
      <alignment vertical="center"/>
    </xf>
    <xf applyAlignment="1" borderId="16" fillId="10" fontId="4" numFmtId="1" xfId="7">
      <alignment horizontal="left" vertical="center"/>
    </xf>
    <xf applyAlignment="1" borderId="7" fillId="7" fontId="21" numFmtId="0" xfId="2">
      <alignment horizontal="center" vertical="center"/>
    </xf>
    <xf applyAlignment="1" borderId="25" fillId="5" fontId="4" numFmtId="14" xfId="7">
      <alignment horizontal="left" vertical="center"/>
    </xf>
    <xf applyAlignment="1" borderId="7" fillId="5" fontId="4" numFmtId="14" xfId="7">
      <alignment horizontal="left" vertical="center"/>
    </xf>
    <xf applyAlignment="1" borderId="12" fillId="0" fontId="6" numFmtId="0" xfId="7">
      <alignment horizontal="left" vertical="center"/>
    </xf>
    <xf applyAlignment="1" borderId="0" fillId="0" fontId="5" numFmtId="0" xfId="0">
      <alignment horizontal="center" vertical="center"/>
    </xf>
    <xf applyAlignment="1" borderId="15" fillId="0" fontId="5" numFmtId="0" xfId="0">
      <alignment horizontal="center" vertical="center"/>
    </xf>
    <xf applyAlignment="1" borderId="2" fillId="11" fontId="0" numFmtId="0" xfId="0">
      <alignment vertical="center"/>
    </xf>
    <xf applyAlignment="1" borderId="30" fillId="12" fontId="29" numFmtId="0" xfId="0">
      <alignment horizontal="left" vertical="center"/>
    </xf>
    <xf applyAlignment="1" borderId="2" fillId="12" fontId="29" numFmtId="0" xfId="0">
      <alignment horizontal="left" vertical="center"/>
    </xf>
    <xf applyAlignment="1" borderId="31" fillId="7" fontId="21" numFmtId="166" xfId="2">
      <alignment horizontal="center" vertical="center"/>
    </xf>
    <xf applyAlignment="1" borderId="1" fillId="0" fontId="0" numFmtId="0" xfId="0">
      <alignment vertical="center"/>
    </xf>
    <xf applyAlignment="1" borderId="32" fillId="9" fontId="5" numFmtId="0" xfId="0">
      <alignment horizontal="center" vertical="center"/>
    </xf>
    <xf applyAlignment="1" borderId="2" fillId="0" fontId="0" numFmtId="0" xfId="0">
      <alignment vertical="center"/>
    </xf>
    <xf applyAlignment="1" borderId="0" fillId="11" fontId="30" numFmtId="0" xfId="2">
      <alignment horizontal="left" vertical="center"/>
    </xf>
    <xf applyAlignment="1" borderId="1" fillId="7" fontId="30" numFmtId="0" xfId="2">
      <alignment horizontal="left" vertical="center"/>
    </xf>
    <xf applyAlignment="1" borderId="0" fillId="7" fontId="30" numFmtId="0" xfId="2">
      <alignment horizontal="left" vertical="center"/>
    </xf>
    <xf applyAlignment="1" borderId="30" fillId="7" fontId="30" numFmtId="9" xfId="2">
      <alignment horizontal="left" vertical="center"/>
    </xf>
    <xf applyAlignment="1" borderId="1" fillId="11" fontId="30" numFmtId="0" xfId="2">
      <alignment horizontal="left" vertical="center"/>
    </xf>
    <xf applyAlignment="1" borderId="30" fillId="11" fontId="30" numFmtId="9" xfId="2">
      <alignment horizontal="left" vertical="center"/>
    </xf>
    <xf applyAlignment="1" borderId="1" fillId="11" fontId="30" numFmtId="0" xfId="2">
      <alignment vertical="center"/>
    </xf>
    <xf applyAlignment="1" borderId="0" fillId="11" fontId="31" numFmtId="0" xfId="0">
      <alignment vertical="center"/>
    </xf>
    <xf applyAlignment="1" borderId="0" fillId="0" fontId="4" numFmtId="0" xfId="0">
      <alignment horizontal="left" vertical="center"/>
    </xf>
    <xf applyAlignment="1" borderId="32" fillId="8" fontId="5" numFmtId="0" xfId="0">
      <alignment horizontal="center" vertical="center"/>
    </xf>
    <xf applyAlignment="1" borderId="1" fillId="13" fontId="32" numFmtId="0" xfId="6">
      <alignment vertical="center"/>
    </xf>
    <xf applyAlignment="1" borderId="1" fillId="7" fontId="32" numFmtId="0" xfId="6">
      <alignment vertical="center"/>
    </xf>
    <xf applyAlignment="1" borderId="8" fillId="0" fontId="5" numFmtId="0" xfId="0">
      <alignment horizontal="center" vertical="center"/>
    </xf>
    <xf applyAlignment="1" borderId="7" fillId="5" fontId="4" numFmtId="0" xfId="7">
      <alignment vertical="center"/>
    </xf>
    <xf applyAlignment="1" borderId="8" fillId="5" fontId="4" numFmtId="0" xfId="7">
      <alignment horizontal="left" vertical="center"/>
    </xf>
    <xf applyAlignment="1" borderId="18" fillId="0" fontId="4" numFmtId="0" xfId="0">
      <alignment vertical="center"/>
    </xf>
    <xf applyAlignment="1" borderId="26" fillId="5" fontId="4" numFmtId="0" xfId="7">
      <alignment horizontal="left" vertical="center"/>
    </xf>
    <xf applyAlignment="1" borderId="0" fillId="0" fontId="33" numFmtId="0" xfId="0">
      <alignment vertical="center"/>
    </xf>
    <xf applyAlignment="1" borderId="2" fillId="0" fontId="29" numFmtId="0" xfId="0">
      <alignment horizontal="left" vertical="center"/>
    </xf>
    <xf applyAlignment="1" borderId="30" fillId="0" fontId="29" numFmtId="0" xfId="0">
      <alignment horizontal="left" vertical="center"/>
    </xf>
    <xf applyAlignment="1" borderId="30" fillId="7" fontId="29" numFmtId="0" xfId="0">
      <alignment horizontal="left" vertical="center"/>
    </xf>
    <xf applyAlignment="1" borderId="2" fillId="7" fontId="29" numFmtId="0" xfId="0">
      <alignment horizontal="left" vertical="center"/>
    </xf>
    <xf applyAlignment="1" borderId="5" fillId="0" fontId="29" numFmtId="0" xfId="0">
      <alignment horizontal="left" vertical="center"/>
    </xf>
    <xf applyAlignment="1" borderId="5" fillId="12" fontId="29" numFmtId="0" xfId="0">
      <alignment horizontal="left" vertical="center"/>
    </xf>
    <xf applyAlignment="1" borderId="33" fillId="12" fontId="29" numFmtId="0" xfId="0">
      <alignment horizontal="left" vertical="center"/>
    </xf>
    <xf applyAlignment="1" borderId="34" fillId="12" fontId="29" numFmtId="0" xfId="0">
      <alignment horizontal="left" vertical="center"/>
    </xf>
    <xf applyAlignment="1" borderId="35" fillId="12" fontId="29" numFmtId="0" xfId="0">
      <alignment horizontal="left" vertical="center"/>
    </xf>
    <xf applyAlignment="1" borderId="36" fillId="12" fontId="29" numFmtId="0" xfId="0">
      <alignment horizontal="left" vertical="center"/>
    </xf>
    <xf applyAlignment="1" borderId="1" fillId="0" fontId="29" numFmtId="0" xfId="0">
      <alignment horizontal="left" vertical="center"/>
    </xf>
    <xf applyAlignment="1" borderId="37" fillId="0" fontId="29" numFmtId="0" xfId="0">
      <alignment horizontal="left" vertical="center"/>
    </xf>
    <xf applyAlignment="1" borderId="1" fillId="12" fontId="29" numFmtId="0" xfId="0">
      <alignment horizontal="left" vertical="center"/>
    </xf>
    <xf applyAlignment="1" borderId="37" fillId="12" fontId="29" numFmtId="0" xfId="0">
      <alignment horizontal="left" vertical="center"/>
    </xf>
    <xf applyAlignment="1" borderId="4" fillId="0" fontId="29" numFmtId="0" xfId="0">
      <alignment horizontal="left" vertical="center"/>
    </xf>
    <xf applyAlignment="1" borderId="38" fillId="0" fontId="29" numFmtId="0" xfId="0">
      <alignment horizontal="left" vertical="center"/>
    </xf>
    <xf applyAlignment="1" borderId="39" fillId="0" fontId="29" numFmtId="0" xfId="0">
      <alignment horizontal="left" vertical="center"/>
    </xf>
    <xf applyAlignment="1" borderId="1" fillId="13" fontId="32" numFmtId="0" xfId="0">
      <alignment vertical="center"/>
    </xf>
    <xf applyAlignment="1" borderId="6" fillId="0" fontId="27" numFmtId="0" xfId="0">
      <alignment vertical="center"/>
    </xf>
    <xf applyAlignment="1" borderId="6" fillId="0" fontId="26" numFmtId="0" xfId="0">
      <alignment vertical="center"/>
    </xf>
    <xf applyAlignment="1" borderId="16" fillId="0" fontId="4" numFmtId="166" xfId="4">
      <alignment horizontal="left" vertical="center"/>
    </xf>
    <xf applyAlignment="1" borderId="7" fillId="5" fontId="4" numFmtId="1" xfId="7">
      <alignment horizontal="left" vertical="center"/>
    </xf>
    <xf applyAlignment="1" borderId="7" fillId="7" fontId="21" numFmtId="1" xfId="2">
      <alignment horizontal="center" vertical="center"/>
    </xf>
    <xf applyAlignment="1" borderId="7" fillId="5" fontId="4" numFmtId="167" xfId="7">
      <alignment horizontal="left" vertical="center"/>
    </xf>
    <xf applyAlignment="1" borderId="15" fillId="5" fontId="4" numFmtId="169" xfId="7">
      <alignment horizontal="left" vertical="center"/>
    </xf>
    <xf applyAlignment="1" borderId="16" fillId="7" fontId="19" numFmtId="169" xfId="2">
      <alignment horizontal="left" vertical="center"/>
    </xf>
    <xf applyAlignment="1" borderId="22" fillId="7" fontId="21" numFmtId="0" xfId="2">
      <alignment horizontal="center" vertical="center"/>
    </xf>
    <xf applyAlignment="1" borderId="0" fillId="7" fontId="4" numFmtId="166" xfId="0">
      <alignment horizontal="left" vertical="center"/>
    </xf>
    <xf applyAlignment="1" borderId="0" fillId="7" fontId="5" numFmtId="166" xfId="0">
      <alignment horizontal="left" vertical="center"/>
    </xf>
    <xf applyAlignment="1" borderId="40" fillId="0" fontId="4" numFmtId="0" xfId="0">
      <alignment vertical="center"/>
    </xf>
    <xf applyAlignment="1" borderId="21" fillId="7" fontId="21" numFmtId="169" xfId="2">
      <alignment horizontal="left" vertical="center"/>
    </xf>
    <xf applyAlignment="1" borderId="31" fillId="7" fontId="19" numFmtId="169" xfId="2">
      <alignment horizontal="left" vertical="center"/>
    </xf>
    <xf applyAlignment="1" borderId="25" fillId="7" fontId="34" numFmtId="169" xfId="2">
      <alignment horizontal="left" vertical="center"/>
    </xf>
    <xf applyAlignment="1" borderId="7" fillId="5" fontId="4" numFmtId="169" xfId="7">
      <alignment horizontal="left" vertical="center"/>
    </xf>
    <xf applyAlignment="1" borderId="7" fillId="0" fontId="4" numFmtId="169" xfId="0">
      <alignment horizontal="left" vertical="center"/>
    </xf>
    <xf applyAlignment="1" borderId="7" fillId="7" fontId="4" numFmtId="169" xfId="0">
      <alignment horizontal="left" vertical="center"/>
    </xf>
    <xf applyAlignment="1" borderId="7" fillId="7" fontId="19" numFmtId="169" xfId="2">
      <alignment horizontal="left" vertical="center"/>
    </xf>
    <xf applyAlignment="1" borderId="16" fillId="7" fontId="34" numFmtId="169" xfId="2">
      <alignment horizontal="left" vertical="center"/>
    </xf>
    <xf applyAlignment="1" borderId="15" fillId="7" fontId="21" numFmtId="0" xfId="2">
      <alignment horizontal="center" vertical="center"/>
    </xf>
    <xf applyAlignment="1" borderId="7" fillId="7" fontId="20" numFmtId="169" xfId="6">
      <alignment horizontal="left" vertical="center"/>
    </xf>
    <xf applyAlignment="1" borderId="31" fillId="5" fontId="4" numFmtId="169" xfId="7">
      <alignment horizontal="left" vertical="center"/>
    </xf>
    <xf applyAlignment="1" borderId="31" fillId="7" fontId="21" numFmtId="169" xfId="2">
      <alignment horizontal="center" vertical="center"/>
    </xf>
    <xf applyAlignment="1" borderId="7" fillId="7" fontId="19" numFmtId="1" xfId="2">
      <alignment horizontal="left" vertical="center"/>
    </xf>
    <xf applyAlignment="1" borderId="64" fillId="7" fontId="19" numFmtId="169" xfId="2">
      <alignment horizontal="left" vertical="center"/>
    </xf>
    <xf applyAlignment="1" borderId="65" fillId="5" fontId="4" numFmtId="169" xfId="7">
      <alignment horizontal="left" vertical="center"/>
    </xf>
    <xf applyAlignment="1" borderId="17" fillId="10" fontId="30" numFmtId="169" xfId="0">
      <alignment horizontal="left" vertical="center"/>
    </xf>
    <xf applyAlignment="1" borderId="7" fillId="7" fontId="19" numFmtId="169" xfId="2">
      <alignment horizontal="center" vertical="center"/>
    </xf>
    <xf applyAlignment="1" borderId="7" fillId="5" fontId="4" numFmtId="169" xfId="7">
      <alignment horizontal="center" vertical="center"/>
    </xf>
    <xf applyAlignment="1" borderId="6" fillId="7" fontId="19" numFmtId="169" xfId="2">
      <alignment horizontal="center" vertical="center"/>
    </xf>
    <xf applyAlignment="1" borderId="7" fillId="7" fontId="25" numFmtId="169" xfId="2">
      <alignment horizontal="left" vertical="center"/>
    </xf>
    <xf applyAlignment="1" borderId="37" fillId="0" fontId="4" numFmtId="169" xfId="0">
      <alignment vertical="center"/>
    </xf>
    <xf applyAlignment="1" borderId="7" fillId="0" fontId="27" numFmtId="169" xfId="0">
      <alignment horizontal="left" vertical="center"/>
    </xf>
    <xf applyAlignment="1" borderId="7" fillId="7" fontId="26" numFmtId="169" xfId="6">
      <alignment horizontal="left" vertical="center"/>
    </xf>
    <xf applyAlignment="1" borderId="39" fillId="0" fontId="29" numFmtId="169" xfId="4">
      <alignment horizontal="left" vertical="center"/>
    </xf>
    <xf applyAlignment="1" borderId="30" fillId="11" fontId="30" numFmtId="169" xfId="2">
      <alignment horizontal="left" vertical="center"/>
    </xf>
    <xf applyAlignment="1" borderId="21" fillId="11" fontId="30" numFmtId="169" xfId="0">
      <alignment horizontal="left" vertical="center"/>
    </xf>
    <xf applyAlignment="1" borderId="41" fillId="7" fontId="30" numFmtId="169" xfId="2">
      <alignment horizontal="left" vertical="center"/>
    </xf>
    <xf applyAlignment="1" borderId="41" fillId="11" fontId="30" numFmtId="169" xfId="2">
      <alignment horizontal="left" vertical="center"/>
    </xf>
    <xf applyAlignment="1" borderId="30" fillId="11" fontId="30" numFmtId="169" xfId="0">
      <alignment horizontal="left" vertical="center"/>
    </xf>
    <xf applyAlignment="1" borderId="30" fillId="0" fontId="30" numFmtId="169" xfId="0">
      <alignment horizontal="left" vertical="center"/>
    </xf>
    <xf applyAlignment="1" borderId="30" fillId="13" fontId="32" numFmtId="169" xfId="6">
      <alignment horizontal="left" vertical="center"/>
    </xf>
    <xf applyAlignment="1" borderId="30" fillId="13" fontId="32" numFmtId="169" xfId="0">
      <alignment horizontal="left" vertical="center"/>
    </xf>
    <xf applyAlignment="1" borderId="30" fillId="7" fontId="32" numFmtId="169" xfId="6">
      <alignment horizontal="left" vertical="center"/>
    </xf>
    <xf applyAlignment="1" borderId="30" fillId="7" fontId="32" numFmtId="169" xfId="0">
      <alignment horizontal="left" vertical="center"/>
    </xf>
    <xf applyAlignment="1" borderId="42" fillId="7" fontId="19" numFmtId="0" xfId="2">
      <alignment horizontal="left" vertical="center"/>
    </xf>
    <xf applyAlignment="1" borderId="39" fillId="7" fontId="19" numFmtId="169" xfId="2">
      <alignment horizontal="left" vertical="center"/>
    </xf>
    <xf applyAlignment="1" borderId="1" fillId="7" fontId="35" numFmtId="0" xfId="6">
      <alignment vertical="center"/>
    </xf>
    <xf applyAlignment="1" borderId="30" fillId="7" fontId="35" numFmtId="169" xfId="6">
      <alignment horizontal="left" vertical="center"/>
    </xf>
    <xf applyAlignment="1" borderId="30" fillId="7" fontId="35" numFmtId="169" xfId="0">
      <alignment horizontal="left" vertical="center"/>
    </xf>
    <xf applyAlignment="1" borderId="37" fillId="7" fontId="35" numFmtId="0" xfId="6">
      <alignment vertical="center"/>
    </xf>
    <xf applyAlignment="1" borderId="37" fillId="13" fontId="0" numFmtId="0" xfId="0">
      <alignment vertical="center"/>
    </xf>
    <xf applyAlignment="1" borderId="37" fillId="13" fontId="32" numFmtId="169" xfId="0">
      <alignment horizontal="left" vertical="center"/>
    </xf>
    <xf applyAlignment="1" borderId="30" fillId="13" fontId="0" numFmtId="0" xfId="0">
      <alignment vertical="center"/>
    </xf>
    <xf applyAlignment="1" borderId="43" fillId="9" fontId="5" numFmtId="0" xfId="0">
      <alignment horizontal="left" vertical="center"/>
    </xf>
    <xf applyAlignment="1" borderId="37" fillId="11" fontId="0" numFmtId="0" xfId="0">
      <alignment horizontal="left" vertical="center"/>
    </xf>
    <xf applyAlignment="1" borderId="37" fillId="0" fontId="0" numFmtId="0" xfId="0">
      <alignment horizontal="left" vertical="center"/>
    </xf>
    <xf applyAlignment="1" borderId="37" fillId="11" fontId="0" numFmtId="0" xfId="0">
      <alignment vertical="center"/>
    </xf>
    <xf applyAlignment="1" borderId="43" fillId="8" fontId="5" numFmtId="0" xfId="0">
      <alignment horizontal="left" vertical="center"/>
    </xf>
    <xf applyAlignment="1" borderId="37" fillId="13" fontId="0" numFmtId="0" xfId="0">
      <alignment horizontal="left" vertical="center"/>
    </xf>
    <xf applyAlignment="1" borderId="37" fillId="7" fontId="32" numFmtId="0" xfId="6">
      <alignment vertical="center"/>
    </xf>
    <xf applyAlignment="1" borderId="37" fillId="13" fontId="30" numFmtId="0" xfId="6">
      <alignment vertical="center"/>
    </xf>
    <xf applyAlignment="1" borderId="21" fillId="13" fontId="0" numFmtId="0" xfId="0">
      <alignment vertical="center"/>
    </xf>
    <xf applyAlignment="1" borderId="32" fillId="0" fontId="2" numFmtId="0" xfId="7">
      <alignment horizontal="right" vertical="center"/>
    </xf>
    <xf applyAlignment="1" borderId="21" fillId="7" fontId="36" numFmtId="0" xfId="8">
      <alignment horizontal="center" vertical="center"/>
    </xf>
    <xf applyAlignment="1" borderId="30" fillId="12" fontId="29" numFmtId="169" xfId="8">
      <alignment horizontal="left" vertical="center"/>
    </xf>
    <xf applyAlignment="1" borderId="41" fillId="12" fontId="29" numFmtId="169" xfId="8">
      <alignment horizontal="left" vertical="center"/>
    </xf>
    <xf applyAlignment="1" borderId="30" fillId="7" fontId="29" numFmtId="169" xfId="8">
      <alignment horizontal="left" vertical="center"/>
    </xf>
    <xf applyAlignment="1" borderId="41" fillId="7" fontId="29" numFmtId="169" xfId="8">
      <alignment horizontal="left" vertical="center"/>
    </xf>
    <xf applyAlignment="1" borderId="7" fillId="7" fontId="37" numFmtId="0" xfId="0">
      <alignment horizontal="center" vertical="center"/>
    </xf>
    <xf applyAlignment="1" borderId="0" fillId="0" fontId="38" numFmtId="0" xfId="0">
      <alignment vertical="center"/>
    </xf>
    <xf applyAlignment="1" borderId="13" fillId="14" fontId="38" numFmtId="0" xfId="0">
      <alignment vertical="center"/>
    </xf>
    <xf applyAlignment="1" borderId="34" fillId="12" fontId="29" numFmtId="0" xfId="8">
      <alignment horizontal="left" vertical="center"/>
    </xf>
    <xf applyAlignment="1" borderId="37" fillId="7" fontId="29" numFmtId="0" xfId="8">
      <alignment horizontal="left" vertical="center"/>
    </xf>
    <xf applyAlignment="1" borderId="38" fillId="12" fontId="29" numFmtId="0" xfId="8">
      <alignment horizontal="left" vertical="center"/>
    </xf>
    <xf applyAlignment="1" borderId="3" fillId="12" fontId="29" numFmtId="1" xfId="8">
      <alignment horizontal="left" vertical="center"/>
    </xf>
    <xf applyAlignment="1" borderId="39" fillId="12" fontId="29" numFmtId="166" xfId="8">
      <alignment horizontal="left" vertical="center"/>
    </xf>
    <xf applyAlignment="1" borderId="0" fillId="7" fontId="29" numFmtId="0" xfId="8">
      <alignment horizontal="left" vertical="center"/>
    </xf>
    <xf applyAlignment="1" borderId="0" fillId="7" fontId="29" numFmtId="166" xfId="8">
      <alignment horizontal="left" vertical="center"/>
    </xf>
    <xf applyAlignment="1" borderId="44" fillId="0" fontId="6" numFmtId="0" xfId="7">
      <alignment horizontal="left" vertical="center"/>
    </xf>
    <xf applyAlignment="1" borderId="45" fillId="0" fontId="39" numFmtId="0" xfId="0">
      <alignment horizontal="center" vertical="center"/>
    </xf>
    <xf applyAlignment="1" borderId="40" fillId="12" fontId="38" numFmtId="2" xfId="0">
      <alignment horizontal="center" vertical="center"/>
    </xf>
    <xf applyAlignment="1" borderId="45" fillId="7" fontId="38" numFmtId="2" xfId="0">
      <alignment horizontal="center" vertical="center"/>
    </xf>
    <xf applyAlignment="1" borderId="45" fillId="12" fontId="38" numFmtId="2" xfId="0">
      <alignment horizontal="center" vertical="center"/>
    </xf>
    <xf applyAlignment="1" borderId="15" fillId="12" fontId="38" numFmtId="2" xfId="0">
      <alignment horizontal="center" vertical="center"/>
    </xf>
    <xf applyAlignment="1" borderId="16" fillId="0" fontId="38" numFmtId="0" xfId="0">
      <alignment vertical="center"/>
    </xf>
    <xf applyAlignment="1" borderId="16" fillId="14" fontId="38" numFmtId="0" xfId="0">
      <alignment vertical="center"/>
    </xf>
    <xf applyAlignment="1" borderId="1" fillId="0" fontId="38" numFmtId="0" xfId="0">
      <alignment vertical="center"/>
    </xf>
    <xf applyAlignment="1" borderId="2" fillId="0" fontId="38" numFmtId="0" xfId="0">
      <alignment vertical="center"/>
    </xf>
    <xf applyAlignment="1" borderId="12" fillId="14" fontId="38" numFmtId="0" xfId="0">
      <alignment vertical="center"/>
    </xf>
    <xf applyAlignment="1" borderId="1" fillId="7" fontId="29" numFmtId="0" xfId="8">
      <alignment horizontal="left" vertical="center"/>
    </xf>
    <xf applyAlignment="1" borderId="4" fillId="12" fontId="29" numFmtId="0" xfId="8">
      <alignment horizontal="left" vertical="center"/>
    </xf>
    <xf applyAlignment="1" borderId="1" fillId="13" fontId="0" numFmtId="0" xfId="0">
      <alignment vertical="center"/>
    </xf>
    <xf applyAlignment="1" borderId="37" fillId="13" fontId="32" numFmtId="0" xfId="6">
      <alignment vertical="center"/>
    </xf>
    <xf applyAlignment="1" borderId="23" fillId="14" fontId="5" numFmtId="0" xfId="0">
      <alignment vertical="center"/>
    </xf>
    <xf applyAlignment="1" borderId="12" fillId="9" fontId="0" numFmtId="0" xfId="0">
      <alignment vertical="center"/>
    </xf>
    <xf applyAlignment="1" borderId="15" fillId="11" fontId="0" numFmtId="0" xfId="0">
      <alignment vertical="center"/>
    </xf>
    <xf applyAlignment="1" borderId="15" fillId="13" fontId="0" numFmtId="0" xfId="0">
      <alignment vertical="center"/>
    </xf>
    <xf applyAlignment="1" borderId="2" fillId="13" fontId="0" numFmtId="0" xfId="0">
      <alignment vertical="center"/>
    </xf>
    <xf applyAlignment="1" borderId="10" fillId="11" fontId="40" numFmtId="0" xfId="2">
      <alignment vertical="center"/>
    </xf>
    <xf applyAlignment="1" borderId="46" fillId="11" fontId="40" numFmtId="0" xfId="2">
      <alignment vertical="center"/>
    </xf>
    <xf applyAlignment="1" borderId="47" fillId="11" fontId="40" numFmtId="169" xfId="2">
      <alignment horizontal="left" vertical="center"/>
    </xf>
    <xf applyAlignment="1" borderId="26" fillId="11" fontId="40" numFmtId="169" xfId="0">
      <alignment horizontal="left" vertical="center"/>
    </xf>
    <xf applyAlignment="1" borderId="11" fillId="11" fontId="0" numFmtId="0" xfId="0">
      <alignment horizontal="left" vertical="center"/>
    </xf>
    <xf applyAlignment="1" borderId="17" fillId="11" fontId="0" numFmtId="0" xfId="0">
      <alignment vertical="center"/>
    </xf>
    <xf applyAlignment="1" borderId="13" fillId="9" fontId="5" numFmtId="0" xfId="0">
      <alignment horizontal="center" vertical="center"/>
    </xf>
    <xf applyAlignment="1" borderId="13" fillId="8" fontId="5" numFmtId="0" xfId="0">
      <alignment horizontal="center" vertical="center"/>
    </xf>
    <xf applyAlignment="1" borderId="43" fillId="9" fontId="5" numFmtId="0" xfId="0">
      <alignment horizontal="center" vertical="center"/>
    </xf>
    <xf applyAlignment="1" borderId="21" fillId="14" fontId="41" numFmtId="169" xfId="8">
      <alignment horizontal="center" vertical="center"/>
    </xf>
    <xf applyAlignment="1" borderId="24" fillId="14" fontId="41" numFmtId="169" xfId="8">
      <alignment horizontal="center" vertical="center"/>
    </xf>
    <xf applyAlignment="1" borderId="30" fillId="12" fontId="29" numFmtId="1" xfId="8">
      <alignment horizontal="left" vertical="center"/>
    </xf>
    <xf applyAlignment="1" borderId="30" fillId="7" fontId="29" numFmtId="1" xfId="8">
      <alignment horizontal="left" vertical="center"/>
    </xf>
    <xf applyAlignment="1" borderId="27" fillId="0" fontId="25" numFmtId="0" xfId="0">
      <alignment horizontal="left" vertical="top"/>
    </xf>
    <xf applyAlignment="1" borderId="48" fillId="0" fontId="25" numFmtId="0" xfId="0">
      <alignment horizontal="left" vertical="top"/>
    </xf>
    <xf applyAlignment="1" borderId="28" fillId="0" fontId="25" numFmtId="0" xfId="0">
      <alignment horizontal="left" vertical="top"/>
    </xf>
    <xf applyAlignment="1" borderId="1" fillId="0" fontId="25" numFmtId="0" xfId="0">
      <alignment horizontal="left" vertical="top"/>
    </xf>
    <xf applyAlignment="1" borderId="0" fillId="0" fontId="25" numFmtId="0" xfId="0">
      <alignment horizontal="left" vertical="top"/>
    </xf>
    <xf applyAlignment="1" borderId="2" fillId="0" fontId="25" numFmtId="0" xfId="0">
      <alignment horizontal="left" vertical="top"/>
    </xf>
    <xf applyAlignment="1" borderId="4" fillId="0" fontId="25" numFmtId="0" xfId="0">
      <alignment horizontal="left" vertical="top"/>
    </xf>
    <xf applyAlignment="1" borderId="3" fillId="0" fontId="25" numFmtId="0" xfId="0">
      <alignment horizontal="left" vertical="top"/>
    </xf>
    <xf applyAlignment="1" borderId="5" fillId="0" fontId="25" numFmtId="0" xfId="0">
      <alignment horizontal="left" vertical="top"/>
    </xf>
    <xf applyAlignment="1" borderId="23" fillId="8" fontId="5" numFmtId="0" xfId="0">
      <alignment vertical="center"/>
    </xf>
    <xf applyAlignment="1" borderId="9" fillId="8" fontId="42" numFmtId="0" xfId="2">
      <alignment horizontal="center" vertical="center"/>
    </xf>
    <xf applyAlignment="1" borderId="20" fillId="8" fontId="42" numFmtId="0" xfId="2">
      <alignment horizontal="center" vertical="center"/>
    </xf>
    <xf applyAlignment="1" borderId="0" fillId="7" fontId="20" numFmtId="166" xfId="2">
      <alignment horizontal="left" vertical="center"/>
    </xf>
    <xf applyAlignment="1" borderId="29" fillId="0" fontId="4" numFmtId="0" xfId="0">
      <alignment vertical="center"/>
    </xf>
    <xf applyAlignment="1" borderId="9" fillId="0" fontId="4" numFmtId="0" xfId="0">
      <alignment vertical="center"/>
    </xf>
    <xf applyAlignment="1" borderId="10" fillId="0" fontId="4" numFmtId="0" xfId="0">
      <alignment vertical="center"/>
    </xf>
    <xf applyAlignment="1" borderId="49" fillId="5" fontId="4" numFmtId="0" xfId="7">
      <alignment horizontal="left" vertical="center"/>
    </xf>
    <xf applyAlignment="1" borderId="29" fillId="8" fontId="4" numFmtId="0" xfId="1">
      <alignment horizontal="left" vertical="center"/>
    </xf>
    <xf applyAlignment="1" borderId="50" fillId="8" fontId="5" numFmtId="0" xfId="1">
      <alignment horizontal="left" vertical="center"/>
    </xf>
    <xf applyAlignment="1" borderId="51" fillId="8" fontId="4" numFmtId="0" xfId="1">
      <alignment horizontal="left" vertical="center"/>
    </xf>
    <xf applyAlignment="1" borderId="52" fillId="8" fontId="5" numFmtId="0" xfId="1">
      <alignment horizontal="left" vertical="center"/>
    </xf>
    <xf applyAlignment="1" borderId="21" fillId="5" fontId="4" numFmtId="0" xfId="7">
      <alignment horizontal="left" vertical="center"/>
    </xf>
    <xf applyAlignment="1" borderId="15" fillId="5" fontId="4" numFmtId="0" xfId="7">
      <alignment horizontal="left" vertical="center"/>
    </xf>
    <xf applyAlignment="1" borderId="7" fillId="7" fontId="43" numFmtId="169" xfId="2">
      <alignment horizontal="left" vertical="center"/>
    </xf>
    <xf applyAlignment="1" borderId="7" fillId="7" fontId="44" numFmtId="169" xfId="6">
      <alignment horizontal="center" vertical="center"/>
    </xf>
    <xf applyAlignment="1" borderId="7" fillId="7" fontId="45" numFmtId="169" xfId="6">
      <alignment horizontal="center" vertical="center"/>
    </xf>
    <xf applyAlignment="1" borderId="21" fillId="7" fontId="20" numFmtId="0" xfId="0">
      <alignment horizontal="center" vertical="center"/>
    </xf>
    <xf applyAlignment="1" borderId="15" fillId="0" fontId="20" numFmtId="0" xfId="0">
      <alignment horizontal="center" vertical="center"/>
    </xf>
    <xf applyAlignment="1" borderId="26" fillId="7" fontId="46" numFmtId="169" xfId="6">
      <alignment horizontal="center" vertical="center"/>
    </xf>
    <xf applyAlignment="1" borderId="16" fillId="0" fontId="20" numFmtId="166" xfId="0">
      <alignment horizontal="center" vertical="center"/>
    </xf>
    <xf applyAlignment="1" borderId="16" fillId="0" fontId="45" numFmtId="166" xfId="0">
      <alignment horizontal="center" vertical="center"/>
    </xf>
    <xf applyAlignment="1" borderId="17" fillId="0" fontId="46" numFmtId="166" xfId="0">
      <alignment horizontal="center" vertical="center"/>
    </xf>
    <xf applyAlignment="1" borderId="23" fillId="8" fontId="5" numFmtId="0" xfId="0">
      <alignment horizontal="left" vertical="center"/>
    </xf>
    <xf applyAlignment="1" borderId="43" fillId="8" fontId="5" numFmtId="0" xfId="0">
      <alignment horizontal="center" vertical="center"/>
    </xf>
    <xf applyAlignment="1" borderId="24" fillId="7" fontId="36" numFmtId="0" xfId="8">
      <alignment horizontal="center" vertical="center"/>
    </xf>
    <xf applyAlignment="1" borderId="23" fillId="8" fontId="7" numFmtId="0" xfId="0">
      <alignment horizontal="left"/>
    </xf>
    <xf borderId="43" fillId="8" fontId="4" numFmtId="0" xfId="0"/>
    <xf applyAlignment="1" borderId="25" fillId="7" fontId="19" numFmtId="166" xfId="2">
      <alignment horizontal="left" vertical="center"/>
    </xf>
    <xf applyAlignment="1" borderId="25" fillId="7" fontId="21" numFmtId="166" xfId="2">
      <alignment horizontal="center" vertical="center"/>
    </xf>
    <xf applyAlignment="1" borderId="0" fillId="0" fontId="4" numFmtId="9" xfId="0">
      <alignment horizontal="left" vertical="center"/>
    </xf>
    <xf applyAlignment="1" borderId="0" fillId="0" fontId="4" numFmtId="169" xfId="0">
      <alignment horizontal="left" vertical="center"/>
    </xf>
    <xf applyAlignment="1" borderId="0" fillId="0" fontId="10" numFmtId="0" xfId="0">
      <alignment horizontal="center"/>
    </xf>
    <xf applyAlignment="1" borderId="1" fillId="0" fontId="10" numFmtId="0" xfId="0">
      <alignment horizontal="center"/>
    </xf>
    <xf applyAlignment="1" borderId="0" fillId="0" fontId="0" numFmtId="0" xfId="0">
      <alignment horizontal="left"/>
    </xf>
    <xf borderId="53" fillId="8" fontId="20" numFmtId="0" xfId="0"/>
    <xf applyAlignment="1" borderId="8" fillId="0" fontId="47" numFmtId="0" xfId="0">
      <alignment horizontal="left" vertical="center"/>
    </xf>
    <xf applyAlignment="1" borderId="54" fillId="7" fontId="20" numFmtId="0" xfId="0">
      <alignment vertical="center"/>
    </xf>
    <xf applyAlignment="1" borderId="55" fillId="7" fontId="20" numFmtId="169" xfId="0">
      <alignment horizontal="left" vertical="center"/>
    </xf>
    <xf applyAlignment="1" borderId="20" fillId="7" fontId="19" numFmtId="169" xfId="2">
      <alignment horizontal="left" vertical="center"/>
    </xf>
    <xf applyAlignment="1" borderId="26" fillId="7" fontId="19" numFmtId="0" xfId="2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40" fillId="7" fontId="4" numFmtId="0" xfId="7">
      <alignment horizontal="left" vertical="center"/>
    </xf>
    <xf applyAlignment="1" borderId="6" fillId="0" fontId="4" numFmtId="0" xfId="0">
      <alignment vertical="center"/>
    </xf>
    <xf applyAlignment="1" borderId="45" fillId="0" fontId="4" numFmtId="0" xfId="0">
      <alignment vertical="center"/>
    </xf>
    <xf applyAlignment="1" borderId="15" fillId="0" fontId="4" numFmtId="0" xfId="0">
      <alignment vertical="center"/>
    </xf>
    <xf applyAlignment="1" borderId="21" fillId="14" fontId="41" numFmtId="1" xfId="8">
      <alignment horizontal="center" vertical="center"/>
    </xf>
    <xf applyAlignment="1" borderId="25" fillId="5" fontId="4" numFmtId="2" xfId="7">
      <alignment horizontal="left" vertical="center"/>
    </xf>
    <xf applyAlignment="1" borderId="16" fillId="7" fontId="19" numFmtId="1" xfId="2">
      <alignment horizontal="left" vertical="center"/>
    </xf>
    <xf applyAlignment="1" borderId="42" fillId="7" fontId="23" numFmtId="0" xfId="6">
      <alignment vertical="center"/>
    </xf>
    <xf applyAlignment="1" borderId="56" fillId="7" fontId="23" numFmtId="1" xfId="6">
      <alignment horizontal="left" vertical="center"/>
    </xf>
    <xf applyAlignment="1" borderId="39" fillId="12" fontId="29" numFmtId="0" xfId="0">
      <alignment vertical="center"/>
    </xf>
    <xf applyAlignment="1" borderId="33" fillId="12" fontId="29" numFmtId="0" xfId="8">
      <alignment horizontal="left" vertical="center"/>
    </xf>
    <xf applyAlignment="1" borderId="57" fillId="12" fontId="29" numFmtId="169" xfId="8">
      <alignment horizontal="left" vertical="center"/>
    </xf>
    <xf applyAlignment="1" borderId="35" fillId="12" fontId="29" numFmtId="1" xfId="0">
      <alignment horizontal="left" vertical="center"/>
    </xf>
    <xf applyAlignment="1" borderId="26" fillId="5" fontId="4" numFmtId="169" xfId="7">
      <alignment horizontal="left" vertical="center"/>
    </xf>
    <xf applyAlignment="1" borderId="1" fillId="0" fontId="26" numFmtId="0" xfId="0">
      <alignment vertical="center"/>
    </xf>
    <xf applyAlignment="1" borderId="0" fillId="7" fontId="48" numFmtId="169" xfId="6">
      <alignment horizontal="left" vertical="center"/>
    </xf>
    <xf applyAlignment="1" borderId="2" fillId="0" fontId="32" numFmtId="166" xfId="4">
      <alignment horizontal="left" vertical="center"/>
    </xf>
    <xf applyAlignment="1" borderId="16" fillId="7" fontId="23" numFmtId="1" xfId="6">
      <alignment horizontal="left" vertical="center"/>
    </xf>
    <xf applyAlignment="1" borderId="2" fillId="0" fontId="4" numFmtId="169" xfId="0">
      <alignment horizontal="left" vertical="center"/>
    </xf>
    <xf applyAlignment="1" borderId="6" fillId="0" fontId="25" numFmtId="0" xfId="0">
      <alignment vertical="center"/>
    </xf>
    <xf applyAlignment="1" borderId="7" fillId="0" fontId="25" numFmtId="169" xfId="0">
      <alignment horizontal="left" vertical="center"/>
    </xf>
    <xf applyAlignment="1" borderId="9" fillId="7" fontId="25" numFmtId="0" xfId="6">
      <alignment vertical="center"/>
    </xf>
    <xf applyAlignment="1" borderId="7" fillId="7" fontId="25" numFmtId="169" xfId="7">
      <alignment horizontal="left" vertical="center"/>
    </xf>
    <xf applyAlignment="1" borderId="16" fillId="0" fontId="25" numFmtId="169" xfId="4">
      <alignment horizontal="left" vertical="center"/>
    </xf>
    <xf applyAlignment="1" borderId="58" fillId="0" fontId="20" numFmtId="169" xfId="4">
      <alignment horizontal="left" vertical="center"/>
    </xf>
    <xf applyAlignment="1" borderId="6" fillId="0" fontId="45" numFmtId="0" xfId="0">
      <alignment vertical="center"/>
    </xf>
    <xf applyAlignment="1" borderId="7" fillId="0" fontId="45" numFmtId="169" xfId="0">
      <alignment horizontal="left" vertical="center"/>
    </xf>
    <xf applyAlignment="1" borderId="9" fillId="7" fontId="46" numFmtId="0" xfId="6">
      <alignment vertical="center"/>
    </xf>
    <xf applyAlignment="1" borderId="7" fillId="7" fontId="46" numFmtId="169" xfId="7">
      <alignment horizontal="left" vertical="center"/>
    </xf>
    <xf applyAlignment="1" borderId="7" fillId="0" fontId="49" numFmtId="169" xfId="0">
      <alignment horizontal="left" vertical="center"/>
    </xf>
    <xf applyAlignment="1" borderId="16" fillId="0" fontId="50" numFmtId="169" xfId="4">
      <alignment horizontal="left" vertical="center"/>
    </xf>
    <xf applyAlignment="1" borderId="6" fillId="0" fontId="22" numFmtId="0" xfId="0">
      <alignment vertical="center"/>
    </xf>
    <xf applyAlignment="1" borderId="7" fillId="0" fontId="22" numFmtId="169" xfId="0">
      <alignment horizontal="left" vertical="center"/>
    </xf>
    <xf applyAlignment="1" borderId="16" fillId="0" fontId="22" numFmtId="169" xfId="0">
      <alignment horizontal="left" vertical="center"/>
    </xf>
    <xf applyAlignment="1" borderId="6" fillId="0" fontId="51" numFmtId="0" xfId="0">
      <alignment horizontal="left" vertical="center"/>
    </xf>
    <xf applyAlignment="1" borderId="16" fillId="0" fontId="49" numFmtId="169" xfId="4">
      <alignment horizontal="left" vertical="center"/>
    </xf>
    <xf applyAlignment="1" borderId="21" fillId="0" fontId="47" numFmtId="169" xfId="10">
      <alignment horizontal="left" vertical="center"/>
    </xf>
    <xf applyAlignment="1" borderId="1" fillId="7" fontId="26" numFmtId="0" xfId="6">
      <alignment vertical="center"/>
    </xf>
    <xf applyAlignment="1" borderId="0" fillId="7" fontId="26" numFmtId="169" xfId="6">
      <alignment horizontal="left" vertical="center"/>
    </xf>
    <xf applyAlignment="1" borderId="54" fillId="7" fontId="22" numFmtId="0" xfId="0">
      <alignment vertical="center"/>
    </xf>
    <xf applyAlignment="1" borderId="55" fillId="7" fontId="22" numFmtId="169" xfId="0">
      <alignment horizontal="left" vertical="center"/>
    </xf>
    <xf applyAlignment="1" borderId="58" fillId="0" fontId="22" numFmtId="169" xfId="4">
      <alignment horizontal="left" vertical="center"/>
    </xf>
    <xf applyAlignment="1" borderId="16" fillId="0" fontId="45" numFmtId="169" xfId="4">
      <alignment horizontal="left" vertical="center"/>
    </xf>
    <xf applyAlignment="1" borderId="16" fillId="0" fontId="27" numFmtId="169" xfId="4">
      <alignment horizontal="left" vertical="center"/>
    </xf>
    <xf applyAlignment="1" borderId="16" fillId="0" fontId="4" numFmtId="169" xfId="4">
      <alignment horizontal="left" vertical="center"/>
    </xf>
    <xf applyAlignment="1" borderId="16" fillId="0" fontId="52" numFmtId="169" xfId="4">
      <alignment horizontal="left" vertical="center"/>
    </xf>
    <xf applyAlignment="1" borderId="16" fillId="0" fontId="32" numFmtId="169" xfId="4">
      <alignment horizontal="left" vertical="center"/>
    </xf>
    <xf applyAlignment="1" borderId="2" fillId="0" fontId="32" numFmtId="169" xfId="4">
      <alignment horizontal="left" vertical="center"/>
    </xf>
    <xf applyAlignment="1" borderId="1" fillId="0" fontId="53" numFmtId="0" xfId="0">
      <alignment horizontal="left"/>
    </xf>
    <xf applyAlignment="1" borderId="2" fillId="0" fontId="5" numFmtId="0" xfId="0">
      <alignment horizontal="center" vertical="center"/>
    </xf>
    <xf applyAlignment="1" borderId="16" fillId="5" fontId="4" numFmtId="0" xfId="7">
      <alignment vertical="center"/>
    </xf>
    <xf applyAlignment="1" borderId="2" fillId="0" fontId="54" numFmtId="0" xfId="0">
      <alignment horizontal="left" vertical="center"/>
    </xf>
    <xf applyAlignment="1" borderId="59" fillId="8" fontId="20" numFmtId="0" xfId="0">
      <alignment horizontal="left" vertical="center"/>
    </xf>
    <xf applyAlignment="1" borderId="16" fillId="0" fontId="20" numFmtId="169" xfId="0">
      <alignment horizontal="left" vertical="center"/>
    </xf>
    <xf applyAlignment="1" borderId="16" fillId="0" fontId="45" numFmtId="169" xfId="0">
      <alignment horizontal="left" vertical="center"/>
    </xf>
    <xf applyAlignment="1" borderId="16" fillId="0" fontId="52" numFmtId="169" xfId="0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" fillId="7" fontId="19" numFmtId="0" xfId="2">
      <alignment vertical="center"/>
    </xf>
    <xf applyAlignment="1" borderId="2" fillId="7" fontId="19" numFmtId="169" xfId="2">
      <alignment horizontal="left" vertical="center"/>
    </xf>
    <xf applyAlignment="1" borderId="7" fillId="8" fontId="20" numFmtId="9" xfId="6">
      <alignment horizontal="center" vertical="center"/>
    </xf>
    <xf applyAlignment="1" borderId="50" fillId="8" fontId="20" numFmtId="169" xfId="6">
      <alignment horizontal="center" vertical="center"/>
    </xf>
    <xf applyAlignment="1" borderId="0" fillId="7" fontId="29" numFmtId="1" xfId="8">
      <alignment horizontal="left" vertical="center"/>
    </xf>
    <xf applyAlignment="1" borderId="0" fillId="0" fontId="28" numFmtId="0" xfId="0">
      <alignment horizontal="left" vertical="center"/>
    </xf>
    <xf applyAlignment="1" borderId="3" fillId="0" fontId="28" numFmtId="0" xfId="0">
      <alignment horizontal="left" vertical="center"/>
    </xf>
    <xf applyAlignment="1" borderId="0" fillId="0" fontId="55" numFmtId="0" xfId="0">
      <alignment horizontal="left" vertical="center"/>
    </xf>
    <xf applyAlignment="1" borderId="47" fillId="7" fontId="46" numFmtId="0" xfId="2">
      <alignment horizontal="right" vertical="center"/>
    </xf>
    <xf applyAlignment="1" borderId="11" fillId="7" fontId="46" numFmtId="0" xfId="2">
      <alignment horizontal="right" vertical="center"/>
    </xf>
    <xf applyAlignment="1" borderId="25" fillId="7" fontId="45" numFmtId="0" xfId="2">
      <alignment horizontal="right" vertical="center"/>
    </xf>
    <xf applyAlignment="1" borderId="20" fillId="7" fontId="45" numFmtId="0" xfId="2">
      <alignment horizontal="right" vertical="center"/>
    </xf>
    <xf borderId="0" fillId="0" fontId="0" numFmtId="0" xfId="0"/>
    <xf applyAlignment="1" borderId="0" fillId="0" fontId="28" numFmtId="0" xfId="0">
      <alignment horizontal="left" vertical="center"/>
    </xf>
    <xf applyAlignment="1" borderId="47" fillId="5" fontId="4" numFmtId="168" xfId="7">
      <alignment horizontal="left" vertical="center"/>
    </xf>
    <xf applyAlignment="1" borderId="60" fillId="5" fontId="4" numFmtId="168" xfId="7">
      <alignment horizontal="left" vertical="center"/>
    </xf>
    <xf applyAlignment="1" borderId="25" fillId="8" fontId="42" numFmtId="0" xfId="0">
      <alignment horizontal="center"/>
    </xf>
    <xf applyAlignment="1" borderId="31" fillId="8" fontId="42" numFmtId="0" xfId="0">
      <alignment horizontal="center"/>
    </xf>
    <xf applyAlignment="1" borderId="20" fillId="8" fontId="42" numFmtId="0" xfId="0">
      <alignment horizontal="center"/>
    </xf>
    <xf applyAlignment="1" borderId="23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33" fillId="0" fontId="58" numFmtId="0" xfId="0">
      <alignment horizontal="center" vertical="center"/>
    </xf>
    <xf applyAlignment="1" borderId="57" fillId="0" fontId="58" numFmtId="0" xfId="0">
      <alignment horizontal="center" vertical="center"/>
    </xf>
    <xf applyAlignment="1" borderId="36" fillId="0" fontId="58" numFmtId="0" xfId="0">
      <alignment horizontal="center" vertical="center"/>
    </xf>
    <xf applyAlignment="1" borderId="1" fillId="0" fontId="58" numFmtId="0" xfId="0">
      <alignment horizontal="center" vertical="center"/>
    </xf>
    <xf applyAlignment="1" borderId="0" fillId="0" fontId="58" numFmtId="0" xfId="0">
      <alignment horizontal="center" vertical="center"/>
    </xf>
    <xf applyAlignment="1" borderId="2" fillId="0" fontId="58" numFmtId="0" xfId="0">
      <alignment horizontal="center" vertical="center"/>
    </xf>
    <xf applyAlignment="1" borderId="1" fillId="7" fontId="57" numFmtId="0" xfId="7">
      <alignment horizontal="left" vertical="center"/>
    </xf>
    <xf applyAlignment="1" borderId="0" fillId="7" fontId="57" numFmtId="0" xfId="7">
      <alignment horizontal="left" vertical="center"/>
    </xf>
    <xf applyAlignment="1" borderId="1" fillId="12" fontId="57" numFmtId="0" xfId="7">
      <alignment horizontal="left" vertical="center"/>
    </xf>
    <xf applyAlignment="1" borderId="0" fillId="12" fontId="57" numFmtId="0" xfId="7">
      <alignment horizontal="left" vertical="center"/>
    </xf>
    <xf applyAlignment="1" borderId="6" fillId="7" fontId="57" numFmtId="0" xfId="7">
      <alignment horizontal="left" vertical="center"/>
    </xf>
    <xf applyAlignment="1" borderId="25" fillId="7" fontId="57" numFmtId="0" xfId="7">
      <alignment horizontal="left" vertical="center"/>
    </xf>
    <xf applyAlignment="1" borderId="8" fillId="7" fontId="36" numFmtId="0" xfId="8">
      <alignment horizontal="center" vertical="center"/>
    </xf>
    <xf applyAlignment="1" borderId="24" fillId="7" fontId="36" numFmtId="0" xfId="8">
      <alignment horizontal="center" vertical="center"/>
    </xf>
    <xf applyAlignment="1" borderId="13" fillId="0" fontId="2" numFmtId="0" xfId="7">
      <alignment horizontal="left" vertical="center"/>
    </xf>
    <xf applyAlignment="1" borderId="43" fillId="0" fontId="2" numFmtId="0" xfId="7">
      <alignment horizontal="left" vertical="center"/>
    </xf>
    <xf applyAlignment="1" borderId="9" fillId="14" fontId="41" numFmtId="0" xfId="7">
      <alignment horizontal="left" vertical="center"/>
    </xf>
    <xf applyAlignment="1" borderId="20" fillId="14" fontId="41" numFmtId="0" xfId="7">
      <alignment horizontal="left" vertical="center"/>
    </xf>
    <xf applyAlignment="1" borderId="9" fillId="8" fontId="56" numFmtId="164" xfId="6">
      <alignment horizontal="right" vertical="center"/>
    </xf>
    <xf applyAlignment="1" borderId="31" fillId="8" fontId="56" numFmtId="164" xfId="6">
      <alignment horizontal="right" vertical="center"/>
    </xf>
    <xf applyAlignment="1" borderId="20" fillId="8" fontId="56" numFmtId="164" xfId="6">
      <alignment horizontal="right" vertical="center"/>
    </xf>
    <xf applyAlignment="1" borderId="4" fillId="15" fontId="36" numFmtId="0" xfId="0">
      <alignment horizontal="left" vertical="center"/>
    </xf>
    <xf applyAlignment="1" borderId="3" fillId="15" fontId="36" numFmtId="0" xfId="0">
      <alignment horizontal="left" vertical="center"/>
    </xf>
    <xf applyAlignment="1" borderId="5" fillId="15" fontId="36" numFmtId="0" xfId="0">
      <alignment horizontal="left" vertical="center"/>
    </xf>
    <xf applyAlignment="1" borderId="63" fillId="7" fontId="19" numFmtId="1" xfId="2">
      <alignment horizontal="left" vertical="center"/>
    </xf>
  </cellXfs>
  <cellStyles count="11">
    <cellStyle builtinId="5" name="Percent" xfId="0"/>
    <cellStyle builtinId="26" name="Good" xfId="1"/>
    <cellStyle builtinId="0" name="Normal" xfId="2"/>
    <cellStyle builtinId="44" name="60% - Accent4" xfId="3"/>
    <cellStyle name="Comma 2" xfId="4"/>
    <cellStyle builtinId="28" name="Neutral" xfId="5"/>
    <cellStyle builtinId="4" name="Currency" xfId="6"/>
    <cellStyle builtinId="27" name="Bad" xfId="7"/>
    <cellStyle name="Normal 2" xfId="8"/>
    <cellStyle builtinId="20" name="Input" xfId="9"/>
    <cellStyle name="Currency 2" xfId="10"/>
  </cellStyles>
  <dxfs count="6"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Relationship Id="rId6" Target="externalLinks/externalLink1.xml" Type="http://schemas.openxmlformats.org/officeDocument/2006/relationships/externalLink" /></Relationships>
</file>

<file path=xl/externalLinks/_rels/externalLink1.xml.rels><Relationships xmlns="http://schemas.openxmlformats.org/package/2006/relationships"><Relationship Id="rId1" Target="Users/Jason/AppData/Roaming/Microsoft/Excel/Excel%20Sample%20Files/Excel%20Level%203.xlsm" TargetMode="External" Type="http://schemas.openxmlformats.org/officeDocument/2006/relationships/externalLinkPath" /></Relationships>
</file>

<file path=xl/externalLinks/externalLink1.xml><?xml version="1.0" encoding="utf-8"?>
<s:externalLink xmlns:r="http://schemas.openxmlformats.org/officeDocument/2006/relationships" xmlns:s="http://schemas.openxmlformats.org/spreadsheetml/2006/main">
  <s:externalBook r:id="rId1">
    <s:definedNames/>
  </s:externalBook>
</s: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>
    <tabColor rgb="FF00B050"/>
    <outlinePr summaryBelow="1" summaryRight="1"/>
    <pageSetUpPr/>
  </sheetPr>
  <dimension ref="A1:L217"/>
  <sheetViews>
    <sheetView tabSelected="1" topLeftCell="A66" workbookViewId="0" zoomScale="85" zoomScaleNormal="85" zoomScalePageLayoutView="85">
      <selection activeCell="B63" sqref="B63"/>
    </sheetView>
  </sheetViews>
  <sheetFormatPr baseColWidth="10" defaultRowHeight="15"/>
  <cols>
    <col customWidth="1" max="1" min="1" style="30" width="39.83203125"/>
    <col customWidth="1" max="2" min="2" style="30" width="27.5"/>
    <col customWidth="1" max="3" min="3" style="30" width="31.6640625"/>
    <col customWidth="1" max="4" min="4" style="30" width="24.5"/>
    <col customWidth="1" max="5" min="5" style="30" width="24.1640625"/>
    <col customWidth="1" max="6" min="6" style="30" width="21.6640625"/>
    <col customWidth="1" max="7" min="7" style="30" width="24.1640625"/>
    <col customWidth="1" max="8" min="8" style="30" width="14.1640625"/>
    <col customWidth="1" max="9" min="9" style="30" width="31.5"/>
    <col bestFit="1" customWidth="1" max="10" min="10" style="30" width="13.1640625"/>
    <col customWidth="1" max="11" min="11" style="30" width="21.33203125"/>
    <col bestFit="1" customWidth="1" max="12" min="12" style="30" width="24.83203125"/>
    <col customWidth="1" max="16384" min="13" style="30" width="9.1640625"/>
  </cols>
  <sheetData>
    <row customHeight="1" ht="16.5" r="1" s="374" spans="1:12">
      <c r="H1" s="30" t="n"/>
      <c r="I1" s="30" t="n"/>
    </row>
    <row customHeight="1" ht="16.5" r="2" s="374" spans="1:12">
      <c r="A2" s="369" t="s">
        <v>0</v>
      </c>
      <c r="B2" s="369" t="n"/>
      <c r="C2" s="369" t="n"/>
    </row>
    <row customHeight="1" ht="16.5" r="3" s="374" spans="1:12">
      <c r="A3" s="369" t="n"/>
      <c r="B3" s="369" t="n"/>
      <c r="C3" s="369" t="n"/>
    </row>
    <row customHeight="1" ht="16.5" r="4" s="374" spans="1:12"/>
    <row customHeight="1" ht="16.5" r="5" s="374" spans="1:12">
      <c r="A5" s="375" t="s">
        <v>1</v>
      </c>
      <c r="B5" s="375" t="n"/>
      <c r="C5" s="41" t="n"/>
    </row>
    <row customHeight="1" ht="16.5" r="6" s="374" spans="1:12"/>
    <row customHeight="1" ht="16.5" r="7" s="374" spans="1:12">
      <c r="A7" s="375" t="s">
        <v>2</v>
      </c>
    </row>
    <row customHeight="1" ht="16.5" r="8" s="374" spans="1:12">
      <c r="A8" s="375" t="n"/>
      <c r="D8" s="41" t="n"/>
    </row>
    <row customHeight="1" ht="16.5" r="9" s="374" spans="1:12">
      <c r="A9" s="259" t="s">
        <v>3</v>
      </c>
      <c r="B9" s="27" t="n"/>
      <c r="C9" s="28" t="n"/>
    </row>
    <row customHeight="1" ht="16.5" r="10" s="374" spans="1:12">
      <c r="A10" s="263" t="s">
        <v>4</v>
      </c>
      <c r="B10" s="271" t="s">
        <v>5</v>
      </c>
      <c r="C10" s="272" t="n"/>
    </row>
    <row customHeight="1" ht="16.5" r="11" s="374" spans="1:12">
      <c r="A11" s="264" t="s">
        <v>6</v>
      </c>
      <c r="B11" s="152" t="n">
        <v>459950</v>
      </c>
      <c r="C11" s="321">
        <f>B11/B22</f>
        <v/>
      </c>
      <c r="D11" s="41" t="n"/>
    </row>
    <row customHeight="1" ht="16.5" r="12" s="374" spans="1:12">
      <c r="A12" s="264" t="s">
        <v>7</v>
      </c>
      <c r="B12" s="266" t="s">
        <v>8</v>
      </c>
      <c r="C12" s="303" t="n"/>
    </row>
    <row customHeight="1" ht="16.5" r="13" s="374" spans="1:12">
      <c r="A13" s="304" t="s">
        <v>9</v>
      </c>
      <c r="B13" s="114" t="s">
        <v>10</v>
      </c>
      <c r="C13" s="305" t="n"/>
    </row>
    <row customHeight="1" ht="16.5" r="14" s="374" spans="1:12">
      <c r="A14" s="304" t="s">
        <v>11</v>
      </c>
      <c r="B14" s="73" t="n">
        <v>5</v>
      </c>
      <c r="C14" s="305" t="n"/>
    </row>
    <row customHeight="1" ht="16.5" r="15" s="374" spans="1:12">
      <c r="A15" s="304" t="s">
        <v>12</v>
      </c>
      <c r="B15" s="73" t="n">
        <v>2</v>
      </c>
      <c r="C15" s="306" t="n"/>
    </row>
    <row customHeight="1" ht="16.5" r="16" s="374" spans="1:12">
      <c r="A16" s="265" t="s">
        <v>13</v>
      </c>
      <c r="B16" s="376" t="s">
        <v>14</v>
      </c>
      <c r="C16" s="377" t="n"/>
    </row>
    <row customHeight="1" ht="16.5" r="17" s="374" spans="1:12"/>
    <row customHeight="1" ht="16.5" r="18" s="374" spans="1:12">
      <c r="A18" s="375" t="s">
        <v>15</v>
      </c>
    </row>
    <row customHeight="1" ht="16.5" r="19" s="374" spans="1:12">
      <c r="A19" s="368" t="n"/>
    </row>
    <row customHeight="1" ht="16.5" r="20" s="374" spans="1:12">
      <c r="A20" s="381" t="s">
        <v>16</v>
      </c>
      <c r="B20" s="28" t="n"/>
    </row>
    <row customHeight="1" ht="16.5" r="21" s="374" spans="1:12">
      <c r="A21" s="267" t="s">
        <v>17</v>
      </c>
      <c r="B21" s="268" t="n"/>
    </row>
    <row customHeight="1" ht="16.5" r="22" s="374" spans="1:12">
      <c r="A22" s="43" t="s">
        <v>18</v>
      </c>
      <c r="B22" s="34" t="n">
        <v>1473</v>
      </c>
    </row>
    <row customHeight="1" ht="16.5" r="23" s="374" spans="1:12">
      <c r="A23" s="15" t="s">
        <v>19</v>
      </c>
      <c r="B23" s="35" t="n">
        <v>3484</v>
      </c>
    </row>
    <row customHeight="1" ht="16.5" r="24" s="374" spans="1:12">
      <c r="A24" s="44" t="s">
        <v>20</v>
      </c>
      <c r="B24" s="36" t="n">
        <v>1904</v>
      </c>
    </row>
    <row customHeight="1" ht="16.5" r="25" s="374" spans="1:12"/>
    <row customHeight="1" ht="16.5" r="26" s="374" spans="1:12">
      <c r="A26" s="269" t="s">
        <v>21</v>
      </c>
      <c r="B26" s="270" t="n"/>
    </row>
    <row customHeight="1" ht="16.5" r="27" s="374" spans="1:12">
      <c r="A27" s="45" t="s">
        <v>22</v>
      </c>
      <c r="B27" s="37" t="s">
        <v>23</v>
      </c>
    </row>
    <row customHeight="1" ht="16.5" r="28" s="374" spans="1:12">
      <c r="A28" s="15" t="s">
        <v>24</v>
      </c>
      <c r="B28" s="309">
        <f>B22-(B22*B27)</f>
        <v/>
      </c>
    </row>
    <row customHeight="1" ht="16.5" r="29" s="374" spans="1:12">
      <c r="A29" s="46" t="s">
        <v>25</v>
      </c>
      <c r="B29" s="320">
        <f>(B22*B27)+B22</f>
        <v/>
      </c>
    </row>
    <row customHeight="1" ht="16.5" r="30" s="374" spans="1:12">
      <c r="A30" s="48" t="s">
        <v>26</v>
      </c>
      <c r="B30" s="49" t="n">
        <v>0.2</v>
      </c>
      <c r="D30" s="50" t="n"/>
    </row>
    <row customHeight="1" ht="16.5" r="31" s="374" spans="1:12">
      <c r="A31" s="15" t="s">
        <v>24</v>
      </c>
      <c r="B31" s="51">
        <f>B23-(B23*B30)</f>
        <v/>
      </c>
    </row>
    <row customHeight="1" ht="16.5" r="32" s="374" spans="1:12">
      <c r="A32" s="46" t="s">
        <v>25</v>
      </c>
      <c r="B32" s="47">
        <f>B23*B30+B23</f>
        <v/>
      </c>
    </row>
    <row customHeight="1" ht="16.5" r="33" s="374" spans="1:12">
      <c r="A33" s="48" t="s">
        <v>27</v>
      </c>
      <c r="B33" s="52" t="n">
        <v>10</v>
      </c>
    </row>
    <row customHeight="1" ht="16.5" r="34" s="374" spans="1:12">
      <c r="A34" s="15" t="s">
        <v>24</v>
      </c>
      <c r="B34" s="309">
        <f>B24-B33</f>
        <v/>
      </c>
      <c r="L34" s="42" t="n"/>
    </row>
    <row customHeight="1" ht="16.5" r="35" s="374" spans="1:12">
      <c r="A35" s="310" t="s">
        <v>25</v>
      </c>
      <c r="B35" s="311">
        <f>B24+B33</f>
        <v/>
      </c>
      <c r="L35" s="42" t="n"/>
    </row>
    <row customHeight="1" ht="16.5" r="36" s="374" spans="1:12">
      <c r="L36" s="42" t="n"/>
    </row>
    <row customHeight="1" ht="16.5" r="37" s="374" spans="1:12">
      <c r="A37" s="381" t="s">
        <v>28</v>
      </c>
      <c r="B37" s="382" t="n"/>
      <c r="C37" s="382" t="n"/>
      <c r="D37" s="382" t="n"/>
      <c r="E37" s="382" t="n"/>
      <c r="F37" s="382" t="n"/>
      <c r="G37" s="382" t="n"/>
      <c r="H37" s="382" t="n"/>
      <c r="I37" s="382" t="n"/>
      <c r="J37" s="382" t="n"/>
      <c r="K37" s="383" t="n"/>
      <c r="L37" s="42" t="n"/>
    </row>
    <row customHeight="1" ht="16.5" r="38" s="374" spans="1:12">
      <c r="A38" s="113" t="s">
        <v>29</v>
      </c>
      <c r="B38" s="29" t="s">
        <v>30</v>
      </c>
      <c r="C38" s="29" t="s">
        <v>31</v>
      </c>
      <c r="D38" s="63" t="s">
        <v>32</v>
      </c>
      <c r="E38" s="77" t="s">
        <v>26</v>
      </c>
      <c r="F38" s="77" t="s">
        <v>33</v>
      </c>
      <c r="G38" s="71" t="s">
        <v>34</v>
      </c>
      <c r="H38" s="77" t="s">
        <v>35</v>
      </c>
      <c r="I38" s="92" t="s">
        <v>36</v>
      </c>
      <c r="J38" s="93" t="s">
        <v>37</v>
      </c>
      <c r="K38" s="352" t="s">
        <v>38</v>
      </c>
      <c r="L38" s="42" t="n"/>
    </row>
    <row customHeight="1" ht="16.5" r="39" s="374" spans="1:12">
      <c r="A39" s="115" t="s">
        <v>39</v>
      </c>
      <c r="B39" s="159" t="n">
        <v>363000</v>
      </c>
      <c r="C39" s="140" t="n">
        <v>1139</v>
      </c>
      <c r="D39" s="287">
        <f>B39/C39</f>
        <v/>
      </c>
      <c r="E39" s="78" t="n">
        <v>3049</v>
      </c>
      <c r="F39" s="73" t="n">
        <v>1928</v>
      </c>
      <c r="G39" s="72" t="n">
        <v>0</v>
      </c>
      <c r="H39" s="89" t="s">
        <v>40</v>
      </c>
      <c r="I39" s="308" t="n">
        <v>0.5476039798023258</v>
      </c>
      <c r="J39" s="72" t="n"/>
      <c r="K39" s="72" t="s">
        <v>41</v>
      </c>
    </row>
    <row customHeight="1" ht="16.5" r="40" s="374" spans="1:12">
      <c r="A40" s="115" t="s">
        <v>42</v>
      </c>
      <c r="B40" s="159" t="n">
        <v>545000</v>
      </c>
      <c r="C40" s="140" t="n">
        <v>1446</v>
      </c>
      <c r="D40" s="287">
        <f>B40/C40</f>
        <v/>
      </c>
      <c r="E40" s="78" t="n">
        <v>3442</v>
      </c>
      <c r="F40" s="73" t="n">
        <v>1955</v>
      </c>
      <c r="G40" s="72" t="n">
        <v>0</v>
      </c>
      <c r="H40" s="89" t="s">
        <v>43</v>
      </c>
      <c r="I40" s="308" t="n">
        <v>0.4881784114438219</v>
      </c>
      <c r="J40" s="72" t="n"/>
      <c r="K40" s="353" t="s">
        <v>41</v>
      </c>
      <c r="L40" s="42" t="n"/>
    </row>
    <row customHeight="1" ht="16.5" r="41" s="374" spans="1:12">
      <c r="A41" s="115" t="s">
        <v>44</v>
      </c>
      <c r="B41" s="159" t="n">
        <v>285000</v>
      </c>
      <c r="C41" s="140" t="n">
        <v>1200</v>
      </c>
      <c r="D41" s="287">
        <f>B41/C41</f>
        <v/>
      </c>
      <c r="E41" s="78" t="n">
        <v>2825</v>
      </c>
      <c r="F41" s="73" t="n">
        <v>1967</v>
      </c>
      <c r="G41" s="72" t="n">
        <v>0</v>
      </c>
      <c r="H41" s="89" t="s">
        <v>40</v>
      </c>
      <c r="I41" s="308" t="n">
        <v>0.4700517725401429</v>
      </c>
      <c r="J41" s="72" t="n"/>
      <c r="K41" s="353" t="s">
        <v>41</v>
      </c>
      <c r="L41" s="42" t="n"/>
    </row>
    <row customHeight="1" ht="16.5" r="42" s="374" spans="1:12">
      <c r="A42" s="115" t="s">
        <v>45</v>
      </c>
      <c r="B42" s="159" t="n">
        <v>528000</v>
      </c>
      <c r="C42" s="140" t="n">
        <v>1134</v>
      </c>
      <c r="D42" s="287">
        <f>B42/C42</f>
        <v/>
      </c>
      <c r="E42" s="78" t="n">
        <v>4294</v>
      </c>
      <c r="F42" s="73" t="n">
        <v>1910</v>
      </c>
      <c r="G42" s="72" t="n">
        <v>0</v>
      </c>
      <c r="H42" s="89" t="s">
        <v>46</v>
      </c>
      <c r="I42" s="308" t="n">
        <v>0.513196575975119</v>
      </c>
      <c r="J42" s="72" t="n"/>
      <c r="K42" s="353" t="s">
        <v>41</v>
      </c>
      <c r="L42" s="42" t="n"/>
    </row>
    <row customHeight="1" ht="16.5" r="43" s="374" spans="1:12">
      <c r="A43" s="115" t="s">
        <v>47</v>
      </c>
      <c r="B43" s="159" t="n">
        <v>410000</v>
      </c>
      <c r="C43" s="140" t="n">
        <v>1185</v>
      </c>
      <c r="D43" s="287">
        <f>B43/C43</f>
        <v/>
      </c>
      <c r="E43" s="78" t="n">
        <v>4748</v>
      </c>
      <c r="F43" s="73" t="n">
        <v>1922</v>
      </c>
      <c r="G43" s="72" t="n">
        <v>0</v>
      </c>
      <c r="H43" s="89" t="s">
        <v>48</v>
      </c>
      <c r="I43" s="308" t="n">
        <v>0.3634273015293252</v>
      </c>
      <c r="J43" s="72" t="n"/>
      <c r="K43" s="353" t="s">
        <v>41</v>
      </c>
      <c r="L43" s="42" t="n"/>
    </row>
    <row customHeight="1" ht="16.5" r="44" s="374" spans="1:12">
      <c r="A44" s="115" t="s">
        <v>49</v>
      </c>
      <c r="B44" s="159" t="n">
        <v>420000</v>
      </c>
      <c r="C44" s="140" t="n">
        <v>1206</v>
      </c>
      <c r="D44" s="287">
        <f>B44/C44</f>
        <v/>
      </c>
      <c r="E44" s="78" t="n">
        <v>3330</v>
      </c>
      <c r="F44" s="73" t="n">
        <v>1947</v>
      </c>
      <c r="G44" s="72" t="n">
        <v>0</v>
      </c>
      <c r="H44" s="89" t="s">
        <v>50</v>
      </c>
      <c r="I44" s="308" t="n">
        <v>0.4142125821727415</v>
      </c>
      <c r="J44" s="72" t="n"/>
      <c r="K44" s="353" t="s">
        <v>41</v>
      </c>
      <c r="L44" s="42" t="n"/>
    </row>
    <row customHeight="1" ht="16.5" r="45" s="374" spans="1:12">
      <c r="A45" s="115" t="s">
        <v>51</v>
      </c>
      <c r="B45" s="159" t="n">
        <v>550000</v>
      </c>
      <c r="C45" s="140" t="n">
        <v>1275</v>
      </c>
      <c r="D45" s="287">
        <f>B45/C45</f>
        <v/>
      </c>
      <c r="E45" s="78" t="n">
        <v>4000</v>
      </c>
      <c r="F45" s="73" t="n">
        <v>1922</v>
      </c>
      <c r="G45" s="72" t="n">
        <v>0</v>
      </c>
      <c r="H45" s="89" t="s">
        <v>52</v>
      </c>
      <c r="I45" s="308" t="n">
        <v>0.6295705262502874</v>
      </c>
      <c r="J45" s="72" t="n"/>
      <c r="K45" s="353" t="s">
        <v>41</v>
      </c>
      <c r="L45" s="42" t="n"/>
    </row>
    <row customHeight="1" ht="16.5" r="46" s="374" spans="1:12">
      <c r="A46" s="115" t="s">
        <v>53</v>
      </c>
      <c r="B46" s="159" t="n">
        <v>510000</v>
      </c>
      <c r="C46" s="140" t="n">
        <v>1329</v>
      </c>
      <c r="D46" s="287">
        <f>B46/C46</f>
        <v/>
      </c>
      <c r="E46" s="78" t="n">
        <v>4400</v>
      </c>
      <c r="F46" s="73" t="n">
        <v>1924</v>
      </c>
      <c r="G46" s="72" t="n">
        <v>0</v>
      </c>
      <c r="H46" s="89" t="s">
        <v>54</v>
      </c>
      <c r="I46" s="308" t="n">
        <v>0.6235802076077802</v>
      </c>
      <c r="J46" s="72" t="n"/>
      <c r="K46" s="353" t="s">
        <v>41</v>
      </c>
      <c r="L46" s="42" t="n"/>
    </row>
    <row customHeight="1" ht="16.5" r="47" s="374" spans="1:12">
      <c r="A47" s="115" t="s">
        <v>55</v>
      </c>
      <c r="B47" s="159" t="n"/>
      <c r="C47" s="140" t="n"/>
      <c r="D47" s="287">
        <f>B47/C47</f>
        <v/>
      </c>
      <c r="E47" s="78" t="n"/>
      <c r="F47" s="73" t="n"/>
      <c r="G47" s="72" t="n"/>
      <c r="H47" s="89" t="n"/>
      <c r="I47" s="308" t="n">
        <v>0</v>
      </c>
      <c r="J47" s="72" t="n"/>
      <c r="K47" s="353" t="n"/>
      <c r="L47" s="42" t="n"/>
    </row>
    <row customHeight="1" ht="16.5" r="48" s="374" spans="1:12">
      <c r="A48" s="115" t="s">
        <v>55</v>
      </c>
      <c r="B48" s="159" t="n"/>
      <c r="C48" s="140" t="n"/>
      <c r="D48" s="287">
        <f>B48/C48</f>
        <v/>
      </c>
      <c r="E48" s="78" t="n"/>
      <c r="F48" s="73" t="n"/>
      <c r="G48" s="72" t="n"/>
      <c r="H48" s="89" t="n"/>
      <c r="I48" s="308" t="n">
        <v>0</v>
      </c>
      <c r="J48" s="72" t="n"/>
      <c r="K48" s="353" t="n"/>
      <c r="L48" s="42" t="n"/>
    </row>
    <row customHeight="1" ht="16.5" r="49" s="374" spans="1:12">
      <c r="A49" s="115" t="s">
        <v>55</v>
      </c>
      <c r="B49" s="159" t="n"/>
      <c r="C49" s="140" t="n"/>
      <c r="D49" s="287">
        <f>B49/C49</f>
        <v/>
      </c>
      <c r="E49" s="78" t="n"/>
      <c r="F49" s="73" t="n"/>
      <c r="G49" s="73" t="n"/>
      <c r="H49" s="90" t="n"/>
      <c r="I49" s="308" t="n">
        <v>0</v>
      </c>
      <c r="J49" s="72" t="n"/>
      <c r="K49" s="353" t="n"/>
      <c r="L49" s="42" t="n"/>
    </row>
    <row customHeight="1" ht="16.5" r="50" s="374" spans="1:12">
      <c r="A50" s="116" t="n"/>
      <c r="B50" s="97" t="s">
        <v>56</v>
      </c>
      <c r="C50" s="141" t="s">
        <v>57</v>
      </c>
      <c r="D50" s="64" t="s">
        <v>58</v>
      </c>
      <c r="E50" s="88" t="s">
        <v>59</v>
      </c>
      <c r="F50" s="88" t="s">
        <v>60</v>
      </c>
      <c r="G50" s="88" t="s">
        <v>61</v>
      </c>
      <c r="H50" s="65" t="n"/>
      <c r="I50" s="30" t="n"/>
      <c r="J50" s="30" t="n"/>
      <c r="K50" s="31" t="n"/>
      <c r="L50" s="42" t="n"/>
    </row>
    <row customHeight="1" ht="16.5" r="51" s="374" spans="1:12">
      <c r="A51" s="116" t="n"/>
      <c r="B51" s="160">
        <f>AVERAGE(B39:B49)</f>
        <v/>
      </c>
      <c r="C51" s="141">
        <f>AVERAGE(C39:C49)</f>
        <v/>
      </c>
      <c r="D51" s="288">
        <f>B51/C51</f>
        <v/>
      </c>
      <c r="E51" s="88">
        <f>AVERAGE(E39:E49)</f>
        <v/>
      </c>
      <c r="F51" s="88">
        <f>AVERAGE(F39:F49)</f>
        <v/>
      </c>
      <c r="G51" s="88">
        <f>AVERAGE(G39:G49)</f>
        <v/>
      </c>
      <c r="H51" s="30" t="n"/>
      <c r="I51" s="30" t="n"/>
      <c r="J51" s="30" t="n"/>
      <c r="K51" s="31" t="n"/>
      <c r="L51" s="42" t="n"/>
    </row>
    <row customHeight="1" ht="16.5" r="52" s="374" spans="1:12">
      <c r="A52" s="55" t="n"/>
      <c r="B52" s="30" t="n"/>
      <c r="C52" s="30" t="n"/>
      <c r="D52" s="30" t="n"/>
      <c r="E52" s="65" t="n"/>
      <c r="F52" s="65" t="n"/>
      <c r="G52" s="30" t="n"/>
      <c r="H52" s="30" t="n"/>
      <c r="I52" s="30" t="n"/>
      <c r="J52" s="30" t="n"/>
      <c r="K52" s="31" t="n"/>
    </row>
    <row customHeight="1" ht="16.5" r="53" s="374" spans="1:12">
      <c r="A53" s="260" t="s">
        <v>62</v>
      </c>
      <c r="B53" s="261" t="n"/>
      <c r="C53" s="65" t="n"/>
      <c r="D53" s="378" t="s">
        <v>63</v>
      </c>
      <c r="E53" s="379" t="n"/>
      <c r="F53" s="379" t="n"/>
      <c r="G53" s="380" t="n"/>
      <c r="H53" s="30" t="n"/>
      <c r="I53" s="30" t="n"/>
      <c r="J53" s="30" t="n"/>
      <c r="K53" s="31" t="n"/>
    </row>
    <row customHeight="1" ht="16.5" r="54" s="374" spans="1:12">
      <c r="A54" s="19" t="s">
        <v>64</v>
      </c>
      <c r="B54" s="158">
        <f>B57*B22</f>
        <v/>
      </c>
      <c r="C54" s="30" t="n"/>
      <c r="D54" s="20" t="s">
        <v>65</v>
      </c>
      <c r="E54" s="73" t="n"/>
      <c r="F54" s="20" t="s">
        <v>66</v>
      </c>
      <c r="G54" s="73" t="n"/>
      <c r="H54" s="30" t="n"/>
      <c r="I54" s="30" t="n"/>
      <c r="J54" s="30" t="n"/>
      <c r="K54" s="31" t="n"/>
    </row>
    <row customHeight="1" ht="16.5" r="55" s="374" spans="1:12">
      <c r="A55" s="10" t="s">
        <v>67</v>
      </c>
      <c r="B55" s="161">
        <f>C51</f>
        <v/>
      </c>
      <c r="C55" s="30" t="n"/>
      <c r="D55" s="20" t="s">
        <v>68</v>
      </c>
      <c r="E55" s="73" t="n"/>
      <c r="F55" s="20" t="s">
        <v>69</v>
      </c>
      <c r="G55" s="73" t="n"/>
      <c r="H55" s="30" t="n"/>
      <c r="I55" s="30" t="n"/>
      <c r="J55" s="30" t="n"/>
      <c r="K55" s="31" t="n"/>
    </row>
    <row customHeight="1" ht="16.5" r="56" s="374" spans="1:12">
      <c r="A56" s="15" t="s">
        <v>70</v>
      </c>
      <c r="B56" s="298">
        <f>B51</f>
        <v/>
      </c>
      <c r="C56" s="65" t="n"/>
      <c r="D56" s="20" t="s">
        <v>71</v>
      </c>
      <c r="E56" s="73" t="n"/>
      <c r="F56" s="20" t="s">
        <v>72</v>
      </c>
      <c r="G56" s="73" t="n"/>
      <c r="H56" s="30" t="n"/>
      <c r="I56" s="30" t="n"/>
      <c r="J56" s="30" t="n"/>
      <c r="K56" s="31" t="n"/>
    </row>
    <row customHeight="1" ht="16.5" r="57" s="374" spans="1:12">
      <c r="A57" s="183" t="s">
        <v>73</v>
      </c>
      <c r="B57" s="184">
        <f>D51</f>
        <v/>
      </c>
      <c r="C57" s="66" t="n"/>
      <c r="D57" s="299" t="s">
        <v>74</v>
      </c>
      <c r="E57" s="316" t="n"/>
      <c r="F57" s="299" t="s">
        <v>75</v>
      </c>
      <c r="G57" s="117" t="n"/>
      <c r="H57" s="32" t="n"/>
      <c r="I57" s="32" t="n"/>
      <c r="J57" s="32" t="n"/>
      <c r="K57" s="33" t="n"/>
    </row>
    <row customHeight="1" ht="16.5" r="58" s="374" spans="1:12">
      <c r="C58" s="65" t="n"/>
      <c r="D58" s="65" t="n"/>
    </row>
    <row customHeight="1" ht="16.5" r="59" s="374" spans="1:12">
      <c r="A59" s="375" t="s">
        <v>76</v>
      </c>
    </row>
    <row customHeight="1" ht="16.5" r="60" s="374" spans="1:12">
      <c r="A60" s="368" t="n"/>
    </row>
    <row customHeight="1" ht="16.5" r="61" s="374" spans="1:12">
      <c r="A61" s="381" t="s">
        <v>77</v>
      </c>
      <c r="B61" s="28" t="n"/>
    </row>
    <row customHeight="1" ht="16.5" r="62" s="374" spans="1:12">
      <c r="A62" s="38" t="s">
        <v>78</v>
      </c>
      <c r="B62" s="408">
        <f>B22</f>
        <v/>
      </c>
    </row>
    <row customHeight="1" ht="16.5" r="63" s="374" spans="1:12">
      <c r="A63" s="39" t="s">
        <v>79</v>
      </c>
      <c r="B63" s="162">
        <f>B64*B62</f>
        <v/>
      </c>
    </row>
    <row customHeight="1" ht="16.5" r="64" s="374" spans="1:12">
      <c r="A64" s="40" t="s">
        <v>80</v>
      </c>
      <c r="B64" s="163" t="n">
        <v>45</v>
      </c>
    </row>
    <row customHeight="1" ht="16.5" r="65" s="374" spans="1:12">
      <c r="A65" s="84" t="s">
        <v>81</v>
      </c>
      <c r="B65" s="85" t="n"/>
    </row>
    <row customHeight="1" ht="16.5" r="66" s="374" spans="1:12">
      <c r="A66" s="381" t="s">
        <v>82</v>
      </c>
      <c r="B66" s="383" t="n"/>
    </row>
    <row customHeight="1" ht="16.5" r="67" s="374" spans="1:12">
      <c r="A67" s="86" t="s">
        <v>83</v>
      </c>
      <c r="B67" s="143" t="n">
        <v>20000</v>
      </c>
      <c r="C67" s="65" t="n"/>
      <c r="F67" s="65" t="n"/>
      <c r="G67" s="65" t="n"/>
      <c r="H67" s="65" t="n"/>
      <c r="I67" s="65" t="n"/>
    </row>
    <row customHeight="1" ht="16.5" r="68" s="374" spans="1:12">
      <c r="A68" s="82" t="s">
        <v>78</v>
      </c>
      <c r="B68" s="87">
        <f>B22</f>
        <v/>
      </c>
      <c r="C68" s="65" t="n"/>
      <c r="F68" s="65" t="n"/>
      <c r="G68" s="65" t="n"/>
      <c r="H68" s="65" t="n"/>
      <c r="I68" s="65" t="n"/>
    </row>
    <row customHeight="1" ht="16.5" r="69" s="374" spans="1:12">
      <c r="A69" s="83" t="s">
        <v>80</v>
      </c>
      <c r="B69" s="164">
        <f>B67/B68</f>
        <v/>
      </c>
      <c r="C69" s="65" t="n"/>
      <c r="F69" s="65" t="n"/>
      <c r="G69" s="65" t="n"/>
      <c r="H69" s="65" t="n"/>
      <c r="I69" s="65" t="n"/>
    </row>
    <row customHeight="1" ht="16.5" r="70" s="374" spans="1:12">
      <c r="H70" s="65" t="n"/>
      <c r="I70" s="65" t="n"/>
    </row>
    <row customHeight="1" ht="16.5" r="71" s="374" spans="1:12">
      <c r="A71" s="375" t="s">
        <v>84</v>
      </c>
    </row>
    <row customHeight="1" ht="16.5" r="72" s="374" spans="1:12">
      <c r="A72" s="368" t="n"/>
    </row>
    <row customHeight="1" ht="16.5" r="73" s="374" spans="1:12">
      <c r="A73" s="381" t="s">
        <v>85</v>
      </c>
      <c r="B73" s="382" t="n"/>
      <c r="C73" s="382" t="n"/>
      <c r="D73" s="383" t="n"/>
    </row>
    <row r="74" spans="1:12">
      <c r="A74" s="16" t="s">
        <v>86</v>
      </c>
      <c r="B74" s="149">
        <f>B54</f>
        <v/>
      </c>
      <c r="C74" s="145" t="s">
        <v>87</v>
      </c>
      <c r="D74" s="157" t="s">
        <v>88</v>
      </c>
    </row>
    <row r="75" spans="1:12">
      <c r="A75" s="10" t="s">
        <v>89</v>
      </c>
      <c r="B75" s="155">
        <f>B63</f>
        <v/>
      </c>
      <c r="C75" s="150">
        <f>B75</f>
        <v/>
      </c>
      <c r="D75" s="144">
        <f>B74-B75</f>
        <v/>
      </c>
    </row>
    <row r="76" spans="1:12">
      <c r="A76" s="10" t="s">
        <v>90</v>
      </c>
      <c r="B76" s="11" t="n">
        <v>0.06</v>
      </c>
      <c r="C76" s="150">
        <f> B76*B74</f>
        <v/>
      </c>
      <c r="D76" s="144">
        <f>D75-C76</f>
        <v/>
      </c>
    </row>
    <row r="77" spans="1:12">
      <c r="A77" s="10" t="s">
        <v>91</v>
      </c>
      <c r="B77" s="11" t="n">
        <v>0.03</v>
      </c>
      <c r="C77" s="150">
        <f>B77*B74</f>
        <v/>
      </c>
      <c r="D77" s="144">
        <f>D76-C77</f>
        <v/>
      </c>
    </row>
    <row customHeight="1" ht="15" r="78" s="374" spans="1:12">
      <c r="A78" s="10" t="s">
        <v>92</v>
      </c>
      <c r="B78" s="142" t="n">
        <v>0.03</v>
      </c>
      <c r="C78" s="150">
        <f>B78*B74</f>
        <v/>
      </c>
      <c r="D78" s="144">
        <f>D77-C78</f>
        <v/>
      </c>
    </row>
    <row customHeight="1" ht="15.75" r="79" s="374" spans="1:12">
      <c r="A79" s="10" t="s">
        <v>93</v>
      </c>
      <c r="B79" s="11" t="n">
        <v>0.1</v>
      </c>
      <c r="C79" s="150">
        <f>B79*B74</f>
        <v/>
      </c>
      <c r="D79" s="144">
        <f>D78-C79</f>
        <v/>
      </c>
    </row>
    <row customHeight="1" ht="16.5" r="80" s="374" spans="1:12">
      <c r="A80" s="362" t="s">
        <v>94</v>
      </c>
      <c r="B80" s="152" t="n">
        <v>0</v>
      </c>
      <c r="C80" s="298">
        <f>B80</f>
        <v/>
      </c>
      <c r="D80" s="363">
        <f>D79-C80</f>
        <v/>
      </c>
    </row>
    <row customHeight="1" ht="16.5" r="81" s="374" spans="1:12">
      <c r="A81" s="10" t="s">
        <v>95</v>
      </c>
      <c r="B81" s="152" t="n">
        <v>15000</v>
      </c>
      <c r="C81" s="150">
        <f>B81</f>
        <v/>
      </c>
      <c r="D81" s="156">
        <f>D80-C81</f>
        <v/>
      </c>
    </row>
    <row customHeight="1" ht="15" r="82" s="374" spans="1:12">
      <c r="A82" s="17" t="s">
        <v>96</v>
      </c>
      <c r="B82" s="273">
        <f>B74-(C75+C76+C77+C78+C79+C81+C80)</f>
        <v/>
      </c>
      <c r="C82" s="151">
        <f>SUM(C75:C81)</f>
        <v/>
      </c>
      <c r="D82" s="148" t="n"/>
    </row>
    <row customHeight="1" ht="15.75" r="83" s="374" spans="1:12">
      <c r="A83" s="55" t="s">
        <v>93</v>
      </c>
      <c r="B83" s="153">
        <f>C79</f>
        <v/>
      </c>
      <c r="C83" s="262" t="s">
        <v>97</v>
      </c>
      <c r="D83" s="31" t="n"/>
    </row>
    <row customHeight="1" ht="15" r="84" s="374" spans="1:12">
      <c r="A84" s="12" t="s">
        <v>98</v>
      </c>
      <c r="B84" s="154">
        <f>C75+C76+C77+C78+C81+C80</f>
        <v/>
      </c>
      <c r="C84" s="146" t="s">
        <v>99</v>
      </c>
      <c r="D84" s="31" t="n"/>
    </row>
    <row customHeight="1" ht="15.75" r="85" s="374" spans="1:12">
      <c r="A85" s="14" t="s">
        <v>100</v>
      </c>
      <c r="B85" s="56">
        <f>(B76+B77+B78+B79)</f>
        <v/>
      </c>
      <c r="C85" s="146" t="n"/>
      <c r="D85" s="31" t="n"/>
    </row>
    <row customHeight="1" ht="15.75" r="86" s="374" spans="1:12">
      <c r="A86" s="18" t="s">
        <v>101</v>
      </c>
      <c r="B86" s="57" t="n"/>
      <c r="C86" s="147" t="n"/>
      <c r="D86" s="31" t="n"/>
    </row>
    <row customHeight="1" ht="16.5" r="87" s="374" spans="1:12">
      <c r="A87" s="24" t="s">
        <v>102</v>
      </c>
      <c r="B87" s="25" t="n"/>
      <c r="C87" s="32" t="n"/>
      <c r="D87" s="33" t="n"/>
    </row>
    <row customHeight="1" ht="16.5" r="88" s="374" spans="1:12"/>
    <row customHeight="1" ht="16.5" r="89" s="374" spans="1:12">
      <c r="A89" s="375" t="s">
        <v>103</v>
      </c>
    </row>
    <row customHeight="1" ht="15.75" r="90" s="374" spans="1:12">
      <c r="A90" s="368" t="n"/>
    </row>
    <row customHeight="1" ht="16.5" r="91" s="374" spans="1:12">
      <c r="A91" s="381" t="s">
        <v>104</v>
      </c>
      <c r="B91" s="382" t="n"/>
      <c r="C91" s="382" t="n"/>
      <c r="D91" s="382" t="n"/>
      <c r="E91" s="382" t="n"/>
      <c r="F91" s="383" t="n"/>
    </row>
    <row customHeight="1" ht="15.75" r="92" s="374" spans="1:12">
      <c r="A92" s="58" t="s">
        <v>64</v>
      </c>
      <c r="B92" s="59" t="s">
        <v>105</v>
      </c>
      <c r="C92" s="59" t="s">
        <v>95</v>
      </c>
      <c r="D92" s="59" t="s">
        <v>106</v>
      </c>
      <c r="E92" s="276" t="s">
        <v>107</v>
      </c>
      <c r="F92" s="277" t="s">
        <v>80</v>
      </c>
    </row>
    <row r="93" spans="1:12">
      <c r="A93" s="167">
        <f>B74</f>
        <v/>
      </c>
      <c r="B93" s="165">
        <f>B64</f>
        <v/>
      </c>
      <c r="C93" s="166" t="n">
        <v>15000</v>
      </c>
      <c r="D93" s="9" t="n">
        <v>0.75</v>
      </c>
      <c r="E93" s="274">
        <f>(A93*D93)-B63-C93</f>
        <v/>
      </c>
      <c r="F93" s="279">
        <f>E93/B22</f>
        <v/>
      </c>
    </row>
    <row customHeight="1" ht="16.5" r="94" s="374" spans="1:12">
      <c r="A94" s="15" t="s">
        <v>108</v>
      </c>
      <c r="B94" s="75" t="n"/>
      <c r="C94" s="372" t="s">
        <v>109</v>
      </c>
      <c r="D94" s="373" t="n"/>
      <c r="E94" s="275">
        <f>(E93+E95)/2</f>
        <v/>
      </c>
      <c r="F94" s="280">
        <f>E94/B22</f>
        <v/>
      </c>
    </row>
    <row customHeight="1" ht="16.5" r="95" s="374" spans="1:12">
      <c r="A95" s="44" t="s">
        <v>110</v>
      </c>
      <c r="B95" s="76" t="n"/>
      <c r="C95" s="370" t="s">
        <v>111</v>
      </c>
      <c r="D95" s="371" t="n"/>
      <c r="E95" s="278">
        <f>E93*0.9</f>
        <v/>
      </c>
      <c r="F95" s="281">
        <f>E95/B22</f>
        <v/>
      </c>
    </row>
    <row r="97" spans="1:12">
      <c r="A97" s="375" t="s">
        <v>112</v>
      </c>
      <c r="B97" s="80" t="n"/>
    </row>
    <row customHeight="1" ht="17" r="98" s="374" spans="1:12">
      <c r="A98" s="368" t="n"/>
      <c r="B98" s="80" t="n"/>
    </row>
    <row customHeight="1" ht="17" r="99" s="374" spans="1:12">
      <c r="A99" s="285" t="s">
        <v>113</v>
      </c>
      <c r="B99" s="286" t="n"/>
      <c r="C99" s="294" t="s">
        <v>114</v>
      </c>
    </row>
    <row r="100" spans="1:12">
      <c r="A100" s="296" t="s">
        <v>64</v>
      </c>
      <c r="B100" s="297">
        <f>B74</f>
        <v/>
      </c>
      <c r="C100" s="327">
        <f>B100/B22</f>
        <v/>
      </c>
      <c r="D100" s="109" t="n"/>
      <c r="E100" s="109" t="n"/>
      <c r="H100" s="30" t="n"/>
    </row>
    <row r="101" spans="1:12">
      <c r="A101" s="67" t="s">
        <v>115</v>
      </c>
      <c r="B101" s="168">
        <f>B84</f>
        <v/>
      </c>
      <c r="C101" s="326">
        <f>B101/B22</f>
        <v/>
      </c>
      <c r="D101" s="109" t="n"/>
      <c r="E101" s="109" t="n"/>
      <c r="G101" s="30" t="n"/>
      <c r="H101" s="30" t="n"/>
    </row>
    <row customHeight="1" ht="13.5" r="102" s="374" spans="1:12">
      <c r="A102" s="322" t="s">
        <v>116</v>
      </c>
      <c r="B102" s="323">
        <f>B82</f>
        <v/>
      </c>
      <c r="C102" s="326">
        <f>B102/B22</f>
        <v/>
      </c>
      <c r="D102" s="109" t="n"/>
      <c r="E102" s="109" t="n"/>
      <c r="G102" s="30" t="n"/>
      <c r="H102" s="30" t="n"/>
    </row>
    <row customHeight="1" ht="13.5" r="103" s="374" spans="1:12">
      <c r="A103" s="324" t="s">
        <v>117</v>
      </c>
      <c r="B103" s="325">
        <f>E93</f>
        <v/>
      </c>
      <c r="C103" s="326">
        <f>B103/B22</f>
        <v/>
      </c>
      <c r="D103" s="109" t="n"/>
      <c r="E103" s="109" t="n"/>
      <c r="G103" s="30" t="n"/>
      <c r="H103" s="30" t="n"/>
    </row>
    <row customHeight="1" ht="13.5" r="104" s="374" spans="1:12">
      <c r="A104" s="55" t="n"/>
      <c r="B104" s="169" t="n"/>
      <c r="C104" s="139" t="n"/>
      <c r="D104" s="109" t="n"/>
      <c r="E104" s="109" t="n"/>
      <c r="G104" s="30" t="n"/>
      <c r="H104" s="30" t="n"/>
    </row>
    <row r="105" spans="1:12">
      <c r="A105" s="328" t="s">
        <v>116</v>
      </c>
      <c r="B105" s="329">
        <f>B82</f>
        <v/>
      </c>
      <c r="C105" s="345">
        <f>B105/B22</f>
        <v/>
      </c>
      <c r="D105" s="289" t="n"/>
      <c r="E105" s="290" t="n"/>
      <c r="G105" s="30" t="n"/>
      <c r="H105" s="30" t="n"/>
    </row>
    <row customHeight="1" ht="15" r="106" s="374" spans="1:12">
      <c r="A106" s="79" t="s">
        <v>118</v>
      </c>
      <c r="B106" s="170">
        <f>B105*0.9</f>
        <v/>
      </c>
      <c r="C106" s="346">
        <f>B106/B22</f>
        <v/>
      </c>
      <c r="D106" s="109" t="n"/>
      <c r="E106" s="109" t="n"/>
    </row>
    <row customHeight="1" ht="15" r="107" s="374" spans="1:12">
      <c r="A107" s="79" t="s">
        <v>119</v>
      </c>
      <c r="B107" s="170">
        <f>B100-(B106+B101)</f>
        <v/>
      </c>
      <c r="C107" s="346">
        <f>B107/B22</f>
        <v/>
      </c>
      <c r="D107" s="109" t="n"/>
      <c r="E107" s="109" t="n"/>
      <c r="G107" s="30" t="n"/>
      <c r="H107" s="30" t="n"/>
    </row>
    <row customHeight="1" ht="15" r="108" s="374" spans="1:12">
      <c r="A108" s="137" t="s">
        <v>120</v>
      </c>
      <c r="B108" s="170">
        <f>B100-(B105+B101)</f>
        <v/>
      </c>
      <c r="C108" s="346">
        <f>B108/B22</f>
        <v/>
      </c>
      <c r="D108" s="109" t="n"/>
      <c r="E108" s="109" t="n"/>
      <c r="G108" s="30" t="n"/>
      <c r="H108" s="30" t="n"/>
    </row>
    <row r="109" spans="1:12">
      <c r="A109" s="55" t="n"/>
      <c r="B109" s="169" t="n"/>
      <c r="C109" s="347" t="n"/>
      <c r="D109" s="109" t="n"/>
      <c r="E109" s="109" t="n"/>
    </row>
    <row r="110" spans="1:12">
      <c r="A110" s="330" t="s">
        <v>117</v>
      </c>
      <c r="B110" s="331">
        <f>E93</f>
        <v/>
      </c>
      <c r="C110" s="348">
        <f>B110/B22</f>
        <v/>
      </c>
      <c r="D110" s="109" t="n"/>
      <c r="E110" s="109" t="n"/>
      <c r="G110" s="30" t="n"/>
      <c r="H110" s="30" t="n"/>
    </row>
    <row r="111" spans="1:12">
      <c r="A111" s="68" t="s">
        <v>121</v>
      </c>
      <c r="B111" s="171">
        <f>E95</f>
        <v/>
      </c>
      <c r="C111" s="349">
        <f>B111/B22</f>
        <v/>
      </c>
      <c r="D111" s="109" t="n"/>
      <c r="E111" s="109" t="n"/>
      <c r="G111" s="30" t="n"/>
      <c r="H111" s="30" t="n"/>
    </row>
    <row customHeight="1" ht="15" r="112" s="374" spans="1:12">
      <c r="A112" s="138" t="s">
        <v>122</v>
      </c>
      <c r="B112" s="171">
        <f>B100-B110-B101</f>
        <v/>
      </c>
      <c r="C112" s="349">
        <f>B112/B22</f>
        <v/>
      </c>
      <c r="D112" s="109" t="n"/>
      <c r="E112" s="109" t="n"/>
      <c r="G112" s="30" t="n"/>
      <c r="H112" s="30" t="n"/>
    </row>
    <row customHeight="1" ht="15" r="113" s="374" spans="1:12">
      <c r="A113" s="317" t="n"/>
      <c r="B113" s="318" t="n"/>
      <c r="C113" s="350" t="n"/>
      <c r="D113" s="109" t="n"/>
      <c r="E113" s="109" t="n"/>
      <c r="G113" s="30" t="n"/>
      <c r="H113" s="30" t="n"/>
    </row>
    <row customHeight="1" ht="15" r="114" s="374" spans="1:12">
      <c r="A114" s="69" t="s">
        <v>123</v>
      </c>
      <c r="B114" s="171">
        <f>C93</f>
        <v/>
      </c>
      <c r="C114" s="349">
        <f>B114/B22</f>
        <v/>
      </c>
      <c r="D114" s="109" t="n"/>
      <c r="E114" s="109" t="n"/>
      <c r="G114" s="30" t="n"/>
      <c r="H114" s="30" t="n"/>
    </row>
    <row customHeight="1" ht="15" r="115" s="374" spans="1:12">
      <c r="A115" s="340" t="n"/>
      <c r="B115" s="341" t="n"/>
      <c r="C115" s="319" t="n"/>
      <c r="D115" s="109" t="n"/>
      <c r="E115" s="109" t="n"/>
      <c r="G115" s="30" t="n"/>
      <c r="H115" s="30" t="n"/>
    </row>
    <row customHeight="1" ht="15" r="116" s="374" spans="1:12">
      <c r="A116" s="342" t="s">
        <v>64</v>
      </c>
      <c r="B116" s="343">
        <f>B100</f>
        <v/>
      </c>
      <c r="C116" s="344">
        <f>C100</f>
        <v/>
      </c>
      <c r="D116" s="355" t="s">
        <v>124</v>
      </c>
      <c r="E116" s="109" t="n"/>
      <c r="G116" s="30" t="n"/>
      <c r="H116" s="30" t="n"/>
    </row>
    <row r="117" spans="1:12">
      <c r="A117" s="334" t="s">
        <v>125</v>
      </c>
      <c r="B117" s="335">
        <f>B102+B101</f>
        <v/>
      </c>
      <c r="C117" s="336">
        <f>C102+C101</f>
        <v/>
      </c>
      <c r="D117" s="356">
        <f>B116-B117</f>
        <v/>
      </c>
      <c r="E117" s="109" t="n"/>
      <c r="G117" s="30" t="n"/>
      <c r="H117" s="30" t="n"/>
    </row>
    <row r="118" spans="1:12">
      <c r="A118" s="337" t="s">
        <v>126</v>
      </c>
      <c r="B118" s="332">
        <f>B103+B101</f>
        <v/>
      </c>
      <c r="C118" s="338">
        <f>C103+C101</f>
        <v/>
      </c>
      <c r="D118" s="357">
        <f>B116-B118</f>
        <v/>
      </c>
      <c r="E118" s="109" t="n"/>
      <c r="G118" s="30" t="n"/>
      <c r="H118" s="30" t="n"/>
    </row>
    <row r="119" spans="1:12">
      <c r="A119" s="295" t="s">
        <v>127</v>
      </c>
      <c r="B119" s="339">
        <f>E95+B101</f>
        <v/>
      </c>
      <c r="C119" s="333">
        <f>F95+C101</f>
        <v/>
      </c>
      <c r="D119" s="358">
        <f>B116-B119</f>
        <v/>
      </c>
      <c r="E119" s="109" t="n"/>
      <c r="H119" s="30" t="n"/>
    </row>
    <row r="120" spans="1:12">
      <c r="A120" s="250" t="s">
        <v>128</v>
      </c>
      <c r="B120" s="251" t="n"/>
      <c r="C120" s="252" t="n"/>
      <c r="D120" s="8" t="n"/>
      <c r="E120" s="109" t="n"/>
      <c r="H120" s="30" t="n"/>
    </row>
    <row r="121" spans="1:12">
      <c r="A121" s="253" t="n"/>
      <c r="B121" s="254" t="n"/>
      <c r="C121" s="255" t="n"/>
      <c r="D121" s="8" t="n"/>
      <c r="E121" s="109" t="n"/>
      <c r="H121" s="30" t="n"/>
    </row>
    <row customHeight="1" ht="17" r="122" s="374" spans="1:12">
      <c r="A122" s="256" t="n"/>
      <c r="B122" s="257" t="n"/>
      <c r="C122" s="258" t="n"/>
      <c r="D122" s="21" t="n"/>
      <c r="E122" s="109" t="n"/>
      <c r="H122" s="30" t="n"/>
    </row>
    <row r="123" spans="1:12">
      <c r="H123" s="30" t="n"/>
    </row>
    <row r="124" spans="1:12">
      <c r="H124" s="30" t="n"/>
    </row>
    <row r="125" spans="1:12">
      <c r="H125" s="30" t="n"/>
    </row>
    <row r="126" spans="1:12">
      <c r="H126" s="30" t="n"/>
    </row>
    <row r="130" spans="1:12">
      <c r="H130" s="30" t="n"/>
    </row>
    <row r="131" spans="1:12">
      <c r="H131" s="30" t="n"/>
    </row>
    <row r="132" spans="1:12">
      <c r="H132" s="30" t="n"/>
    </row>
    <row r="133" spans="1:12">
      <c r="H133" s="30" t="n"/>
    </row>
    <row r="134" spans="1:12">
      <c r="H134" s="30" t="n"/>
    </row>
    <row r="135" spans="1:12">
      <c r="H135" s="30" t="n"/>
    </row>
    <row r="136" spans="1:12">
      <c r="H136" s="30" t="n"/>
    </row>
    <row r="137" spans="1:12">
      <c r="H137" s="30" t="n"/>
    </row>
    <row r="138" spans="1:12">
      <c r="H138" s="30" t="n"/>
    </row>
    <row r="139" spans="1:12">
      <c r="H139" s="30" t="n"/>
    </row>
    <row r="140" spans="1:12">
      <c r="H140" s="30" t="n"/>
    </row>
    <row r="141" spans="1:12">
      <c r="H141" s="30" t="n"/>
    </row>
    <row r="142" spans="1:12">
      <c r="H142" s="30" t="n"/>
    </row>
    <row r="143" spans="1:12">
      <c r="H143" s="30" t="n"/>
    </row>
    <row r="144" spans="1:12">
      <c r="H144" s="30" t="n"/>
    </row>
    <row r="145" spans="1:12">
      <c r="H145" s="30" t="n"/>
    </row>
    <row r="146" spans="1:12">
      <c r="H146" s="30" t="n"/>
    </row>
    <row r="147" spans="1:12">
      <c r="H147" s="30" t="n"/>
    </row>
    <row r="148" spans="1:12">
      <c r="H148" s="30" t="n"/>
    </row>
    <row r="149" spans="1:12">
      <c r="H149" s="30" t="n"/>
    </row>
    <row r="150" spans="1:12">
      <c r="H150" s="30" t="n"/>
    </row>
    <row r="151" spans="1:12">
      <c r="H151" s="30" t="n"/>
    </row>
    <row r="152" spans="1:12">
      <c r="H152" s="30" t="n"/>
    </row>
    <row r="153" spans="1:12">
      <c r="H153" s="30" t="n"/>
    </row>
    <row r="154" spans="1:12">
      <c r="H154" s="30" t="n"/>
    </row>
    <row r="155" spans="1:12">
      <c r="H155" s="30" t="n"/>
    </row>
    <row r="156" spans="1:12">
      <c r="H156" s="30" t="n"/>
    </row>
    <row r="157" spans="1:12">
      <c r="H157" s="30" t="n"/>
    </row>
    <row r="158" spans="1:12">
      <c r="H158" s="30" t="n"/>
    </row>
    <row r="159" spans="1:12">
      <c r="H159" s="30" t="n"/>
    </row>
    <row r="160" spans="1:12">
      <c r="H160" s="30" t="n"/>
    </row>
    <row r="161" spans="1:12">
      <c r="H161" s="30" t="n"/>
    </row>
    <row r="162" spans="1:12">
      <c r="H162" s="30" t="n"/>
    </row>
    <row r="163" spans="1:12">
      <c r="H163" s="30" t="n"/>
    </row>
    <row r="164" spans="1:12">
      <c r="H164" s="30" t="n"/>
    </row>
    <row r="165" spans="1:12">
      <c r="H165" s="30" t="n"/>
    </row>
    <row r="166" spans="1:12">
      <c r="H166" s="30" t="n"/>
    </row>
    <row r="167" spans="1:12">
      <c r="H167" s="30" t="n"/>
    </row>
    <row r="168" spans="1:12">
      <c r="H168" s="30" t="n"/>
    </row>
    <row r="169" spans="1:12">
      <c r="H169" s="30" t="n"/>
    </row>
    <row r="170" spans="1:12">
      <c r="H170" s="30" t="n"/>
    </row>
    <row r="171" spans="1:12">
      <c r="H171" s="30" t="n"/>
    </row>
    <row r="172" spans="1:12">
      <c r="H172" s="30" t="n"/>
    </row>
    <row r="173" spans="1:12">
      <c r="H173" s="30" t="n"/>
    </row>
    <row r="174" spans="1:12">
      <c r="H174" s="30" t="n"/>
    </row>
    <row r="175" spans="1:12">
      <c r="H175" s="30" t="n"/>
    </row>
    <row r="176" spans="1:12">
      <c r="H176" s="30" t="n"/>
    </row>
    <row r="177" spans="1:12">
      <c r="H177" s="30" t="n"/>
    </row>
    <row r="178" spans="1:12">
      <c r="H178" s="30" t="n"/>
    </row>
    <row r="179" spans="1:12">
      <c r="H179" s="30" t="n"/>
    </row>
    <row r="180" spans="1:12">
      <c r="H180" s="30" t="n"/>
    </row>
    <row r="181" spans="1:12">
      <c r="H181" s="30" t="n"/>
    </row>
    <row r="182" spans="1:12">
      <c r="H182" s="30" t="n"/>
    </row>
    <row r="183" spans="1:12">
      <c r="H183" s="30" t="n"/>
    </row>
    <row r="184" spans="1:12">
      <c r="H184" s="30" t="n"/>
    </row>
    <row r="185" spans="1:12">
      <c r="H185" s="30" t="n"/>
    </row>
    <row r="186" spans="1:12">
      <c r="H186" s="30" t="n"/>
    </row>
    <row r="187" spans="1:12">
      <c r="H187" s="30" t="n"/>
    </row>
    <row r="188" spans="1:12">
      <c r="H188" s="30" t="n"/>
    </row>
    <row r="189" spans="1:12">
      <c r="H189" s="30" t="n"/>
    </row>
    <row r="190" spans="1:12">
      <c r="H190" s="30" t="n"/>
    </row>
    <row r="191" spans="1:12">
      <c r="H191" s="30" t="n"/>
    </row>
    <row r="192" spans="1:12">
      <c r="H192" s="30" t="n"/>
    </row>
    <row r="193" spans="1:12">
      <c r="H193" s="30" t="n"/>
    </row>
    <row r="194" spans="1:12">
      <c r="H194" s="30" t="n"/>
    </row>
    <row r="195" spans="1:12">
      <c r="H195" s="30" t="n"/>
    </row>
    <row r="196" spans="1:12">
      <c r="H196" s="30" t="n"/>
    </row>
    <row r="197" spans="1:12">
      <c r="H197" s="30" t="n"/>
    </row>
    <row r="198" spans="1:12">
      <c r="H198" s="30" t="n"/>
    </row>
    <row r="199" spans="1:12">
      <c r="H199" s="30" t="n"/>
    </row>
    <row r="200" spans="1:12">
      <c r="H200" s="30" t="n"/>
    </row>
    <row r="201" spans="1:12">
      <c r="H201" s="30" t="n"/>
    </row>
    <row r="202" spans="1:12">
      <c r="H202" s="30" t="n"/>
    </row>
    <row r="203" spans="1:12">
      <c r="H203" s="30" t="n"/>
    </row>
    <row r="204" spans="1:12">
      <c r="H204" s="30" t="n"/>
    </row>
    <row r="205" spans="1:12">
      <c r="H205" s="30" t="n"/>
    </row>
    <row r="206" spans="1:12">
      <c r="H206" s="30" t="n"/>
    </row>
    <row r="207" spans="1:12">
      <c r="H207" s="30" t="n"/>
    </row>
    <row r="208" spans="1:12">
      <c r="H208" s="30" t="n"/>
    </row>
    <row r="209" spans="1:12">
      <c r="H209" s="30" t="n"/>
    </row>
    <row r="210" spans="1:12">
      <c r="H210" s="30" t="n"/>
    </row>
    <row r="211" spans="1:12">
      <c r="H211" s="30" t="n"/>
    </row>
    <row r="212" spans="1:12">
      <c r="H212" s="30" t="n"/>
    </row>
    <row r="213" spans="1:12">
      <c r="H213" s="30" t="n"/>
    </row>
    <row r="214" spans="1:12">
      <c r="H214" s="30" t="n"/>
    </row>
    <row r="215" spans="1:12">
      <c r="H215" s="30" t="n"/>
    </row>
    <row r="216" spans="1:12">
      <c r="H216" s="30" t="n"/>
    </row>
    <row r="217" spans="1:12">
      <c r="H217" s="30" t="n"/>
    </row>
  </sheetData>
  <mergeCells count="15">
    <mergeCell ref="A97:A98"/>
    <mergeCell ref="A2:C3"/>
    <mergeCell ref="C95:D95"/>
    <mergeCell ref="C94:D94"/>
    <mergeCell ref="H71:I71"/>
    <mergeCell ref="E6:F7"/>
    <mergeCell ref="E29:F29"/>
    <mergeCell ref="A7:A8"/>
    <mergeCell ref="B16:C16"/>
    <mergeCell ref="D53:G53"/>
    <mergeCell ref="A37:K37"/>
    <mergeCell ref="A18:A19"/>
    <mergeCell ref="A59:A60"/>
    <mergeCell ref="A71:A72"/>
    <mergeCell ref="A89:A90"/>
  </mergeCells>
  <conditionalFormatting sqref="C39:C49">
    <cfRule dxfId="0" operator="lessThan" priority="11" stopIfTrue="1" type="cellIs">
      <formula>$B$28</formula>
    </cfRule>
    <cfRule dxfId="1" operator="greaterThan" priority="12" stopIfTrue="1" type="cellIs">
      <formula>$B$29</formula>
    </cfRule>
  </conditionalFormatting>
  <conditionalFormatting sqref="E39:E49">
    <cfRule dxfId="2" operator="lessThan" priority="17" stopIfTrue="1" type="cellIs">
      <formula>$B$31</formula>
    </cfRule>
    <cfRule dxfId="3" operator="greaterThan" priority="18" stopIfTrue="1" type="cellIs">
      <formula>$B$32</formula>
    </cfRule>
  </conditionalFormatting>
  <conditionalFormatting sqref="F39:F49">
    <cfRule dxfId="4" operator="lessThan" priority="23" stopIfTrue="1" type="cellIs">
      <formula>$B$34</formula>
    </cfRule>
    <cfRule dxfId="5" operator="greaterThan" priority="24" stopIfTrue="1" type="cellIs">
      <formula>$B$35</formula>
    </cfRule>
  </conditionalFormatting>
  <printOptions horizontalCentered="1" verticalCentered="1"/>
  <pageMargins bottom="0.75" footer="0.3" header="0.3" left="0.25" right="0.25" top="0.75"/>
  <pageSetup orientation="landscape"/>
</worksheet>
</file>

<file path=xl/worksheets/sheet2.xml><?xml version="1.0" encoding="utf-8"?>
<worksheet xmlns="http://schemas.openxmlformats.org/spreadsheetml/2006/main">
  <sheetPr enableFormatConditionsCalculation="0">
    <tabColor rgb="FF92D050"/>
    <outlinePr summaryBelow="1" summaryRight="1"/>
    <pageSetUpPr fitToPage="1"/>
  </sheetPr>
  <dimension ref="A1:M49"/>
  <sheetViews>
    <sheetView showGridLines="0" workbookViewId="0" zoomScale="91" zoomScaleNormal="91" zoomScalePageLayoutView="91">
      <selection activeCell="K28" sqref="K28"/>
    </sheetView>
  </sheetViews>
  <sheetFormatPr baseColWidth="10" defaultRowHeight="15"/>
  <cols>
    <col customWidth="1" max="1" min="1" style="65" width="14.83203125"/>
    <col customWidth="1" max="2" min="2" style="65" width="17.83203125"/>
    <col bestFit="1" customWidth="1" max="3" min="3" style="65" width="18.6640625"/>
    <col customWidth="1" max="4" min="4" style="65" width="14.6640625"/>
    <col customWidth="1" max="5" min="5" style="65" width="20.1640625"/>
    <col customWidth="1" max="6" min="6" style="65" width="21.83203125"/>
    <col customWidth="1" max="16384" min="7" style="65" width="9.1640625"/>
  </cols>
  <sheetData>
    <row customHeight="1" ht="12.75" r="1" s="374" spans="1:13">
      <c r="A1" s="384" t="s">
        <v>129</v>
      </c>
      <c r="B1" s="385" t="n"/>
      <c r="C1" s="385" t="n"/>
      <c r="D1" s="385" t="n"/>
      <c r="E1" s="385" t="n"/>
      <c r="F1" s="386" t="n"/>
    </row>
    <row customHeight="1" ht="12.75" r="2" s="374" spans="1:13">
      <c r="A2" s="387" t="n"/>
      <c r="B2" s="388" t="n"/>
      <c r="C2" s="388" t="n"/>
      <c r="D2" s="388" t="n"/>
      <c r="E2" s="388" t="n"/>
      <c r="F2" s="389" t="n"/>
    </row>
    <row customHeight="1" ht="18" r="3" s="374" spans="1:13">
      <c r="A3" s="217">
        <f>'SFR ANALYSIS'!A10:B10</f>
        <v/>
      </c>
      <c r="B3" s="398">
        <f>'SFR ANALYSIS'!B10:C10</f>
        <v/>
      </c>
      <c r="C3" s="398" t="n"/>
      <c r="D3" s="399" t="n"/>
      <c r="E3" s="201" t="s">
        <v>130</v>
      </c>
      <c r="F3" s="91">
        <f>'SFR ANALYSIS'!B12</f>
        <v/>
      </c>
    </row>
    <row customHeight="1" ht="17" r="4" s="374" spans="1:13">
      <c r="A4" s="405" t="s">
        <v>131</v>
      </c>
      <c r="B4" s="406" t="n"/>
      <c r="C4" s="406" t="n"/>
      <c r="D4" s="406" t="n"/>
      <c r="E4" s="406" t="n"/>
      <c r="F4" s="407" t="n"/>
    </row>
    <row customHeight="1" ht="16" r="5" s="374" spans="1:13">
      <c r="A5" s="396" t="s">
        <v>29</v>
      </c>
      <c r="B5" s="397" t="n"/>
      <c r="C5" s="202" t="s">
        <v>132</v>
      </c>
      <c r="D5" s="202" t="s">
        <v>22</v>
      </c>
      <c r="E5" s="397" t="s">
        <v>133</v>
      </c>
      <c r="F5" s="218" t="s">
        <v>36</v>
      </c>
    </row>
    <row customHeight="1" ht="16" r="6" s="374" spans="1:13">
      <c r="A6" s="392">
        <f>'SFR ANALYSIS'!A39</f>
        <v/>
      </c>
      <c r="B6" s="393" t="n"/>
      <c r="C6" s="203">
        <f>'SFR ANALYSIS'!B39</f>
        <v/>
      </c>
      <c r="D6" s="248">
        <f>'SFR ANALYSIS'!C39</f>
        <v/>
      </c>
      <c r="E6" s="204">
        <f>'SFR ANALYSIS'!D39</f>
        <v/>
      </c>
      <c r="F6" s="219">
        <f>'SFR ANALYSIS'!I39</f>
        <v/>
      </c>
      <c r="G6" s="54" t="n"/>
      <c r="H6" s="61" t="n"/>
    </row>
    <row customHeight="1" ht="16" r="7" s="374" spans="1:13">
      <c r="A7" s="390">
        <f>'SFR ANALYSIS'!A40</f>
        <v/>
      </c>
      <c r="B7" s="391" t="n"/>
      <c r="C7" s="205">
        <f>'SFR ANALYSIS'!B40</f>
        <v/>
      </c>
      <c r="D7" s="249">
        <f>'SFR ANALYSIS'!C40</f>
        <v/>
      </c>
      <c r="E7" s="206">
        <f>'SFR ANALYSIS'!D40</f>
        <v/>
      </c>
      <c r="F7" s="220">
        <f>'SFR ANALYSIS'!I40</f>
        <v/>
      </c>
      <c r="G7" s="61" t="n"/>
      <c r="H7" s="61" t="n"/>
    </row>
    <row customHeight="1" ht="16" r="8" s="374" spans="1:13">
      <c r="A8" s="392">
        <f>'SFR ANALYSIS'!A41</f>
        <v/>
      </c>
      <c r="B8" s="393" t="n"/>
      <c r="C8" s="203">
        <f>'SFR ANALYSIS'!B41</f>
        <v/>
      </c>
      <c r="D8" s="248">
        <f>'SFR ANALYSIS'!C41</f>
        <v/>
      </c>
      <c r="E8" s="204">
        <f>'SFR ANALYSIS'!D41</f>
        <v/>
      </c>
      <c r="F8" s="221">
        <f>'SFR ANALYSIS'!I41</f>
        <v/>
      </c>
      <c r="G8" s="61" t="n"/>
      <c r="H8" s="61" t="n"/>
    </row>
    <row customHeight="1" ht="16" r="9" s="374" spans="1:13">
      <c r="A9" s="390">
        <f>'SFR ANALYSIS'!A42</f>
        <v/>
      </c>
      <c r="B9" s="391" t="n"/>
      <c r="C9" s="205">
        <f>'SFR ANALYSIS'!B42</f>
        <v/>
      </c>
      <c r="D9" s="249">
        <f>'SFR ANALYSIS'!C42</f>
        <v/>
      </c>
      <c r="E9" s="206">
        <f>'SFR ANALYSIS'!D42</f>
        <v/>
      </c>
      <c r="F9" s="220">
        <f>'SFR ANALYSIS'!I42</f>
        <v/>
      </c>
      <c r="G9" s="61" t="n"/>
      <c r="H9" s="61" t="n"/>
    </row>
    <row customHeight="1" ht="16" r="10" s="374" spans="1:13">
      <c r="A10" s="392">
        <f>'SFR ANALYSIS'!A43</f>
        <v/>
      </c>
      <c r="B10" s="393" t="n"/>
      <c r="C10" s="203">
        <f>'SFR ANALYSIS'!B43</f>
        <v/>
      </c>
      <c r="D10" s="248">
        <f>'SFR ANALYSIS'!C43</f>
        <v/>
      </c>
      <c r="E10" s="204">
        <f>'SFR ANALYSIS'!D43</f>
        <v/>
      </c>
      <c r="F10" s="221">
        <f>'SFR ANALYSIS'!I43</f>
        <v/>
      </c>
      <c r="G10" s="61" t="n"/>
      <c r="H10" s="61" t="n"/>
    </row>
    <row customHeight="1" ht="16" r="11" s="374" spans="1:13">
      <c r="A11" s="390">
        <f>'SFR ANALYSIS'!A44</f>
        <v/>
      </c>
      <c r="B11" s="391" t="n"/>
      <c r="C11" s="205">
        <f>'SFR ANALYSIS'!B44</f>
        <v/>
      </c>
      <c r="D11" s="249">
        <f>'SFR ANALYSIS'!C44</f>
        <v/>
      </c>
      <c r="E11" s="206">
        <f>'SFR ANALYSIS'!D44</f>
        <v/>
      </c>
      <c r="F11" s="220">
        <f>'SFR ANALYSIS'!I44</f>
        <v/>
      </c>
      <c r="G11" s="61" t="n"/>
      <c r="H11" s="61" t="n"/>
    </row>
    <row customHeight="1" ht="16" r="12" s="374" spans="1:13">
      <c r="A12" s="392">
        <f>'SFR ANALYSIS'!A45</f>
        <v/>
      </c>
      <c r="B12" s="393" t="n"/>
      <c r="C12" s="203">
        <f>'SFR ANALYSIS'!B45</f>
        <v/>
      </c>
      <c r="D12" s="248">
        <f>'SFR ANALYSIS'!C45</f>
        <v/>
      </c>
      <c r="E12" s="204">
        <f>'SFR ANALYSIS'!D45</f>
        <v/>
      </c>
      <c r="F12" s="221">
        <f>'SFR ANALYSIS'!I45</f>
        <v/>
      </c>
      <c r="G12" s="61" t="n"/>
      <c r="H12" s="61" t="n"/>
    </row>
    <row customHeight="1" ht="16" r="13" s="374" spans="1:13">
      <c r="A13" s="390">
        <f>'SFR ANALYSIS'!A46</f>
        <v/>
      </c>
      <c r="B13" s="391" t="n"/>
      <c r="C13" s="205">
        <f>'SFR ANALYSIS'!B46</f>
        <v/>
      </c>
      <c r="D13" s="249">
        <f>'SFR ANALYSIS'!C46</f>
        <v/>
      </c>
      <c r="E13" s="206">
        <f>'SFR ANALYSIS'!D46</f>
        <v/>
      </c>
      <c r="F13" s="220">
        <f>'SFR ANALYSIS'!I46</f>
        <v/>
      </c>
      <c r="G13" s="61" t="n"/>
    </row>
    <row customHeight="1" ht="16" r="14" s="374" spans="1:13">
      <c r="A14" s="392">
        <f>'SFR ANALYSIS'!A47</f>
        <v/>
      </c>
      <c r="B14" s="393" t="n"/>
      <c r="C14" s="203">
        <f>'SFR ANALYSIS'!B47</f>
        <v/>
      </c>
      <c r="D14" s="248">
        <f>'SFR ANALYSIS'!C47</f>
        <v/>
      </c>
      <c r="E14" s="204">
        <f>'SFR ANALYSIS'!D47</f>
        <v/>
      </c>
      <c r="F14" s="221">
        <f>'SFR ANALYSIS'!I47</f>
        <v/>
      </c>
      <c r="G14" s="61" t="n"/>
      <c r="H14" s="61" t="n"/>
    </row>
    <row customHeight="1" ht="16" r="15" s="374" spans="1:13">
      <c r="A15" s="390">
        <f>'SFR ANALYSIS'!A48</f>
        <v/>
      </c>
      <c r="B15" s="391" t="n"/>
      <c r="C15" s="205">
        <f>'SFR ANALYSIS'!B48</f>
        <v/>
      </c>
      <c r="D15" s="249">
        <f>'SFR ANALYSIS'!C48</f>
        <v/>
      </c>
      <c r="E15" s="206">
        <f>'SFR ANALYSIS'!D48</f>
        <v/>
      </c>
      <c r="F15" s="220">
        <f>'SFR ANALYSIS'!I48</f>
        <v/>
      </c>
      <c r="G15" s="61" t="n"/>
      <c r="H15" s="61" t="n"/>
    </row>
    <row customHeight="1" ht="16" r="16" s="374" spans="1:13">
      <c r="A16" s="392">
        <f>'SFR ANALYSIS'!A49</f>
        <v/>
      </c>
      <c r="B16" s="393" t="n"/>
      <c r="C16" s="203">
        <f>'SFR ANALYSIS'!B49</f>
        <v/>
      </c>
      <c r="D16" s="248">
        <f>'SFR ANALYSIS'!C49</f>
        <v/>
      </c>
      <c r="E16" s="204">
        <f>'SFR ANALYSIS'!D49</f>
        <v/>
      </c>
      <c r="F16" s="222">
        <f>'SFR ANALYSIS'!I49</f>
        <v/>
      </c>
      <c r="G16" s="61" t="n"/>
      <c r="H16" s="61" t="n"/>
    </row>
    <row customHeight="1" ht="14" r="17" s="374" spans="1:13">
      <c r="A17" s="394" t="n"/>
      <c r="B17" s="395" t="n"/>
      <c r="C17" s="207" t="s">
        <v>134</v>
      </c>
      <c r="D17" s="207" t="s">
        <v>57</v>
      </c>
      <c r="E17" s="207" t="s">
        <v>135</v>
      </c>
      <c r="F17" s="223" t="n"/>
      <c r="G17" s="61" t="n"/>
      <c r="H17" s="61" t="n"/>
    </row>
    <row customHeight="1" ht="16" r="18" s="374" spans="1:13">
      <c r="A18" s="400" t="s">
        <v>136</v>
      </c>
      <c r="B18" s="401" t="n"/>
      <c r="C18" s="246">
        <f>'SFR ANALYSIS'!B51</f>
        <v/>
      </c>
      <c r="D18" s="307">
        <f>'SFR ANALYSIS'!C51</f>
        <v/>
      </c>
      <c r="E18" s="247">
        <f>'SFR ANALYSIS'!D51</f>
        <v/>
      </c>
      <c r="F18" s="224" t="n"/>
      <c r="G18" s="61" t="n"/>
      <c r="H18" s="61" t="n"/>
    </row>
    <row customHeight="1" ht="14" r="19" s="374" spans="1:13">
      <c r="A19" s="225" t="n"/>
      <c r="B19" s="208" t="n"/>
      <c r="C19" s="208" t="n"/>
      <c r="D19" s="208" t="n"/>
      <c r="E19" s="208" t="n"/>
      <c r="F19" s="226" t="n"/>
      <c r="G19" s="61" t="n"/>
      <c r="H19" s="61" t="n"/>
    </row>
    <row customHeight="1" ht="17" r="20" s="374" spans="1:13">
      <c r="A20" s="232" t="s">
        <v>137</v>
      </c>
      <c r="B20" s="209" t="n"/>
      <c r="C20" s="209" t="n"/>
      <c r="D20" s="209" t="n"/>
      <c r="E20" s="209" t="n"/>
      <c r="F20" s="227" t="n"/>
      <c r="G20" s="61" t="n"/>
      <c r="H20" s="61" t="n"/>
    </row>
    <row customHeight="1" ht="16" r="21" s="374" spans="1:13">
      <c r="A21" s="313" t="s">
        <v>64</v>
      </c>
      <c r="B21" s="210" t="n"/>
      <c r="C21" s="314">
        <f>'SFR ANALYSIS'!B54</f>
        <v/>
      </c>
      <c r="D21" s="315" t="n"/>
      <c r="E21" s="127" t="s">
        <v>138</v>
      </c>
      <c r="F21" s="128">
        <f>'SFR ANALYSIS'!B23</f>
        <v/>
      </c>
      <c r="G21" s="61" t="n"/>
      <c r="H21" s="61" t="n"/>
    </row>
    <row customHeight="1" ht="15" r="22" s="374" spans="1:13">
      <c r="A22" s="228" t="s">
        <v>139</v>
      </c>
      <c r="B22" s="211" t="n"/>
      <c r="C22" s="366">
        <f>'SFR ANALYSIS'!B14</f>
        <v/>
      </c>
      <c r="D22" s="249">
        <f>'SFR ANALYSIS'!B15</f>
        <v/>
      </c>
      <c r="E22" s="121" t="s">
        <v>140</v>
      </c>
      <c r="F22" s="122">
        <f>'SFR ANALYSIS'!B24</f>
        <v/>
      </c>
      <c r="G22" s="61" t="n"/>
      <c r="H22" s="61" t="n"/>
    </row>
    <row customHeight="1" ht="17" r="23" s="374" spans="1:13">
      <c r="A23" s="229" t="s">
        <v>141</v>
      </c>
      <c r="B23" s="212" t="n"/>
      <c r="C23" s="213">
        <f>'SFR ANALYSIS'!B22</f>
        <v/>
      </c>
      <c r="D23" s="214" t="n"/>
      <c r="E23" s="312" t="s">
        <v>142</v>
      </c>
      <c r="F23" s="124">
        <f>'SFR ANALYSIS'!G51</f>
        <v/>
      </c>
      <c r="G23" s="61" t="n"/>
      <c r="H23" s="61" t="n"/>
    </row>
    <row customHeight="1" ht="17" r="24" s="374" spans="1:13">
      <c r="A24" s="228" t="n"/>
      <c r="B24" s="215" t="n"/>
      <c r="C24" s="215" t="n"/>
      <c r="D24" s="216" t="n"/>
      <c r="E24" s="118" t="n"/>
      <c r="F24" s="119" t="n"/>
      <c r="G24" s="61" t="n"/>
      <c r="H24" s="61" t="n"/>
    </row>
    <row customHeight="1" ht="17" r="25" s="374" spans="1:13">
      <c r="A25" s="232" t="s">
        <v>143</v>
      </c>
      <c r="B25" s="209" t="n"/>
      <c r="C25" s="209" t="n"/>
      <c r="D25" s="209" t="n"/>
      <c r="E25" s="209" t="n"/>
      <c r="F25" s="227" t="n"/>
      <c r="G25" s="61" t="n"/>
      <c r="H25" s="61" t="n"/>
    </row>
    <row customHeight="1" ht="16" r="26" s="374" spans="1:13">
      <c r="A26" s="125" t="s">
        <v>65</v>
      </c>
      <c r="B26" s="126" t="n"/>
      <c r="C26" s="127">
        <f>'SFR ANALYSIS'!E54</f>
        <v/>
      </c>
      <c r="D26" s="127" t="n"/>
      <c r="E26" s="127" t="s">
        <v>144</v>
      </c>
      <c r="F26" s="128">
        <f>'SFR ANALYSIS'!G54</f>
        <v/>
      </c>
      <c r="G26" s="61" t="n"/>
      <c r="H26" s="61" t="n"/>
    </row>
    <row customHeight="1" ht="16" r="27" s="374" spans="1:13">
      <c r="A27" s="129" t="s">
        <v>68</v>
      </c>
      <c r="B27" s="130" t="n"/>
      <c r="C27" s="120">
        <f>'SFR ANALYSIS'!E55</f>
        <v/>
      </c>
      <c r="D27" s="120" t="n"/>
      <c r="E27" s="120" t="s">
        <v>69</v>
      </c>
      <c r="F27" s="354">
        <f>'SFR ANALYSIS'!G55</f>
        <v/>
      </c>
      <c r="G27" s="61" t="n"/>
      <c r="H27" s="61" t="n"/>
    </row>
    <row customHeight="1" ht="16" r="28" s="374" spans="1:13">
      <c r="A28" s="131" t="s">
        <v>145</v>
      </c>
      <c r="B28" s="132" t="n"/>
      <c r="C28" s="95">
        <f>'SFR ANALYSIS'!E56</f>
        <v/>
      </c>
      <c r="D28" s="95" t="n"/>
      <c r="E28" s="95" t="s">
        <v>146</v>
      </c>
      <c r="F28" s="96">
        <f>'SFR ANALYSIS'!G56</f>
        <v/>
      </c>
      <c r="G28" s="61" t="n"/>
      <c r="H28" s="61" t="n"/>
    </row>
    <row customHeight="1" ht="17" r="29" s="374" spans="1:13">
      <c r="A29" s="133" t="s">
        <v>147</v>
      </c>
      <c r="B29" s="134" t="n"/>
      <c r="C29" s="172">
        <f>'SFR ANALYSIS'!E57</f>
        <v/>
      </c>
      <c r="D29" s="135" t="n"/>
      <c r="E29" s="135" t="s">
        <v>75</v>
      </c>
      <c r="F29" s="123">
        <f>'SFR ANALYSIS'!G57</f>
        <v/>
      </c>
      <c r="G29" s="61" t="n"/>
      <c r="H29" s="61" t="n"/>
    </row>
    <row customHeight="1" ht="14" r="30" s="374" spans="1:13">
      <c r="A30" s="98" t="n"/>
      <c r="B30" s="65" t="n"/>
      <c r="C30" s="65" t="n"/>
      <c r="D30" s="65" t="n"/>
      <c r="E30" s="65" t="n"/>
      <c r="F30" s="100" t="n"/>
      <c r="G30" s="61" t="n"/>
      <c r="H30" s="61" t="n"/>
    </row>
    <row customHeight="1" ht="17" r="31" s="374" spans="1:13">
      <c r="A31" s="70" t="s">
        <v>148</v>
      </c>
      <c r="B31" s="192" t="n"/>
      <c r="C31" s="243" t="s">
        <v>149</v>
      </c>
      <c r="D31" s="99" t="s">
        <v>150</v>
      </c>
      <c r="E31" s="245" t="s">
        <v>151</v>
      </c>
      <c r="F31" s="233" t="n"/>
      <c r="G31" s="61" t="n"/>
      <c r="H31" s="61" t="n"/>
    </row>
    <row customHeight="1" ht="16" r="32" s="374" spans="1:13">
      <c r="A32" s="105" t="s">
        <v>152</v>
      </c>
      <c r="B32" s="101" t="n"/>
      <c r="C32" s="173">
        <f>'SFR ANALYSIS'!B75</f>
        <v/>
      </c>
      <c r="D32" s="177">
        <f>'SFR ANALYSIS'!B64</f>
        <v/>
      </c>
      <c r="E32" s="193" t="n"/>
      <c r="F32" s="94" t="n"/>
      <c r="G32" s="61" t="n"/>
      <c r="H32" s="61" t="n"/>
    </row>
    <row customHeight="1" ht="16" r="33" s="374" spans="1:13">
      <c r="A33" s="102" t="s">
        <v>153</v>
      </c>
      <c r="B33" s="103" t="n"/>
      <c r="C33" s="175">
        <f>'SFR ANALYSIS'!C76</f>
        <v/>
      </c>
      <c r="D33" s="178">
        <f>C33/C23</f>
        <v/>
      </c>
      <c r="E33" s="104">
        <f>'SFR ANALYSIS'!B76</f>
        <v/>
      </c>
      <c r="F33" s="100" t="n"/>
      <c r="G33" s="61" t="n"/>
      <c r="H33" s="61" t="n"/>
    </row>
    <row customHeight="1" ht="16" r="34" s="374" spans="1:13">
      <c r="A34" s="105" t="s">
        <v>91</v>
      </c>
      <c r="B34" s="101" t="n"/>
      <c r="C34" s="176">
        <f>'SFR ANALYSIS'!C77</f>
        <v/>
      </c>
      <c r="D34" s="177">
        <f>C34/C23</f>
        <v/>
      </c>
      <c r="E34" s="106">
        <f>'SFR ANALYSIS'!B77</f>
        <v/>
      </c>
      <c r="F34" s="94" t="n"/>
      <c r="G34" s="61" t="n"/>
      <c r="H34" s="61" t="n"/>
    </row>
    <row customHeight="1" ht="16" r="35" s="374" spans="1:13">
      <c r="A35" s="102" t="s">
        <v>92</v>
      </c>
      <c r="B35" s="103" t="n"/>
      <c r="C35" s="175">
        <f>'SFR ANALYSIS'!C78</f>
        <v/>
      </c>
      <c r="D35" s="178">
        <f>C35/C23</f>
        <v/>
      </c>
      <c r="E35" s="104">
        <f>'SFR ANALYSIS'!B78</f>
        <v/>
      </c>
      <c r="F35" s="100" t="n"/>
      <c r="G35" s="61" t="n"/>
      <c r="H35" s="61" t="n"/>
    </row>
    <row customHeight="1" ht="16" r="36" s="374" spans="1:13">
      <c r="A36" s="107" t="s">
        <v>95</v>
      </c>
      <c r="B36" s="108" t="n"/>
      <c r="C36" s="174">
        <f>'SFR ANALYSIS'!B81</f>
        <v/>
      </c>
      <c r="D36" s="177">
        <f>C36/C23</f>
        <v/>
      </c>
      <c r="E36" s="195" t="n"/>
      <c r="F36" s="234" t="n"/>
      <c r="G36" s="61" t="n"/>
      <c r="H36" s="61" t="n"/>
    </row>
    <row customHeight="1" ht="17" r="37" s="374" spans="1:13">
      <c r="A37" s="237" t="s">
        <v>154</v>
      </c>
      <c r="B37" s="238" t="n"/>
      <c r="C37" s="239">
        <f>'SFR ANALYSIS'!B84</f>
        <v/>
      </c>
      <c r="D37" s="240">
        <f>SUM(D32:D36)</f>
        <v/>
      </c>
      <c r="E37" s="241" t="n"/>
      <c r="F37" s="242" t="n"/>
      <c r="G37" s="61" t="n"/>
      <c r="H37" s="61" t="n"/>
    </row>
    <row customHeight="1" ht="17" r="38" s="374" spans="1:13">
      <c r="A38" s="7" t="n"/>
      <c r="B38" s="61" t="n"/>
      <c r="C38" s="109" t="n"/>
      <c r="D38" s="61" t="n"/>
      <c r="E38" s="61" t="n"/>
      <c r="F38" s="62" t="n"/>
      <c r="G38" s="61" t="n"/>
      <c r="H38" s="61" t="n"/>
    </row>
    <row customHeight="1" ht="17" r="39" s="374" spans="1:13">
      <c r="A39" s="381" t="s">
        <v>113</v>
      </c>
      <c r="B39" s="196" t="n"/>
      <c r="C39" s="244" t="s">
        <v>149</v>
      </c>
      <c r="D39" s="110" t="s">
        <v>155</v>
      </c>
      <c r="E39" s="283" t="s">
        <v>156</v>
      </c>
      <c r="F39" s="26" t="s">
        <v>157</v>
      </c>
      <c r="G39" s="61" t="n"/>
      <c r="H39" s="61" t="n"/>
    </row>
    <row customHeight="1" ht="16" r="40" s="374" spans="1:13">
      <c r="A40" s="111" t="s">
        <v>64</v>
      </c>
      <c r="B40" s="231" t="n"/>
      <c r="C40" s="179">
        <f>'SFR ANALYSIS'!B100</f>
        <v/>
      </c>
      <c r="D40" s="180">
        <f>C22</f>
        <v/>
      </c>
      <c r="E40" s="197" t="n"/>
      <c r="F40" s="236" t="n"/>
      <c r="G40" s="61" t="n"/>
      <c r="H40" s="61" t="n"/>
    </row>
    <row customHeight="1" ht="16" r="41" s="374" spans="1:13">
      <c r="A41" s="112" t="s">
        <v>158</v>
      </c>
      <c r="B41" s="198" t="n"/>
      <c r="C41" s="181">
        <f>'SFR ANALYSIS'!B101</f>
        <v/>
      </c>
      <c r="D41" s="182">
        <f>D37</f>
        <v/>
      </c>
      <c r="E41" s="194" t="n"/>
      <c r="F41" s="100" t="n"/>
      <c r="G41" s="61" t="n"/>
      <c r="H41" s="61" t="n"/>
    </row>
    <row customHeight="1" ht="16" r="42" s="374" spans="1:13">
      <c r="A42" s="136" t="s">
        <v>159</v>
      </c>
      <c r="B42" s="199" t="n"/>
      <c r="C42" s="179">
        <f>'SFR ANALYSIS'!B82</f>
        <v/>
      </c>
      <c r="D42" s="190">
        <f>C42/C23</f>
        <v/>
      </c>
      <c r="E42" s="197" t="n"/>
      <c r="F42" s="236" t="n"/>
      <c r="G42" s="61" t="n"/>
      <c r="H42" s="61" t="n"/>
    </row>
    <row customHeight="1" ht="16" r="43" s="374" spans="1:13">
      <c r="A43" s="185" t="s">
        <v>160</v>
      </c>
      <c r="B43" s="188" t="n"/>
      <c r="C43" s="186">
        <f>SUM(C41:C42)</f>
        <v/>
      </c>
      <c r="D43" s="187">
        <f>C43/C23</f>
        <v/>
      </c>
      <c r="E43" s="194" t="n"/>
      <c r="F43" s="100" t="n"/>
      <c r="G43" s="61" t="n"/>
      <c r="H43" s="61" t="n"/>
    </row>
    <row r="44" spans="1:13">
      <c r="A44" s="230" t="n"/>
      <c r="B44" s="189" t="n"/>
      <c r="C44" s="191" t="n"/>
      <c r="D44" s="191" t="n"/>
      <c r="E44" s="200" t="n"/>
      <c r="F44" s="235" t="n"/>
      <c r="G44" s="61" t="n"/>
      <c r="H44" s="61" t="n"/>
    </row>
    <row customHeight="1" ht="16" r="45" s="374" spans="1:13">
      <c r="A45" s="402" t="s">
        <v>161</v>
      </c>
      <c r="B45" s="403" t="n"/>
      <c r="C45" s="403" t="n"/>
      <c r="D45" s="404" t="n"/>
      <c r="E45" s="364">
        <f>'SFR ANALYSIS'!B79</f>
        <v/>
      </c>
      <c r="F45" s="365">
        <f>'SFR ANALYSIS'!C79</f>
        <v/>
      </c>
      <c r="G45" s="61" t="n"/>
      <c r="H45" s="61" t="n"/>
    </row>
    <row customHeight="1" ht="14" r="46" s="374" spans="1:13">
      <c r="A46" s="351" t="s">
        <v>162</v>
      </c>
      <c r="B46" s="291" t="n"/>
      <c r="E46" s="293" t="n"/>
      <c r="F46" s="3" t="n"/>
    </row>
    <row customHeight="1" ht="14" r="47" s="374" spans="1:13">
      <c r="A47" s="292" t="n"/>
      <c r="B47" s="291" t="n"/>
      <c r="E47" s="293" t="n"/>
      <c r="F47" s="3" t="n"/>
    </row>
    <row r="48" spans="1:13">
      <c r="A48" s="1" t="n"/>
      <c r="F48" s="3" t="n"/>
    </row>
    <row customHeight="1" ht="14" r="49" s="374" spans="1:13">
      <c r="A49" s="5" t="n"/>
      <c r="B49" s="4" t="n"/>
      <c r="C49" s="4" t="n"/>
      <c r="D49" s="4" t="n"/>
      <c r="E49" s="4" t="n"/>
      <c r="F49" s="6" t="n"/>
    </row>
  </sheetData>
  <mergeCells count="18">
    <mergeCell ref="A18:B18"/>
    <mergeCell ref="A45:D45"/>
    <mergeCell ref="A4:F4"/>
    <mergeCell ref="A14:B14"/>
    <mergeCell ref="A9:B9"/>
    <mergeCell ref="A10:B10"/>
    <mergeCell ref="A11:B11"/>
    <mergeCell ref="A8:B8"/>
    <mergeCell ref="A1:F2"/>
    <mergeCell ref="A15:B15"/>
    <mergeCell ref="A16:B16"/>
    <mergeCell ref="A17:B17"/>
    <mergeCell ref="A5:B5"/>
    <mergeCell ref="A13:B13"/>
    <mergeCell ref="A12:B12"/>
    <mergeCell ref="B3:D3"/>
    <mergeCell ref="A6:B6"/>
    <mergeCell ref="A7:B7"/>
  </mergeCells>
  <printOptions horizontalCentered="1" verticalCentered="1"/>
  <pageMargins bottom="0.75" footer="0.3" header="0.3" left="0.25" right="0.25" top="0.75"/>
  <pageSetup orientation="portrait" scale="93"/>
  <headerFooter>
    <oddHeader>&amp;C&amp;"Times New Roman,Bold"&amp;16&amp;K000000LIBERTY HOLDING GROUP_x000D_Direct: 650.477.4361</oddHeader>
    <oddFooter>&amp;C&amp;"Times New Roman,Regular"&amp;14&amp;K000000www.LibertyHoldingGroup.com   Probate, Foreclosures, REO, Distressed Property Sales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SFR ANALYSIS</vt:lpstr>
      <vt:lpstr>SFR PROPERTY REPORT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</dc:creator>
  <dc:title/>
  <dc:description/>
  <dc:subject/>
  <dc:identifier/>
  <dc:language/>
  <dcterms:created xsi:type="dcterms:W3CDTF">2014-04-30T21:50:38Z</dcterms:created>
  <dcterms:modified xsi:type="dcterms:W3CDTF">2016-04-01T04:20:34Z</dcterms:modified>
  <cp:lastModifiedBy>Microsoft Office User</cp:lastModifiedBy>
  <cp:category/>
  <cp:contentStatus/>
  <cp:version/>
  <cp:revision/>
  <cp:keywords/>
  <cp:lastPrinted>2015-12-02T23:31:17Z</cp:lastPrinted>
</cp:coreProperties>
</file>