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<sst xmlns="http://schemas.openxmlformats.org/spreadsheetml/2006/main" uniqueCount="158">
  <si>
    <t>RESIDENTIAL PROPERTY CALCULATOR</t>
  </si>
  <si>
    <t>SFR AND MULTI UNIT (1 to 4 Units)</t>
  </si>
  <si>
    <t>STEP 1</t>
  </si>
  <si>
    <t>LISTING INFORMATION</t>
  </si>
  <si>
    <t xml:space="preserve">ADDRESS:  </t>
  </si>
  <si>
    <t>9043 Broadway Ter Oakland, CA 94611</t>
  </si>
  <si>
    <t>List price / Cost per SQF:</t>
  </si>
  <si>
    <t xml:space="preserve">MLS # or off market:  </t>
  </si>
  <si>
    <t>441946</t>
  </si>
  <si>
    <t>Condition</t>
  </si>
  <si>
    <t>FMV</t>
  </si>
  <si>
    <t>Beds:</t>
  </si>
  <si>
    <t>Baths:</t>
  </si>
  <si>
    <t>DATE:</t>
  </si>
  <si>
    <t>Mar 31,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</si>
  <si>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</si>
  <si>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</si>
  <si>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</si>
  <si>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</si>
  <si>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</si>
  <si>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</si>
  <si>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</si>
  <si>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</si>
  <si>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</si>
  <si>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</si>
  <si>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</si>
  <si>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</si>
  <si>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</si>
  <si>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</si>
  <si>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</si>
  <si>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</si>
  <si>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</si>
  <si>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</si>
  <si>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</si>
  <si>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</si>
  <si>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</si>
  <si>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</si>
  <si>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</si>
  <si>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</si>
  <si>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6238 Swainland Rd Oakland, CA 94611</t>
  </si>
  <si>
    <t>02/03/2016</t>
  </si>
  <si>
    <t>redfin</t>
  </si>
  <si>
    <t>1036 Aquarius Way Oakland, CA 94611</t>
  </si>
  <si>
    <t>12/04/2015</t>
  </si>
  <si>
    <t>1028 Aquarius Way Oakland, CA 94611</t>
  </si>
  <si>
    <t>12/29/2015</t>
  </si>
  <si>
    <t>12006 Broadway Ter Oakland, CA 94611</t>
  </si>
  <si>
    <t>03/01/2016</t>
  </si>
  <si>
    <t>5964 Merriewood Dr Oakland, CA 94611</t>
  </si>
  <si>
    <t>11/03/2015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</si>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</sst>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3" fillId="7" fontId="19" numFmtId="0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26" workbookViewId="0" zoomScale="85" zoomScaleNormal="85" zoomScalePageLayoutView="85">
      <selection activeCell="G54" sqref="G54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5" spans="1:12">
      <c r="H1" s="30" t="n"/>
      <c r="I1" s="30" t="n"/>
    </row>
    <row customHeight="1" ht="16.5" r="2" s="375" spans="1:12">
      <c r="A2" s="370" t="s">
        <v>0</v>
      </c>
      <c r="B2" s="370" t="n"/>
      <c r="C2" s="370" t="n"/>
    </row>
    <row customHeight="1" ht="16.5" r="3" s="375" spans="1:12">
      <c r="A3" s="370" t="n"/>
      <c r="B3" s="370" t="n"/>
      <c r="C3" s="370" t="n"/>
    </row>
    <row customHeight="1" ht="16.5" r="4" s="375" spans="1:12"/>
    <row customHeight="1" ht="16.5" r="5" s="375" spans="1:12">
      <c r="A5" s="376" t="s">
        <v>1</v>
      </c>
      <c r="B5" s="376" t="n"/>
      <c r="C5" s="42" t="n"/>
    </row>
    <row customHeight="1" ht="16.5" r="6" s="375" spans="1:12"/>
    <row customHeight="1" ht="16.5" r="7" s="375" spans="1:12">
      <c r="A7" s="376" t="s">
        <v>2</v>
      </c>
    </row>
    <row customHeight="1" ht="16.5" r="8" s="375" spans="1:12">
      <c r="A8" s="376" t="n"/>
      <c r="D8" s="42" t="n"/>
    </row>
    <row customHeight="1" ht="16.5" r="9" s="375" spans="1:12">
      <c r="A9" s="260" t="s">
        <v>3</v>
      </c>
      <c r="B9" s="27" t="n"/>
      <c r="C9" s="28" t="n"/>
    </row>
    <row customHeight="1" ht="16.5" r="10" s="375" spans="1:12">
      <c r="A10" s="264" t="s">
        <v>4</v>
      </c>
      <c r="B10" s="272" t="s">
        <v>5</v>
      </c>
      <c r="C10" s="273" t="n"/>
    </row>
    <row customHeight="1" ht="16.5" r="11" s="375" spans="1:12">
      <c r="A11" s="265" t="s">
        <v>6</v>
      </c>
      <c r="B11" s="153" t="n">
        <v>1895000</v>
      </c>
      <c r="C11" s="322">
        <f>B11/B22</f>
        <v/>
      </c>
      <c r="D11" s="42" t="n"/>
    </row>
    <row customHeight="1" ht="16.5" r="12" s="375" spans="1:12">
      <c r="A12" s="265" t="s">
        <v>7</v>
      </c>
      <c r="B12" s="267" t="s">
        <v>8</v>
      </c>
      <c r="C12" s="304" t="n"/>
    </row>
    <row customHeight="1" ht="16.5" r="13" s="375" spans="1:12">
      <c r="A13" s="305" t="s">
        <v>9</v>
      </c>
      <c r="B13" s="115" t="s">
        <v>10</v>
      </c>
      <c r="C13" s="306" t="n"/>
    </row>
    <row customHeight="1" ht="16.5" r="14" s="375" spans="1:12">
      <c r="A14" s="305" t="s">
        <v>11</v>
      </c>
      <c r="B14" s="74" t="n">
        <v>4</v>
      </c>
      <c r="C14" s="306" t="n"/>
    </row>
    <row customHeight="1" ht="16.5" r="15" s="375" spans="1:12">
      <c r="A15" s="305" t="s">
        <v>12</v>
      </c>
      <c r="B15" s="74" t="n">
        <v>3.5</v>
      </c>
      <c r="C15" s="307" t="n"/>
    </row>
    <row customHeight="1" ht="16.5" r="16" s="375" spans="1:12">
      <c r="A16" s="266" t="s">
        <v>13</v>
      </c>
      <c r="B16" s="377" t="s">
        <v>14</v>
      </c>
      <c r="C16" s="378" t="n"/>
    </row>
    <row customHeight="1" ht="16.5" r="17" s="375" spans="1:12"/>
    <row customHeight="1" ht="16.5" r="18" s="375" spans="1:12">
      <c r="A18" s="376" t="s">
        <v>15</v>
      </c>
    </row>
    <row customHeight="1" ht="16.5" r="19" s="375" spans="1:12">
      <c r="A19" s="369" t="n"/>
    </row>
    <row customHeight="1" ht="16.5" r="20" s="375" spans="1:12">
      <c r="A20" s="382" t="s">
        <v>16</v>
      </c>
      <c r="B20" s="28" t="n"/>
    </row>
    <row customHeight="1" ht="16.5" r="21" s="375" spans="1:12">
      <c r="A21" s="268" t="s">
        <v>17</v>
      </c>
      <c r="B21" s="269" t="n"/>
    </row>
    <row customHeight="1" ht="16.5" r="22" s="375" spans="1:12">
      <c r="A22" s="44" t="s">
        <v>18</v>
      </c>
      <c r="B22" s="34" t="n">
        <v>3444</v>
      </c>
    </row>
    <row customHeight="1" ht="16.5" r="23" s="375" spans="1:12">
      <c r="A23" s="15" t="s">
        <v>19</v>
      </c>
      <c r="B23" s="35" t="n">
        <v>5071</v>
      </c>
    </row>
    <row customHeight="1" ht="16.5" r="24" s="375" spans="1:12">
      <c r="A24" s="45" t="s">
        <v>20</v>
      </c>
      <c r="B24" s="36" t="n">
        <v>2008</v>
      </c>
    </row>
    <row customHeight="1" ht="16.5" r="25" s="375" spans="1:12"/>
    <row customHeight="1" ht="16.5" r="26" s="375" spans="1:12">
      <c r="A26" s="270" t="s">
        <v>21</v>
      </c>
      <c r="B26" s="271" t="n"/>
    </row>
    <row customHeight="1" ht="16.5" r="27" s="375" spans="1:12">
      <c r="A27" s="46" t="s">
        <v>22</v>
      </c>
      <c r="B27" s="37" t="s">
        <v>23</v>
      </c>
    </row>
    <row customHeight="1" ht="16.5" r="28" s="375" spans="1:12">
      <c r="A28" s="15" t="s">
        <v>24</v>
      </c>
      <c r="B28" s="310">
        <f>B22-(B22*B27)</f>
        <v/>
      </c>
    </row>
    <row customHeight="1" ht="16.5" r="29" s="375" spans="1:12">
      <c r="A29" s="47" t="s">
        <v>25</v>
      </c>
      <c r="B29" s="321">
        <f>(B22*B27)+B22</f>
        <v/>
      </c>
    </row>
    <row customHeight="1" ht="16.5" r="30" s="375" spans="1:12">
      <c r="A30" s="49" t="s">
        <v>26</v>
      </c>
      <c r="B30" s="50" t="n">
        <v>0.2</v>
      </c>
      <c r="D30" s="51" t="n"/>
    </row>
    <row customHeight="1" ht="16.5" r="31" s="375" spans="1:12">
      <c r="A31" s="15" t="s">
        <v>24</v>
      </c>
      <c r="B31" s="52">
        <f>B23-(B23*B30)</f>
        <v/>
      </c>
    </row>
    <row customHeight="1" ht="16.5" r="32" s="375" spans="1:12">
      <c r="A32" s="47" t="s">
        <v>25</v>
      </c>
      <c r="B32" s="48">
        <f>B23*B30+B23</f>
        <v/>
      </c>
    </row>
    <row customHeight="1" ht="16.5" r="33" s="375" spans="1:12">
      <c r="A33" s="49" t="s">
        <v>27</v>
      </c>
      <c r="B33" s="53" t="n">
        <v>10</v>
      </c>
    </row>
    <row customHeight="1" ht="16.5" r="34" s="375" spans="1:12">
      <c r="A34" s="15" t="s">
        <v>24</v>
      </c>
      <c r="B34" s="310">
        <f>B24-B33</f>
        <v/>
      </c>
      <c r="L34" s="43" t="n"/>
    </row>
    <row customHeight="1" ht="16.5" r="35" s="375" spans="1:12">
      <c r="A35" s="311" t="s">
        <v>25</v>
      </c>
      <c r="B35" s="312">
        <f>B24+B33</f>
        <v/>
      </c>
      <c r="L35" s="43" t="n"/>
    </row>
    <row customHeight="1" ht="16.5" r="36" s="375" spans="1:12">
      <c r="L36" s="43" t="n"/>
    </row>
    <row customHeight="1" ht="16.5" r="37" s="375" spans="1:12">
      <c r="A37" s="382" t="s">
        <v>28</v>
      </c>
      <c r="B37" s="383" t="n"/>
      <c r="C37" s="383" t="n"/>
      <c r="D37" s="383" t="n"/>
      <c r="E37" s="383" t="n"/>
      <c r="F37" s="383" t="n"/>
      <c r="G37" s="383" t="n"/>
      <c r="H37" s="383" t="n"/>
      <c r="I37" s="383" t="n"/>
      <c r="J37" s="383" t="n"/>
      <c r="K37" s="384" t="n"/>
      <c r="L37" s="43" t="n"/>
    </row>
    <row customHeight="1" ht="16.5" r="38" s="375" spans="1:12">
      <c r="A38" s="114" t="s">
        <v>29</v>
      </c>
      <c r="B38" s="29" t="s">
        <v>30</v>
      </c>
      <c r="C38" s="29" t="s">
        <v>31</v>
      </c>
      <c r="D38" s="64" t="s">
        <v>32</v>
      </c>
      <c r="E38" s="78" t="s">
        <v>26</v>
      </c>
      <c r="F38" s="78" t="s">
        <v>33</v>
      </c>
      <c r="G38" s="72" t="s">
        <v>34</v>
      </c>
      <c r="H38" s="78" t="s">
        <v>35</v>
      </c>
      <c r="I38" s="93" t="s">
        <v>36</v>
      </c>
      <c r="J38" s="94" t="s">
        <v>37</v>
      </c>
      <c r="K38" s="353" t="s">
        <v>38</v>
      </c>
      <c r="L38" s="43" t="n"/>
    </row>
    <row customHeight="1" ht="16.5" r="39" s="375" spans="1:12">
      <c r="A39" s="116" t="s">
        <v>39</v>
      </c>
      <c r="B39" s="160" t="n">
        <v>1379000</v>
      </c>
      <c r="C39" s="141" t="n">
        <v>2970</v>
      </c>
      <c r="D39" s="288">
        <f>B39/C39</f>
        <v/>
      </c>
      <c r="E39" s="79" t="n">
        <v>9000</v>
      </c>
      <c r="F39" s="74" t="n">
        <v>1992</v>
      </c>
      <c r="G39" s="73" t="s"/>
      <c r="H39" s="90" t="s">
        <v>40</v>
      </c>
      <c r="I39" s="309" t="n">
        <v>0.1109016638092243</v>
      </c>
      <c r="J39" s="73" t="n"/>
      <c r="K39" s="73" t="s">
        <v>41</v>
      </c>
    </row>
    <row customHeight="1" ht="16.5" r="40" s="375" spans="1:12">
      <c r="A40" s="116" t="s">
        <v>42</v>
      </c>
      <c r="B40" s="160" t="n">
        <v>1450000</v>
      </c>
      <c r="C40" s="141" t="n">
        <v>3353</v>
      </c>
      <c r="D40" s="288">
        <f>B40/C40</f>
        <v/>
      </c>
      <c r="E40" s="79" t="n">
        <v>6534</v>
      </c>
      <c r="F40" s="74" t="n">
        <v>1998</v>
      </c>
      <c r="G40" s="73" t="s"/>
      <c r="H40" s="90" t="s">
        <v>43</v>
      </c>
      <c r="I40" s="309" t="n">
        <v>0.09408704001965029</v>
      </c>
      <c r="J40" s="73" t="n"/>
      <c r="K40" s="354" t="s">
        <v>41</v>
      </c>
      <c r="L40" s="43" t="n"/>
    </row>
    <row customHeight="1" ht="16.5" r="41" s="375" spans="1:12">
      <c r="A41" s="116" t="s">
        <v>44</v>
      </c>
      <c r="B41" s="160" t="n">
        <v>1400000</v>
      </c>
      <c r="C41" s="141" t="n">
        <v>3051</v>
      </c>
      <c r="D41" s="288">
        <f>B41/C41</f>
        <v/>
      </c>
      <c r="E41" s="79" t="n">
        <v>6969</v>
      </c>
      <c r="F41" s="74" t="n">
        <v>1997</v>
      </c>
      <c r="G41" s="73" t="s"/>
      <c r="H41" s="90" t="s">
        <v>45</v>
      </c>
      <c r="I41" s="309" t="n">
        <v>0.09261859813040425</v>
      </c>
      <c r="J41" s="73" t="n"/>
      <c r="K41" s="354" t="s">
        <v>41</v>
      </c>
      <c r="L41" s="43" t="n"/>
    </row>
    <row customHeight="1" ht="16.5" r="42" s="375" spans="1:12">
      <c r="A42" s="116" t="s">
        <v>46</v>
      </c>
      <c r="B42" s="160" t="n">
        <v>1200000</v>
      </c>
      <c r="C42" s="141" t="n">
        <v>3760</v>
      </c>
      <c r="D42" s="288">
        <f>B42/C42</f>
        <v/>
      </c>
      <c r="E42" s="79" t="n">
        <v>5662</v>
      </c>
      <c r="F42" s="74" t="n">
        <v>1993</v>
      </c>
      <c r="G42" s="73" t="s"/>
      <c r="H42" s="90" t="s">
        <v>47</v>
      </c>
      <c r="I42" s="309" t="n">
        <v>0.1066643185074737</v>
      </c>
      <c r="J42" s="73" t="n"/>
      <c r="K42" s="354" t="s">
        <v>41</v>
      </c>
      <c r="L42" s="43" t="n"/>
    </row>
    <row customHeight="1" ht="16.5" r="43" s="375" spans="1:12">
      <c r="A43" s="116" t="s">
        <v>48</v>
      </c>
      <c r="B43" s="160" t="n">
        <v>970500</v>
      </c>
      <c r="C43" s="141" t="n">
        <v>3434</v>
      </c>
      <c r="D43" s="288">
        <f>B43/C43</f>
        <v/>
      </c>
      <c r="E43" s="79" t="n">
        <v>5700</v>
      </c>
      <c r="F43" s="74" t="n">
        <v>1989</v>
      </c>
      <c r="G43" s="73" t="s"/>
      <c r="H43" s="90" t="s">
        <v>49</v>
      </c>
      <c r="I43" s="309" t="n">
        <v>0.3142096648412461</v>
      </c>
      <c r="J43" s="73" t="n"/>
      <c r="K43" s="354" t="s">
        <v>41</v>
      </c>
      <c r="L43" s="43" t="n"/>
    </row>
    <row customHeight="1" ht="16.5" r="44" s="375" spans="1:12">
      <c r="A44" s="116" t="s">
        <v>50</v>
      </c>
      <c r="B44" s="160" t="n"/>
      <c r="C44" s="141" t="n"/>
      <c r="D44" s="288">
        <f>B44/C44</f>
        <v/>
      </c>
      <c r="E44" s="79" t="n"/>
      <c r="F44" s="74" t="n"/>
      <c r="G44" s="73" t="n"/>
      <c r="H44" s="90" t="n"/>
      <c r="I44" s="309" t="n">
        <v>0</v>
      </c>
      <c r="J44" s="73" t="n"/>
      <c r="K44" s="354" t="n"/>
      <c r="L44" s="43" t="n"/>
    </row>
    <row customHeight="1" ht="16.5" r="45" s="375" spans="1:12">
      <c r="A45" s="116" t="s">
        <v>50</v>
      </c>
      <c r="B45" s="160" t="n"/>
      <c r="C45" s="141" t="n"/>
      <c r="D45" s="288">
        <f>B45/C45</f>
        <v/>
      </c>
      <c r="E45" s="79" t="n"/>
      <c r="F45" s="74" t="n"/>
      <c r="G45" s="73" t="n"/>
      <c r="H45" s="90" t="n"/>
      <c r="I45" s="309" t="n">
        <v>0</v>
      </c>
      <c r="J45" s="73" t="n"/>
      <c r="K45" s="354" t="n"/>
      <c r="L45" s="43" t="n"/>
    </row>
    <row customHeight="1" ht="16.5" r="46" s="375" spans="1:12">
      <c r="A46" s="116" t="s">
        <v>50</v>
      </c>
      <c r="B46" s="160" t="n"/>
      <c r="C46" s="141" t="n"/>
      <c r="D46" s="288">
        <f>B46/C46</f>
        <v/>
      </c>
      <c r="E46" s="79" t="n"/>
      <c r="F46" s="74" t="n"/>
      <c r="G46" s="73" t="n"/>
      <c r="H46" s="90" t="n"/>
      <c r="I46" s="309" t="n">
        <v>0</v>
      </c>
      <c r="J46" s="73" t="n"/>
      <c r="K46" s="354" t="n"/>
      <c r="L46" s="43" t="n"/>
    </row>
    <row customHeight="1" ht="16.5" r="47" s="375" spans="1:12">
      <c r="A47" s="116" t="s">
        <v>50</v>
      </c>
      <c r="B47" s="160" t="n"/>
      <c r="C47" s="141" t="n"/>
      <c r="D47" s="288">
        <f>B47/C47</f>
        <v/>
      </c>
      <c r="E47" s="79" t="n"/>
      <c r="F47" s="74" t="n"/>
      <c r="G47" s="73" t="n"/>
      <c r="H47" s="90" t="n"/>
      <c r="I47" s="309" t="n">
        <v>0</v>
      </c>
      <c r="J47" s="73" t="n"/>
      <c r="K47" s="354" t="n"/>
      <c r="L47" s="43" t="n"/>
    </row>
    <row customHeight="1" ht="16.5" r="48" s="375" spans="1:12">
      <c r="A48" s="116" t="s">
        <v>50</v>
      </c>
      <c r="B48" s="160" t="n"/>
      <c r="C48" s="141" t="n"/>
      <c r="D48" s="288">
        <f>B48/C48</f>
        <v/>
      </c>
      <c r="E48" s="79" t="n"/>
      <c r="F48" s="74" t="n"/>
      <c r="G48" s="73" t="n"/>
      <c r="H48" s="90" t="n"/>
      <c r="I48" s="309" t="n">
        <v>0</v>
      </c>
      <c r="J48" s="73" t="n"/>
      <c r="K48" s="354" t="n"/>
      <c r="L48" s="43" t="n"/>
    </row>
    <row customHeight="1" ht="16.5" r="49" s="375" spans="1:12">
      <c r="A49" s="116" t="s">
        <v>50</v>
      </c>
      <c r="B49" s="160" t="n"/>
      <c r="C49" s="141" t="n"/>
      <c r="D49" s="288">
        <f>B49/C49</f>
        <v/>
      </c>
      <c r="E49" s="79" t="n"/>
      <c r="F49" s="74" t="n"/>
      <c r="G49" s="74" t="n"/>
      <c r="H49" s="91" t="n"/>
      <c r="I49" s="309" t="n">
        <v>0</v>
      </c>
      <c r="J49" s="73" t="n"/>
      <c r="K49" s="354" t="n"/>
      <c r="L49" s="43" t="n"/>
    </row>
    <row customHeight="1" ht="16.5" r="50" s="375" spans="1:12">
      <c r="A50" s="117" t="n"/>
      <c r="B50" s="98" t="s">
        <v>51</v>
      </c>
      <c r="C50" s="142" t="s">
        <v>52</v>
      </c>
      <c r="D50" s="65" t="s">
        <v>53</v>
      </c>
      <c r="E50" s="89" t="s">
        <v>54</v>
      </c>
      <c r="F50" s="89" t="s">
        <v>55</v>
      </c>
      <c r="G50" s="89" t="s">
        <v>56</v>
      </c>
      <c r="H50" s="66" t="n"/>
      <c r="I50" s="30" t="n"/>
      <c r="J50" s="30" t="n"/>
      <c r="K50" s="31" t="n"/>
      <c r="L50" s="43" t="n"/>
    </row>
    <row customHeight="1" ht="16.5" r="51" s="375" spans="1:12">
      <c r="A51" s="117" t="n"/>
      <c r="B51" s="161">
        <f>AVERAGE(B39:B49)</f>
        <v/>
      </c>
      <c r="C51" s="142">
        <f>AVERAGE(C39:C49)</f>
        <v/>
      </c>
      <c r="D51" s="289">
        <f>B51/C51</f>
        <v/>
      </c>
      <c r="E51" s="89">
        <f>AVERAGE(E39:E49)</f>
        <v/>
      </c>
      <c r="F51" s="89">
        <f>AVERAGE(F39:F49)</f>
        <v/>
      </c>
      <c r="G51" s="89">
        <f>AVERAGE(G39:G49)</f>
        <v/>
      </c>
      <c r="H51" s="30" t="n"/>
      <c r="I51" s="30" t="n"/>
      <c r="J51" s="30" t="n"/>
      <c r="K51" s="31" t="n"/>
      <c r="L51" s="43" t="n"/>
    </row>
    <row customHeight="1" ht="16.5" r="52" s="375" spans="1:12">
      <c r="A52" s="56" t="n"/>
      <c r="B52" s="30" t="n"/>
      <c r="C52" s="30" t="n"/>
      <c r="D52" s="30" t="n"/>
      <c r="E52" s="66" t="n"/>
      <c r="F52" s="66" t="n"/>
      <c r="G52" s="30" t="n"/>
      <c r="H52" s="30" t="n"/>
      <c r="I52" s="30" t="n"/>
      <c r="J52" s="30" t="n"/>
      <c r="K52" s="31" t="n"/>
    </row>
    <row customHeight="1" ht="16.5" r="53" s="375" spans="1:12">
      <c r="A53" s="261" t="s">
        <v>57</v>
      </c>
      <c r="B53" s="262" t="n"/>
      <c r="C53" s="66" t="n"/>
      <c r="D53" s="379" t="s">
        <v>58</v>
      </c>
      <c r="E53" s="380" t="n"/>
      <c r="F53" s="380" t="n"/>
      <c r="G53" s="381" t="n"/>
      <c r="H53" s="30" t="n"/>
      <c r="I53" s="30" t="n"/>
      <c r="J53" s="30" t="n"/>
      <c r="K53" s="31" t="n"/>
    </row>
    <row customHeight="1" ht="16.5" r="54" s="375" spans="1:12">
      <c r="A54" s="19" t="s">
        <v>59</v>
      </c>
      <c r="B54" s="159">
        <f>B57*B22</f>
        <v/>
      </c>
      <c r="C54" s="30" t="n"/>
      <c r="D54" s="20" t="s">
        <v>60</v>
      </c>
      <c r="E54" s="74" t="n"/>
      <c r="F54" s="20" t="s">
        <v>61</v>
      </c>
      <c r="G54" s="74" t="n"/>
      <c r="H54" s="30" t="n"/>
      <c r="I54" s="30" t="n"/>
      <c r="J54" s="30" t="n"/>
      <c r="K54" s="31" t="n"/>
    </row>
    <row customHeight="1" ht="16.5" r="55" s="375" spans="1:12">
      <c r="A55" s="10" t="s">
        <v>62</v>
      </c>
      <c r="B55" s="162">
        <f>C51</f>
        <v/>
      </c>
      <c r="C55" s="30" t="n"/>
      <c r="D55" s="20" t="s">
        <v>63</v>
      </c>
      <c r="E55" s="74" t="n"/>
      <c r="F55" s="20" t="s">
        <v>64</v>
      </c>
      <c r="G55" s="74" t="n"/>
      <c r="H55" s="30" t="n"/>
      <c r="I55" s="30" t="n"/>
      <c r="J55" s="30" t="n"/>
      <c r="K55" s="31" t="n"/>
    </row>
    <row customHeight="1" ht="16.5" r="56" s="375" spans="1:12">
      <c r="A56" s="15" t="s">
        <v>65</v>
      </c>
      <c r="B56" s="299">
        <f>B51</f>
        <v/>
      </c>
      <c r="C56" s="66" t="n"/>
      <c r="D56" s="20" t="s">
        <v>66</v>
      </c>
      <c r="E56" s="74" t="n"/>
      <c r="F56" s="20" t="s">
        <v>67</v>
      </c>
      <c r="G56" s="74" t="n"/>
      <c r="H56" s="30" t="n"/>
      <c r="I56" s="30" t="n"/>
      <c r="J56" s="30" t="n"/>
      <c r="K56" s="31" t="n"/>
    </row>
    <row customHeight="1" ht="16.5" r="57" s="375" spans="1:12">
      <c r="A57" s="184" t="s">
        <v>68</v>
      </c>
      <c r="B57" s="185">
        <f>D51</f>
        <v/>
      </c>
      <c r="C57" s="67" t="n"/>
      <c r="D57" s="300" t="s">
        <v>69</v>
      </c>
      <c r="E57" s="317" t="n"/>
      <c r="F57" s="300" t="s">
        <v>70</v>
      </c>
      <c r="G57" s="118" t="n"/>
      <c r="H57" s="32" t="n"/>
      <c r="I57" s="32" t="n"/>
      <c r="J57" s="32" t="n"/>
      <c r="K57" s="33" t="n"/>
    </row>
    <row customHeight="1" ht="16.5" r="58" s="375" spans="1:12">
      <c r="C58" s="66" t="n"/>
      <c r="D58" s="66" t="n"/>
    </row>
    <row customHeight="1" ht="16.5" r="59" s="375" spans="1:12">
      <c r="A59" s="376" t="s">
        <v>71</v>
      </c>
    </row>
    <row customHeight="1" ht="16.5" r="60" s="375" spans="1:12">
      <c r="A60" s="369" t="n"/>
    </row>
    <row customHeight="1" ht="16.5" r="61" s="375" spans="1:12">
      <c r="A61" s="382" t="s">
        <v>72</v>
      </c>
      <c r="B61" s="28" t="n"/>
    </row>
    <row customHeight="1" ht="16.5" r="62" s="375" spans="1:12">
      <c r="A62" s="38" t="s">
        <v>73</v>
      </c>
      <c r="B62" s="39" t="n">
        <v>0</v>
      </c>
    </row>
    <row customHeight="1" ht="16.5" r="63" s="375" spans="1:12">
      <c r="A63" s="40" t="s">
        <v>74</v>
      </c>
      <c r="B63" s="163">
        <f>B64*B62</f>
        <v/>
      </c>
    </row>
    <row customHeight="1" ht="16.5" r="64" s="375" spans="1:12">
      <c r="A64" s="41" t="s">
        <v>75</v>
      </c>
      <c r="B64" s="164" t="n">
        <v>45</v>
      </c>
    </row>
    <row customHeight="1" ht="16.5" r="65" s="375" spans="1:12">
      <c r="A65" s="85" t="s">
        <v>76</v>
      </c>
      <c r="B65" s="86" t="n"/>
    </row>
    <row customHeight="1" ht="16.5" r="66" s="375" spans="1:12">
      <c r="A66" s="382" t="s">
        <v>77</v>
      </c>
      <c r="B66" s="384" t="n"/>
    </row>
    <row customHeight="1" ht="16.5" r="67" s="375" spans="1:12">
      <c r="A67" s="87" t="s">
        <v>78</v>
      </c>
      <c r="B67" s="144" t="n">
        <v>20000</v>
      </c>
      <c r="C67" s="66" t="n"/>
      <c r="F67" s="66" t="n"/>
      <c r="G67" s="66" t="n"/>
      <c r="H67" s="66" t="n"/>
      <c r="I67" s="66" t="n"/>
    </row>
    <row customHeight="1" ht="16.5" r="68" s="375" spans="1:12">
      <c r="A68" s="83" t="s">
        <v>73</v>
      </c>
      <c r="B68" s="88">
        <f>B22</f>
        <v/>
      </c>
      <c r="C68" s="66" t="n"/>
      <c r="F68" s="66" t="n"/>
      <c r="G68" s="66" t="n"/>
      <c r="H68" s="66" t="n"/>
      <c r="I68" s="66" t="n"/>
    </row>
    <row customHeight="1" ht="16.5" r="69" s="375" spans="1:12">
      <c r="A69" s="84" t="s">
        <v>75</v>
      </c>
      <c r="B69" s="165">
        <f>B67/B68</f>
        <v/>
      </c>
      <c r="C69" s="66" t="n"/>
      <c r="F69" s="66" t="n"/>
      <c r="G69" s="66" t="n"/>
      <c r="H69" s="66" t="n"/>
      <c r="I69" s="66" t="n"/>
    </row>
    <row customHeight="1" ht="16.5" r="70" s="375" spans="1:12">
      <c r="H70" s="66" t="n"/>
      <c r="I70" s="66" t="n"/>
    </row>
    <row customHeight="1" ht="16.5" r="71" s="375" spans="1:12">
      <c r="A71" s="376" t="s">
        <v>79</v>
      </c>
    </row>
    <row customHeight="1" ht="16.5" r="72" s="375" spans="1:12">
      <c r="A72" s="369" t="n"/>
    </row>
    <row customHeight="1" ht="16.5" r="73" s="375" spans="1:12">
      <c r="A73" s="382" t="s">
        <v>80</v>
      </c>
      <c r="B73" s="383" t="n"/>
      <c r="C73" s="383" t="n"/>
      <c r="D73" s="384" t="n"/>
    </row>
    <row r="74" spans="1:12">
      <c r="A74" s="16" t="s">
        <v>81</v>
      </c>
      <c r="B74" s="150">
        <f>B54</f>
        <v/>
      </c>
      <c r="C74" s="146" t="s">
        <v>82</v>
      </c>
      <c r="D74" s="158" t="s">
        <v>83</v>
      </c>
    </row>
    <row r="75" spans="1:12">
      <c r="A75" s="10" t="s">
        <v>84</v>
      </c>
      <c r="B75" s="156">
        <f>B63</f>
        <v/>
      </c>
      <c r="C75" s="151">
        <f>B75</f>
        <v/>
      </c>
      <c r="D75" s="145">
        <f>B74-B75</f>
        <v/>
      </c>
    </row>
    <row r="76" spans="1:12">
      <c r="A76" s="10" t="s">
        <v>85</v>
      </c>
      <c r="B76" s="11" t="n">
        <v>0.06</v>
      </c>
      <c r="C76" s="151">
        <f> B76*B74</f>
        <v/>
      </c>
      <c r="D76" s="145">
        <f>D75-C76</f>
        <v/>
      </c>
    </row>
    <row r="77" spans="1:12">
      <c r="A77" s="10" t="s">
        <v>86</v>
      </c>
      <c r="B77" s="11" t="n">
        <v>0.03</v>
      </c>
      <c r="C77" s="151">
        <f>B77*B74</f>
        <v/>
      </c>
      <c r="D77" s="145">
        <f>D76-C77</f>
        <v/>
      </c>
    </row>
    <row customHeight="1" ht="15" r="78" s="375" spans="1:12">
      <c r="A78" s="10" t="s">
        <v>87</v>
      </c>
      <c r="B78" s="143" t="n">
        <v>0.03</v>
      </c>
      <c r="C78" s="151">
        <f>B78*B74</f>
        <v/>
      </c>
      <c r="D78" s="145">
        <f>D77-C78</f>
        <v/>
      </c>
    </row>
    <row customHeight="1" ht="15.75" r="79" s="375" spans="1:12">
      <c r="A79" s="10" t="s">
        <v>88</v>
      </c>
      <c r="B79" s="11" t="n">
        <v>0.1</v>
      </c>
      <c r="C79" s="151">
        <f>B79*B74</f>
        <v/>
      </c>
      <c r="D79" s="145">
        <f>D78-C79</f>
        <v/>
      </c>
    </row>
    <row customHeight="1" ht="16.5" r="80" s="375" spans="1:12">
      <c r="A80" s="363" t="s">
        <v>89</v>
      </c>
      <c r="B80" s="153" t="n">
        <v>0</v>
      </c>
      <c r="C80" s="299">
        <f>B80</f>
        <v/>
      </c>
      <c r="D80" s="364">
        <f>D79-C80</f>
        <v/>
      </c>
    </row>
    <row customHeight="1" ht="16.5" r="81" s="375" spans="1:12">
      <c r="A81" s="10" t="s">
        <v>90</v>
      </c>
      <c r="B81" s="153" t="n">
        <v>15000</v>
      </c>
      <c r="C81" s="151">
        <f>B81</f>
        <v/>
      </c>
      <c r="D81" s="157">
        <f>D80-C81</f>
        <v/>
      </c>
    </row>
    <row customHeight="1" ht="15" r="82" s="375" spans="1:12">
      <c r="A82" s="17" t="s">
        <v>91</v>
      </c>
      <c r="B82" s="274">
        <f>B74-(C75+C76+C77+C78+C79+C81+C80)</f>
        <v/>
      </c>
      <c r="C82" s="152">
        <f>SUM(C75:C81)</f>
        <v/>
      </c>
      <c r="D82" s="149" t="n"/>
    </row>
    <row customHeight="1" ht="15.75" r="83" s="375" spans="1:12">
      <c r="A83" s="56" t="s">
        <v>88</v>
      </c>
      <c r="B83" s="154">
        <f>C79</f>
        <v/>
      </c>
      <c r="C83" s="263" t="s">
        <v>92</v>
      </c>
      <c r="D83" s="31" t="n"/>
    </row>
    <row customHeight="1" ht="15" r="84" s="375" spans="1:12">
      <c r="A84" s="12" t="s">
        <v>93</v>
      </c>
      <c r="B84" s="155">
        <f>C75+C76+C77+C78+C81+C80</f>
        <v/>
      </c>
      <c r="C84" s="147" t="s">
        <v>94</v>
      </c>
      <c r="D84" s="31" t="n"/>
    </row>
    <row customHeight="1" ht="15.75" r="85" s="375" spans="1:12">
      <c r="A85" s="14" t="s">
        <v>95</v>
      </c>
      <c r="B85" s="57">
        <f>(B76+B77+B78+B79)</f>
        <v/>
      </c>
      <c r="C85" s="147" t="n"/>
      <c r="D85" s="31" t="n"/>
    </row>
    <row customHeight="1" ht="15.75" r="86" s="375" spans="1:12">
      <c r="A86" s="18" t="s">
        <v>96</v>
      </c>
      <c r="B86" s="58" t="n"/>
      <c r="C86" s="148" t="n"/>
      <c r="D86" s="31" t="n"/>
    </row>
    <row customHeight="1" ht="16.5" r="87" s="375" spans="1:12">
      <c r="A87" s="24" t="s">
        <v>97</v>
      </c>
      <c r="B87" s="25" t="n"/>
      <c r="C87" s="32" t="n"/>
      <c r="D87" s="33" t="n"/>
    </row>
    <row customHeight="1" ht="16.5" r="88" s="375" spans="1:12"/>
    <row customHeight="1" ht="16.5" r="89" s="375" spans="1:12">
      <c r="A89" s="376" t="s">
        <v>98</v>
      </c>
    </row>
    <row customHeight="1" ht="15.75" r="90" s="375" spans="1:12">
      <c r="A90" s="369" t="n"/>
    </row>
    <row customHeight="1" ht="16.5" r="91" s="375" spans="1:12">
      <c r="A91" s="382" t="s">
        <v>99</v>
      </c>
      <c r="B91" s="383" t="n"/>
      <c r="C91" s="383" t="n"/>
      <c r="D91" s="383" t="n"/>
      <c r="E91" s="383" t="n"/>
      <c r="F91" s="384" t="n"/>
    </row>
    <row customHeight="1" ht="15.75" r="92" s="375" spans="1:12">
      <c r="A92" s="59" t="s">
        <v>59</v>
      </c>
      <c r="B92" s="60" t="s">
        <v>100</v>
      </c>
      <c r="C92" s="60" t="s">
        <v>90</v>
      </c>
      <c r="D92" s="60" t="s">
        <v>101</v>
      </c>
      <c r="E92" s="277" t="s">
        <v>102</v>
      </c>
      <c r="F92" s="278" t="s">
        <v>75</v>
      </c>
    </row>
    <row r="93" spans="1:12">
      <c r="A93" s="168">
        <f>B74</f>
        <v/>
      </c>
      <c r="B93" s="166">
        <f>B64</f>
        <v/>
      </c>
      <c r="C93" s="167" t="n">
        <v>15000</v>
      </c>
      <c r="D93" s="9" t="n">
        <v>0.75</v>
      </c>
      <c r="E93" s="275">
        <f>(A93*D93)-B63-C93</f>
        <v/>
      </c>
      <c r="F93" s="280">
        <f>E93/B22</f>
        <v/>
      </c>
    </row>
    <row customHeight="1" ht="16.5" r="94" s="375" spans="1:12">
      <c r="A94" s="15" t="s">
        <v>103</v>
      </c>
      <c r="B94" s="76" t="n"/>
      <c r="C94" s="373" t="s">
        <v>104</v>
      </c>
      <c r="D94" s="374" t="n"/>
      <c r="E94" s="276">
        <f>(E93+E95)/2</f>
        <v/>
      </c>
      <c r="F94" s="281">
        <f>E94/B22</f>
        <v/>
      </c>
    </row>
    <row customHeight="1" ht="16.5" r="95" s="375" spans="1:12">
      <c r="A95" s="45" t="s">
        <v>105</v>
      </c>
      <c r="B95" s="77" t="n"/>
      <c r="C95" s="371" t="s">
        <v>106</v>
      </c>
      <c r="D95" s="372" t="n"/>
      <c r="E95" s="279">
        <f>E93*0.9</f>
        <v/>
      </c>
      <c r="F95" s="282">
        <f>E95/B22</f>
        <v/>
      </c>
    </row>
    <row r="97" spans="1:12">
      <c r="A97" s="376" t="s">
        <v>107</v>
      </c>
      <c r="B97" s="81" t="n"/>
    </row>
    <row customHeight="1" ht="17" r="98" s="375" spans="1:12">
      <c r="A98" s="369" t="n"/>
      <c r="B98" s="81" t="n"/>
    </row>
    <row customHeight="1" ht="17" r="99" s="375" spans="1:12">
      <c r="A99" s="286" t="s">
        <v>108</v>
      </c>
      <c r="B99" s="287" t="n"/>
      <c r="C99" s="295" t="s">
        <v>109</v>
      </c>
    </row>
    <row r="100" spans="1:12">
      <c r="A100" s="297" t="s">
        <v>59</v>
      </c>
      <c r="B100" s="298">
        <f>B74</f>
        <v/>
      </c>
      <c r="C100" s="328">
        <f>B100/B22</f>
        <v/>
      </c>
      <c r="D100" s="110" t="n"/>
      <c r="E100" s="110" t="n"/>
      <c r="H100" s="30" t="n"/>
    </row>
    <row r="101" spans="1:12">
      <c r="A101" s="68" t="s">
        <v>110</v>
      </c>
      <c r="B101" s="169">
        <f>B84</f>
        <v/>
      </c>
      <c r="C101" s="327">
        <f>B101/B22</f>
        <v/>
      </c>
      <c r="D101" s="110" t="n"/>
      <c r="E101" s="110" t="n"/>
      <c r="G101" s="30" t="n"/>
      <c r="H101" s="30" t="n"/>
    </row>
    <row customHeight="1" ht="13.5" r="102" s="375" spans="1:12">
      <c r="A102" s="323" t="s">
        <v>111</v>
      </c>
      <c r="B102" s="324">
        <f>B82</f>
        <v/>
      </c>
      <c r="C102" s="327">
        <f>B102/B22</f>
        <v/>
      </c>
      <c r="D102" s="110" t="n"/>
      <c r="E102" s="110" t="n"/>
      <c r="G102" s="30" t="n"/>
      <c r="H102" s="30" t="n"/>
    </row>
    <row customHeight="1" ht="13.5" r="103" s="375" spans="1:12">
      <c r="A103" s="325" t="s">
        <v>112</v>
      </c>
      <c r="B103" s="326">
        <f>E93</f>
        <v/>
      </c>
      <c r="C103" s="327">
        <f>B103/B22</f>
        <v/>
      </c>
      <c r="D103" s="110" t="n"/>
      <c r="E103" s="110" t="n"/>
      <c r="G103" s="30" t="n"/>
      <c r="H103" s="30" t="n"/>
    </row>
    <row customHeight="1" ht="13.5" r="104" s="375" spans="1:12">
      <c r="A104" s="56" t="n"/>
      <c r="B104" s="170" t="n"/>
      <c r="C104" s="140" t="n"/>
      <c r="D104" s="110" t="n"/>
      <c r="E104" s="110" t="n"/>
      <c r="G104" s="30" t="n"/>
      <c r="H104" s="30" t="n"/>
    </row>
    <row r="105" spans="1:12">
      <c r="A105" s="329" t="s">
        <v>111</v>
      </c>
      <c r="B105" s="330">
        <f>B82</f>
        <v/>
      </c>
      <c r="C105" s="346">
        <f>B105/B22</f>
        <v/>
      </c>
      <c r="D105" s="290" t="n"/>
      <c r="E105" s="291" t="n"/>
      <c r="G105" s="30" t="n"/>
      <c r="H105" s="30" t="n"/>
    </row>
    <row customHeight="1" ht="15" r="106" s="375" spans="1:12">
      <c r="A106" s="80" t="s">
        <v>113</v>
      </c>
      <c r="B106" s="171">
        <f>B105*0.9</f>
        <v/>
      </c>
      <c r="C106" s="347">
        <f>B106/B22</f>
        <v/>
      </c>
      <c r="D106" s="110" t="n"/>
      <c r="E106" s="110" t="n"/>
    </row>
    <row customHeight="1" ht="15" r="107" s="375" spans="1:12">
      <c r="A107" s="80" t="s">
        <v>114</v>
      </c>
      <c r="B107" s="171">
        <f>B100-(B106+B101)</f>
        <v/>
      </c>
      <c r="C107" s="347">
        <f>B107/B22</f>
        <v/>
      </c>
      <c r="D107" s="110" t="n"/>
      <c r="E107" s="110" t="n"/>
      <c r="G107" s="30" t="n"/>
      <c r="H107" s="30" t="n"/>
    </row>
    <row customHeight="1" ht="15" r="108" s="375" spans="1:12">
      <c r="A108" s="138" t="s">
        <v>115</v>
      </c>
      <c r="B108" s="171">
        <f>B100-(B105+B101)</f>
        <v/>
      </c>
      <c r="C108" s="347">
        <f>B108/B22</f>
        <v/>
      </c>
      <c r="D108" s="110" t="n"/>
      <c r="E108" s="110" t="n"/>
      <c r="G108" s="30" t="n"/>
      <c r="H108" s="30" t="n"/>
    </row>
    <row r="109" spans="1:12">
      <c r="A109" s="56" t="n"/>
      <c r="B109" s="170" t="n"/>
      <c r="C109" s="348" t="n"/>
      <c r="D109" s="110" t="n"/>
      <c r="E109" s="110" t="n"/>
    </row>
    <row r="110" spans="1:12">
      <c r="A110" s="331" t="s">
        <v>112</v>
      </c>
      <c r="B110" s="332">
        <f>E93</f>
        <v/>
      </c>
      <c r="C110" s="349">
        <f>B110/B22</f>
        <v/>
      </c>
      <c r="D110" s="110" t="n"/>
      <c r="E110" s="110" t="n"/>
      <c r="G110" s="30" t="n"/>
      <c r="H110" s="30" t="n"/>
    </row>
    <row r="111" spans="1:12">
      <c r="A111" s="69" t="s">
        <v>116</v>
      </c>
      <c r="B111" s="172">
        <f>E95</f>
        <v/>
      </c>
      <c r="C111" s="350">
        <f>B111/B22</f>
        <v/>
      </c>
      <c r="D111" s="110" t="n"/>
      <c r="E111" s="110" t="n"/>
      <c r="G111" s="30" t="n"/>
      <c r="H111" s="30" t="n"/>
    </row>
    <row customHeight="1" ht="15" r="112" s="375" spans="1:12">
      <c r="A112" s="139" t="s">
        <v>117</v>
      </c>
      <c r="B112" s="172">
        <f>B100-B110-B101</f>
        <v/>
      </c>
      <c r="C112" s="350">
        <f>B112/B22</f>
        <v/>
      </c>
      <c r="D112" s="110" t="n"/>
      <c r="E112" s="110" t="n"/>
      <c r="G112" s="30" t="n"/>
      <c r="H112" s="30" t="n"/>
    </row>
    <row customHeight="1" ht="15" r="113" s="375" spans="1:12">
      <c r="A113" s="318" t="n"/>
      <c r="B113" s="319" t="n"/>
      <c r="C113" s="351" t="n"/>
      <c r="D113" s="110" t="n"/>
      <c r="E113" s="110" t="n"/>
      <c r="G113" s="30" t="n"/>
      <c r="H113" s="30" t="n"/>
    </row>
    <row customHeight="1" ht="15" r="114" s="375" spans="1:12">
      <c r="A114" s="70" t="s">
        <v>118</v>
      </c>
      <c r="B114" s="172">
        <f>C93</f>
        <v/>
      </c>
      <c r="C114" s="350">
        <f>B114/B22</f>
        <v/>
      </c>
      <c r="D114" s="110" t="n"/>
      <c r="E114" s="110" t="n"/>
      <c r="G114" s="30" t="n"/>
      <c r="H114" s="30" t="n"/>
    </row>
    <row customHeight="1" ht="15" r="115" s="375" spans="1:12">
      <c r="A115" s="341" t="n"/>
      <c r="B115" s="342" t="n"/>
      <c r="C115" s="320" t="n"/>
      <c r="D115" s="110" t="n"/>
      <c r="E115" s="110" t="n"/>
      <c r="G115" s="30" t="n"/>
      <c r="H115" s="30" t="n"/>
    </row>
    <row customHeight="1" ht="15" r="116" s="375" spans="1:12">
      <c r="A116" s="343" t="s">
        <v>59</v>
      </c>
      <c r="B116" s="344">
        <f>B100</f>
        <v/>
      </c>
      <c r="C116" s="345">
        <f>C100</f>
        <v/>
      </c>
      <c r="D116" s="356" t="s">
        <v>119</v>
      </c>
      <c r="E116" s="110" t="n"/>
      <c r="G116" s="30" t="n"/>
      <c r="H116" s="30" t="n"/>
    </row>
    <row r="117" spans="1:12">
      <c r="A117" s="335" t="s">
        <v>120</v>
      </c>
      <c r="B117" s="336">
        <f>B102+B101</f>
        <v/>
      </c>
      <c r="C117" s="337">
        <f>C102+C101</f>
        <v/>
      </c>
      <c r="D117" s="357">
        <f>B116-B117</f>
        <v/>
      </c>
      <c r="E117" s="110" t="n"/>
      <c r="G117" s="30" t="n"/>
      <c r="H117" s="30" t="n"/>
    </row>
    <row r="118" spans="1:12">
      <c r="A118" s="338" t="s">
        <v>121</v>
      </c>
      <c r="B118" s="333">
        <f>B103+B101</f>
        <v/>
      </c>
      <c r="C118" s="339">
        <f>C103+C101</f>
        <v/>
      </c>
      <c r="D118" s="358">
        <f>B116-B118</f>
        <v/>
      </c>
      <c r="E118" s="110" t="n"/>
      <c r="G118" s="30" t="n"/>
      <c r="H118" s="30" t="n"/>
    </row>
    <row r="119" spans="1:12">
      <c r="A119" s="296" t="s">
        <v>122</v>
      </c>
      <c r="B119" s="340">
        <f>E95+B101</f>
        <v/>
      </c>
      <c r="C119" s="334">
        <f>F95+C101</f>
        <v/>
      </c>
      <c r="D119" s="359">
        <f>B116-B119</f>
        <v/>
      </c>
      <c r="E119" s="110" t="n"/>
      <c r="H119" s="30" t="n"/>
    </row>
    <row r="120" spans="1:12">
      <c r="A120" s="251" t="s">
        <v>123</v>
      </c>
      <c r="B120" s="252" t="n"/>
      <c r="C120" s="253" t="n"/>
      <c r="D120" s="8" t="n"/>
      <c r="E120" s="110" t="n"/>
      <c r="H120" s="30" t="n"/>
    </row>
    <row r="121" spans="1:12">
      <c r="A121" s="254" t="n"/>
      <c r="B121" s="255" t="n"/>
      <c r="C121" s="256" t="n"/>
      <c r="D121" s="8" t="n"/>
      <c r="E121" s="110" t="n"/>
      <c r="H121" s="30" t="n"/>
    </row>
    <row customHeight="1" ht="17" r="122" s="375" spans="1:12">
      <c r="A122" s="257" t="n"/>
      <c r="B122" s="258" t="n"/>
      <c r="C122" s="259" t="n"/>
      <c r="D122" s="21" t="n"/>
      <c r="E122" s="110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6" width="14.83203125"/>
    <col customWidth="1" max="2" min="2" style="66" width="17.83203125"/>
    <col bestFit="1" customWidth="1" max="3" min="3" style="66" width="18.6640625"/>
    <col customWidth="1" max="4" min="4" style="66" width="14.6640625"/>
    <col customWidth="1" max="5" min="5" style="66" width="20.1640625"/>
    <col customWidth="1" max="6" min="6" style="66" width="21.83203125"/>
    <col customWidth="1" max="16384" min="7" style="66" width="9.1640625"/>
  </cols>
  <sheetData>
    <row customHeight="1" ht="12.75" r="1" s="375" spans="1:13">
      <c r="A1" s="397" t="s">
        <v>124</v>
      </c>
      <c r="B1" s="398" t="n"/>
      <c r="C1" s="398" t="n"/>
      <c r="D1" s="398" t="n"/>
      <c r="E1" s="398" t="n"/>
      <c r="F1" s="399" t="n"/>
    </row>
    <row customHeight="1" ht="12.75" r="2" s="375" spans="1:13">
      <c r="A2" s="400" t="n"/>
      <c r="B2" s="401" t="n"/>
      <c r="C2" s="401" t="n"/>
      <c r="D2" s="401" t="n"/>
      <c r="E2" s="401" t="n"/>
      <c r="F2" s="402" t="n"/>
    </row>
    <row customHeight="1" ht="18" r="3" s="375" spans="1:13">
      <c r="A3" s="218">
        <f>'SFR ANALYSIS'!A10:B10</f>
        <v/>
      </c>
      <c r="B3" s="407">
        <f>'SFR ANALYSIS'!B10:C10</f>
        <v/>
      </c>
      <c r="C3" s="407" t="n"/>
      <c r="D3" s="408" t="n"/>
      <c r="E3" s="202" t="s">
        <v>125</v>
      </c>
      <c r="F3" s="92">
        <f>'SFR ANALYSIS'!B12</f>
        <v/>
      </c>
    </row>
    <row customHeight="1" ht="17" r="4" s="375" spans="1:13">
      <c r="A4" s="390" t="s">
        <v>126</v>
      </c>
      <c r="B4" s="391" t="n"/>
      <c r="C4" s="391" t="n"/>
      <c r="D4" s="391" t="n"/>
      <c r="E4" s="391" t="n"/>
      <c r="F4" s="392" t="n"/>
    </row>
    <row customHeight="1" ht="16" r="5" s="375" spans="1:13">
      <c r="A5" s="405" t="s">
        <v>29</v>
      </c>
      <c r="B5" s="406" t="n"/>
      <c r="C5" s="203" t="s">
        <v>127</v>
      </c>
      <c r="D5" s="203" t="s">
        <v>22</v>
      </c>
      <c r="E5" s="406" t="s">
        <v>128</v>
      </c>
      <c r="F5" s="219" t="s">
        <v>36</v>
      </c>
    </row>
    <row customHeight="1" ht="16" r="6" s="375" spans="1:13">
      <c r="A6" s="393">
        <f>'SFR ANALYSIS'!A39</f>
        <v/>
      </c>
      <c r="B6" s="394" t="n"/>
      <c r="C6" s="204">
        <f>'SFR ANALYSIS'!B39</f>
        <v/>
      </c>
      <c r="D6" s="249">
        <f>'SFR ANALYSIS'!C39</f>
        <v/>
      </c>
      <c r="E6" s="205">
        <f>'SFR ANALYSIS'!D39</f>
        <v/>
      </c>
      <c r="F6" s="220">
        <f>'SFR ANALYSIS'!I39</f>
        <v/>
      </c>
      <c r="G6" s="55" t="n"/>
      <c r="H6" s="62" t="n"/>
    </row>
    <row customHeight="1" ht="16" r="7" s="375" spans="1:13">
      <c r="A7" s="395">
        <f>'SFR ANALYSIS'!A40</f>
        <v/>
      </c>
      <c r="B7" s="396" t="n"/>
      <c r="C7" s="206">
        <f>'SFR ANALYSIS'!B40</f>
        <v/>
      </c>
      <c r="D7" s="250">
        <f>'SFR ANALYSIS'!C40</f>
        <v/>
      </c>
      <c r="E7" s="207">
        <f>'SFR ANALYSIS'!D40</f>
        <v/>
      </c>
      <c r="F7" s="221">
        <f>'SFR ANALYSIS'!I40</f>
        <v/>
      </c>
      <c r="G7" s="62" t="n"/>
      <c r="H7" s="62" t="n"/>
    </row>
    <row customHeight="1" ht="16" r="8" s="375" spans="1:13">
      <c r="A8" s="393">
        <f>'SFR ANALYSIS'!A41</f>
        <v/>
      </c>
      <c r="B8" s="394" t="n"/>
      <c r="C8" s="204">
        <f>'SFR ANALYSIS'!B41</f>
        <v/>
      </c>
      <c r="D8" s="249">
        <f>'SFR ANALYSIS'!C41</f>
        <v/>
      </c>
      <c r="E8" s="205">
        <f>'SFR ANALYSIS'!D41</f>
        <v/>
      </c>
      <c r="F8" s="222">
        <f>'SFR ANALYSIS'!I41</f>
        <v/>
      </c>
      <c r="G8" s="62" t="n"/>
      <c r="H8" s="62" t="n"/>
    </row>
    <row customHeight="1" ht="16" r="9" s="375" spans="1:13">
      <c r="A9" s="395">
        <f>'SFR ANALYSIS'!A42</f>
        <v/>
      </c>
      <c r="B9" s="396" t="n"/>
      <c r="C9" s="206">
        <f>'SFR ANALYSIS'!B42</f>
        <v/>
      </c>
      <c r="D9" s="250">
        <f>'SFR ANALYSIS'!C42</f>
        <v/>
      </c>
      <c r="E9" s="207">
        <f>'SFR ANALYSIS'!D42</f>
        <v/>
      </c>
      <c r="F9" s="221">
        <f>'SFR ANALYSIS'!I42</f>
        <v/>
      </c>
      <c r="G9" s="62" t="n"/>
      <c r="H9" s="62" t="n"/>
    </row>
    <row customHeight="1" ht="16" r="10" s="375" spans="1:13">
      <c r="A10" s="393">
        <f>'SFR ANALYSIS'!A43</f>
        <v/>
      </c>
      <c r="B10" s="394" t="n"/>
      <c r="C10" s="204">
        <f>'SFR ANALYSIS'!B43</f>
        <v/>
      </c>
      <c r="D10" s="249">
        <f>'SFR ANALYSIS'!C43</f>
        <v/>
      </c>
      <c r="E10" s="205">
        <f>'SFR ANALYSIS'!D43</f>
        <v/>
      </c>
      <c r="F10" s="222">
        <f>'SFR ANALYSIS'!I43</f>
        <v/>
      </c>
      <c r="G10" s="62" t="n"/>
      <c r="H10" s="62" t="n"/>
    </row>
    <row customHeight="1" ht="16" r="11" s="375" spans="1:13">
      <c r="A11" s="395">
        <f>'SFR ANALYSIS'!A44</f>
        <v/>
      </c>
      <c r="B11" s="396" t="n"/>
      <c r="C11" s="206">
        <f>'SFR ANALYSIS'!B44</f>
        <v/>
      </c>
      <c r="D11" s="250">
        <f>'SFR ANALYSIS'!C44</f>
        <v/>
      </c>
      <c r="E11" s="207">
        <f>'SFR ANALYSIS'!D44</f>
        <v/>
      </c>
      <c r="F11" s="221">
        <f>'SFR ANALYSIS'!I44</f>
        <v/>
      </c>
      <c r="G11" s="62" t="n"/>
      <c r="H11" s="62" t="n"/>
    </row>
    <row customHeight="1" ht="16" r="12" s="375" spans="1:13">
      <c r="A12" s="393">
        <f>'SFR ANALYSIS'!A45</f>
        <v/>
      </c>
      <c r="B12" s="394" t="n"/>
      <c r="C12" s="204">
        <f>'SFR ANALYSIS'!B45</f>
        <v/>
      </c>
      <c r="D12" s="249">
        <f>'SFR ANALYSIS'!C45</f>
        <v/>
      </c>
      <c r="E12" s="205">
        <f>'SFR ANALYSIS'!D45</f>
        <v/>
      </c>
      <c r="F12" s="222">
        <f>'SFR ANALYSIS'!I45</f>
        <v/>
      </c>
      <c r="G12" s="62" t="n"/>
      <c r="H12" s="62" t="n"/>
    </row>
    <row customHeight="1" ht="16" r="13" s="375" spans="1:13">
      <c r="A13" s="395">
        <f>'SFR ANALYSIS'!A46</f>
        <v/>
      </c>
      <c r="B13" s="396" t="n"/>
      <c r="C13" s="206">
        <f>'SFR ANALYSIS'!B46</f>
        <v/>
      </c>
      <c r="D13" s="250">
        <f>'SFR ANALYSIS'!C46</f>
        <v/>
      </c>
      <c r="E13" s="207">
        <f>'SFR ANALYSIS'!D46</f>
        <v/>
      </c>
      <c r="F13" s="221">
        <f>'SFR ANALYSIS'!I46</f>
        <v/>
      </c>
      <c r="G13" s="62" t="n"/>
    </row>
    <row customHeight="1" ht="16" r="14" s="375" spans="1:13">
      <c r="A14" s="393">
        <f>'SFR ANALYSIS'!A47</f>
        <v/>
      </c>
      <c r="B14" s="394" t="n"/>
      <c r="C14" s="204">
        <f>'SFR ANALYSIS'!B47</f>
        <v/>
      </c>
      <c r="D14" s="249">
        <f>'SFR ANALYSIS'!C47</f>
        <v/>
      </c>
      <c r="E14" s="205">
        <f>'SFR ANALYSIS'!D47</f>
        <v/>
      </c>
      <c r="F14" s="222">
        <f>'SFR ANALYSIS'!I47</f>
        <v/>
      </c>
      <c r="G14" s="62" t="n"/>
      <c r="H14" s="62" t="n"/>
    </row>
    <row customHeight="1" ht="16" r="15" s="375" spans="1:13">
      <c r="A15" s="395">
        <f>'SFR ANALYSIS'!A48</f>
        <v/>
      </c>
      <c r="B15" s="396" t="n"/>
      <c r="C15" s="206">
        <f>'SFR ANALYSIS'!B48</f>
        <v/>
      </c>
      <c r="D15" s="250">
        <f>'SFR ANALYSIS'!C48</f>
        <v/>
      </c>
      <c r="E15" s="207">
        <f>'SFR ANALYSIS'!D48</f>
        <v/>
      </c>
      <c r="F15" s="221">
        <f>'SFR ANALYSIS'!I48</f>
        <v/>
      </c>
      <c r="G15" s="62" t="n"/>
      <c r="H15" s="62" t="n"/>
    </row>
    <row customHeight="1" ht="16" r="16" s="375" spans="1:13">
      <c r="A16" s="393">
        <f>'SFR ANALYSIS'!A49</f>
        <v/>
      </c>
      <c r="B16" s="394" t="n"/>
      <c r="C16" s="204">
        <f>'SFR ANALYSIS'!B49</f>
        <v/>
      </c>
      <c r="D16" s="249">
        <f>'SFR ANALYSIS'!C49</f>
        <v/>
      </c>
      <c r="E16" s="205">
        <f>'SFR ANALYSIS'!D49</f>
        <v/>
      </c>
      <c r="F16" s="223">
        <f>'SFR ANALYSIS'!I49</f>
        <v/>
      </c>
      <c r="G16" s="62" t="n"/>
      <c r="H16" s="62" t="n"/>
    </row>
    <row customHeight="1" ht="14" r="17" s="375" spans="1:13">
      <c r="A17" s="403" t="n"/>
      <c r="B17" s="404" t="n"/>
      <c r="C17" s="208" t="s">
        <v>129</v>
      </c>
      <c r="D17" s="208" t="s">
        <v>52</v>
      </c>
      <c r="E17" s="208" t="s">
        <v>130</v>
      </c>
      <c r="F17" s="224" t="n"/>
      <c r="G17" s="62" t="n"/>
      <c r="H17" s="62" t="n"/>
    </row>
    <row customHeight="1" ht="16" r="18" s="375" spans="1:13">
      <c r="A18" s="385" t="s">
        <v>131</v>
      </c>
      <c r="B18" s="386" t="n"/>
      <c r="C18" s="247">
        <f>'SFR ANALYSIS'!B51</f>
        <v/>
      </c>
      <c r="D18" s="308">
        <f>'SFR ANALYSIS'!C51</f>
        <v/>
      </c>
      <c r="E18" s="248">
        <f>'SFR ANALYSIS'!D51</f>
        <v/>
      </c>
      <c r="F18" s="225" t="n"/>
      <c r="G18" s="62" t="n"/>
      <c r="H18" s="62" t="n"/>
    </row>
    <row customHeight="1" ht="14" r="19" s="375" spans="1:13">
      <c r="A19" s="226" t="n"/>
      <c r="B19" s="209" t="n"/>
      <c r="C19" s="209" t="n"/>
      <c r="D19" s="209" t="n"/>
      <c r="E19" s="209" t="n"/>
      <c r="F19" s="227" t="n"/>
      <c r="G19" s="62" t="n"/>
      <c r="H19" s="62" t="n"/>
    </row>
    <row customHeight="1" ht="17" r="20" s="375" spans="1:13">
      <c r="A20" s="233" t="s">
        <v>132</v>
      </c>
      <c r="B20" s="210" t="n"/>
      <c r="C20" s="210" t="n"/>
      <c r="D20" s="210" t="n"/>
      <c r="E20" s="210" t="n"/>
      <c r="F20" s="228" t="n"/>
      <c r="G20" s="62" t="n"/>
      <c r="H20" s="62" t="n"/>
    </row>
    <row customHeight="1" ht="16" r="21" s="375" spans="1:13">
      <c r="A21" s="314" t="s">
        <v>59</v>
      </c>
      <c r="B21" s="211" t="n"/>
      <c r="C21" s="315">
        <f>'SFR ANALYSIS'!B54</f>
        <v/>
      </c>
      <c r="D21" s="316" t="n"/>
      <c r="E21" s="128" t="s">
        <v>133</v>
      </c>
      <c r="F21" s="129">
        <f>'SFR ANALYSIS'!B23</f>
        <v/>
      </c>
      <c r="G21" s="62" t="n"/>
      <c r="H21" s="62" t="n"/>
    </row>
    <row customHeight="1" ht="15" r="22" s="375" spans="1:13">
      <c r="A22" s="229" t="s">
        <v>134</v>
      </c>
      <c r="B22" s="212" t="n"/>
      <c r="C22" s="367">
        <f>'SFR ANALYSIS'!B14</f>
        <v/>
      </c>
      <c r="D22" s="250">
        <f>'SFR ANALYSIS'!B15</f>
        <v/>
      </c>
      <c r="E22" s="122" t="s">
        <v>135</v>
      </c>
      <c r="F22" s="123">
        <f>'SFR ANALYSIS'!B24</f>
        <v/>
      </c>
      <c r="G22" s="62" t="n"/>
      <c r="H22" s="62" t="n"/>
    </row>
    <row customHeight="1" ht="17" r="23" s="375" spans="1:13">
      <c r="A23" s="230" t="s">
        <v>136</v>
      </c>
      <c r="B23" s="213" t="n"/>
      <c r="C23" s="214">
        <f>'SFR ANALYSIS'!B22</f>
        <v/>
      </c>
      <c r="D23" s="215" t="n"/>
      <c r="E23" s="313" t="s">
        <v>137</v>
      </c>
      <c r="F23" s="125">
        <f>'SFR ANALYSIS'!G51</f>
        <v/>
      </c>
      <c r="G23" s="62" t="n"/>
      <c r="H23" s="62" t="n"/>
    </row>
    <row customHeight="1" ht="17" r="24" s="375" spans="1:13">
      <c r="A24" s="229" t="n"/>
      <c r="B24" s="216" t="n"/>
      <c r="C24" s="216" t="n"/>
      <c r="D24" s="217" t="n"/>
      <c r="E24" s="119" t="n"/>
      <c r="F24" s="120" t="n"/>
      <c r="G24" s="62" t="n"/>
      <c r="H24" s="62" t="n"/>
    </row>
    <row customHeight="1" ht="17" r="25" s="375" spans="1:13">
      <c r="A25" s="233" t="s">
        <v>138</v>
      </c>
      <c r="B25" s="210" t="n"/>
      <c r="C25" s="210" t="n"/>
      <c r="D25" s="210" t="n"/>
      <c r="E25" s="210" t="n"/>
      <c r="F25" s="228" t="n"/>
      <c r="G25" s="62" t="n"/>
      <c r="H25" s="62" t="n"/>
    </row>
    <row customHeight="1" ht="16" r="26" s="375" spans="1:13">
      <c r="A26" s="126" t="s">
        <v>60</v>
      </c>
      <c r="B26" s="127" t="n"/>
      <c r="C26" s="128">
        <f>'SFR ANALYSIS'!E54</f>
        <v/>
      </c>
      <c r="D26" s="128" t="n"/>
      <c r="E26" s="128" t="s">
        <v>139</v>
      </c>
      <c r="F26" s="129">
        <f>'SFR ANALYSIS'!G54</f>
        <v/>
      </c>
      <c r="G26" s="62" t="n"/>
      <c r="H26" s="62" t="n"/>
    </row>
    <row customHeight="1" ht="16" r="27" s="375" spans="1:13">
      <c r="A27" s="130" t="s">
        <v>63</v>
      </c>
      <c r="B27" s="131" t="n"/>
      <c r="C27" s="121">
        <f>'SFR ANALYSIS'!E55</f>
        <v/>
      </c>
      <c r="D27" s="121" t="n"/>
      <c r="E27" s="121" t="s">
        <v>64</v>
      </c>
      <c r="F27" s="355">
        <f>'SFR ANALYSIS'!G55</f>
        <v/>
      </c>
      <c r="G27" s="62" t="n"/>
      <c r="H27" s="62" t="n"/>
    </row>
    <row customHeight="1" ht="16" r="28" s="375" spans="1:13">
      <c r="A28" s="132" t="s">
        <v>140</v>
      </c>
      <c r="B28" s="133" t="n"/>
      <c r="C28" s="96">
        <f>'SFR ANALYSIS'!E56</f>
        <v/>
      </c>
      <c r="D28" s="96" t="n"/>
      <c r="E28" s="96" t="s">
        <v>141</v>
      </c>
      <c r="F28" s="97">
        <f>'SFR ANALYSIS'!G56</f>
        <v/>
      </c>
      <c r="G28" s="62" t="n"/>
      <c r="H28" s="62" t="n"/>
    </row>
    <row customHeight="1" ht="17" r="29" s="375" spans="1:13">
      <c r="A29" s="134" t="s">
        <v>142</v>
      </c>
      <c r="B29" s="135" t="n"/>
      <c r="C29" s="173">
        <f>'SFR ANALYSIS'!E57</f>
        <v/>
      </c>
      <c r="D29" s="136" t="n"/>
      <c r="E29" s="136" t="s">
        <v>70</v>
      </c>
      <c r="F29" s="124">
        <f>'SFR ANALYSIS'!G57</f>
        <v/>
      </c>
      <c r="G29" s="62" t="n"/>
      <c r="H29" s="62" t="n"/>
    </row>
    <row customHeight="1" ht="14" r="30" s="375" spans="1:13">
      <c r="A30" s="99" t="n"/>
      <c r="B30" s="66" t="n"/>
      <c r="C30" s="66" t="n"/>
      <c r="D30" s="66" t="n"/>
      <c r="E30" s="66" t="n"/>
      <c r="F30" s="101" t="n"/>
      <c r="G30" s="62" t="n"/>
      <c r="H30" s="62" t="n"/>
    </row>
    <row customHeight="1" ht="17" r="31" s="375" spans="1:13">
      <c r="A31" s="71" t="s">
        <v>143</v>
      </c>
      <c r="B31" s="193" t="n"/>
      <c r="C31" s="244" t="s">
        <v>144</v>
      </c>
      <c r="D31" s="100" t="s">
        <v>145</v>
      </c>
      <c r="E31" s="246" t="s">
        <v>146</v>
      </c>
      <c r="F31" s="234" t="n"/>
      <c r="G31" s="62" t="n"/>
      <c r="H31" s="62" t="n"/>
    </row>
    <row customHeight="1" ht="16" r="32" s="375" spans="1:13">
      <c r="A32" s="106" t="s">
        <v>147</v>
      </c>
      <c r="B32" s="102" t="n"/>
      <c r="C32" s="174">
        <f>'SFR ANALYSIS'!B75</f>
        <v/>
      </c>
      <c r="D32" s="178">
        <f>'SFR ANALYSIS'!B64</f>
        <v/>
      </c>
      <c r="E32" s="194" t="n"/>
      <c r="F32" s="95" t="n"/>
      <c r="G32" s="62" t="n"/>
      <c r="H32" s="62" t="n"/>
    </row>
    <row customHeight="1" ht="16" r="33" s="375" spans="1:13">
      <c r="A33" s="103" t="s">
        <v>148</v>
      </c>
      <c r="B33" s="104" t="n"/>
      <c r="C33" s="176">
        <f>'SFR ANALYSIS'!C76</f>
        <v/>
      </c>
      <c r="D33" s="179">
        <f>C33/C23</f>
        <v/>
      </c>
      <c r="E33" s="105">
        <f>'SFR ANALYSIS'!B76</f>
        <v/>
      </c>
      <c r="F33" s="101" t="n"/>
      <c r="G33" s="62" t="n"/>
      <c r="H33" s="62" t="n"/>
    </row>
    <row customHeight="1" ht="16" r="34" s="375" spans="1:13">
      <c r="A34" s="106" t="s">
        <v>86</v>
      </c>
      <c r="B34" s="102" t="n"/>
      <c r="C34" s="177">
        <f>'SFR ANALYSIS'!C77</f>
        <v/>
      </c>
      <c r="D34" s="178">
        <f>C34/C23</f>
        <v/>
      </c>
      <c r="E34" s="107">
        <f>'SFR ANALYSIS'!B77</f>
        <v/>
      </c>
      <c r="F34" s="95" t="n"/>
      <c r="G34" s="62" t="n"/>
      <c r="H34" s="62" t="n"/>
    </row>
    <row customHeight="1" ht="16" r="35" s="375" spans="1:13">
      <c r="A35" s="103" t="s">
        <v>87</v>
      </c>
      <c r="B35" s="104" t="n"/>
      <c r="C35" s="176">
        <f>'SFR ANALYSIS'!C78</f>
        <v/>
      </c>
      <c r="D35" s="179">
        <f>C35/C23</f>
        <v/>
      </c>
      <c r="E35" s="105">
        <f>'SFR ANALYSIS'!B78</f>
        <v/>
      </c>
      <c r="F35" s="101" t="n"/>
      <c r="G35" s="62" t="n"/>
      <c r="H35" s="62" t="n"/>
    </row>
    <row customHeight="1" ht="16" r="36" s="375" spans="1:13">
      <c r="A36" s="108" t="s">
        <v>90</v>
      </c>
      <c r="B36" s="109" t="n"/>
      <c r="C36" s="175">
        <f>'SFR ANALYSIS'!B81</f>
        <v/>
      </c>
      <c r="D36" s="178">
        <f>C36/C23</f>
        <v/>
      </c>
      <c r="E36" s="196" t="n"/>
      <c r="F36" s="235" t="n"/>
      <c r="G36" s="62" t="n"/>
      <c r="H36" s="62" t="n"/>
    </row>
    <row customHeight="1" ht="17" r="37" s="375" spans="1:13">
      <c r="A37" s="238" t="s">
        <v>149</v>
      </c>
      <c r="B37" s="239" t="n"/>
      <c r="C37" s="240">
        <f>'SFR ANALYSIS'!B84</f>
        <v/>
      </c>
      <c r="D37" s="241">
        <f>SUM(D32:D36)</f>
        <v/>
      </c>
      <c r="E37" s="242" t="n"/>
      <c r="F37" s="243" t="n"/>
      <c r="G37" s="62" t="n"/>
      <c r="H37" s="62" t="n"/>
    </row>
    <row customHeight="1" ht="17" r="38" s="375" spans="1:13">
      <c r="A38" s="7" t="n"/>
      <c r="B38" s="62" t="n"/>
      <c r="C38" s="110" t="n"/>
      <c r="D38" s="62" t="n"/>
      <c r="E38" s="62" t="n"/>
      <c r="F38" s="63" t="n"/>
      <c r="G38" s="62" t="n"/>
      <c r="H38" s="62" t="n"/>
    </row>
    <row customHeight="1" ht="17" r="39" s="375" spans="1:13">
      <c r="A39" s="382" t="s">
        <v>108</v>
      </c>
      <c r="B39" s="197" t="n"/>
      <c r="C39" s="245" t="s">
        <v>144</v>
      </c>
      <c r="D39" s="111" t="s">
        <v>150</v>
      </c>
      <c r="E39" s="284" t="s">
        <v>151</v>
      </c>
      <c r="F39" s="26" t="s">
        <v>152</v>
      </c>
      <c r="G39" s="62" t="n"/>
      <c r="H39" s="62" t="n"/>
    </row>
    <row customHeight="1" ht="16" r="40" s="375" spans="1:13">
      <c r="A40" s="112" t="s">
        <v>59</v>
      </c>
      <c r="B40" s="232" t="n"/>
      <c r="C40" s="180">
        <f>'SFR ANALYSIS'!B100</f>
        <v/>
      </c>
      <c r="D40" s="181">
        <f>C22</f>
        <v/>
      </c>
      <c r="E40" s="198" t="n"/>
      <c r="F40" s="237" t="n"/>
      <c r="G40" s="62" t="n"/>
      <c r="H40" s="62" t="n"/>
    </row>
    <row customHeight="1" ht="16" r="41" s="375" spans="1:13">
      <c r="A41" s="113" t="s">
        <v>153</v>
      </c>
      <c r="B41" s="199" t="n"/>
      <c r="C41" s="182">
        <f>'SFR ANALYSIS'!B101</f>
        <v/>
      </c>
      <c r="D41" s="183">
        <f>D37</f>
        <v/>
      </c>
      <c r="E41" s="195" t="n"/>
      <c r="F41" s="101" t="n"/>
      <c r="G41" s="62" t="n"/>
      <c r="H41" s="62" t="n"/>
    </row>
    <row customHeight="1" ht="16" r="42" s="375" spans="1:13">
      <c r="A42" s="137" t="s">
        <v>154</v>
      </c>
      <c r="B42" s="200" t="n"/>
      <c r="C42" s="180">
        <f>'SFR ANALYSIS'!B82</f>
        <v/>
      </c>
      <c r="D42" s="191">
        <f>C42/C23</f>
        <v/>
      </c>
      <c r="E42" s="198" t="n"/>
      <c r="F42" s="237" t="n"/>
      <c r="G42" s="62" t="n"/>
      <c r="H42" s="62" t="n"/>
    </row>
    <row customHeight="1" ht="16" r="43" s="375" spans="1:13">
      <c r="A43" s="186" t="s">
        <v>155</v>
      </c>
      <c r="B43" s="189" t="n"/>
      <c r="C43" s="187">
        <f>SUM(C41:C42)</f>
        <v/>
      </c>
      <c r="D43" s="188">
        <f>C43/C23</f>
        <v/>
      </c>
      <c r="E43" s="195" t="n"/>
      <c r="F43" s="101" t="n"/>
      <c r="G43" s="62" t="n"/>
      <c r="H43" s="62" t="n"/>
    </row>
    <row r="44" spans="1:13">
      <c r="A44" s="231" t="n"/>
      <c r="B44" s="190" t="n"/>
      <c r="C44" s="192" t="n"/>
      <c r="D44" s="192" t="n"/>
      <c r="E44" s="201" t="n"/>
      <c r="F44" s="236" t="n"/>
      <c r="G44" s="62" t="n"/>
      <c r="H44" s="62" t="n"/>
    </row>
    <row customHeight="1" ht="16" r="45" s="375" spans="1:13">
      <c r="A45" s="387" t="s">
        <v>156</v>
      </c>
      <c r="B45" s="388" t="n"/>
      <c r="C45" s="388" t="n"/>
      <c r="D45" s="389" t="n"/>
      <c r="E45" s="365">
        <f>'SFR ANALYSIS'!B79</f>
        <v/>
      </c>
      <c r="F45" s="366">
        <f>'SFR ANALYSIS'!C79</f>
        <v/>
      </c>
      <c r="G45" s="62" t="n"/>
      <c r="H45" s="62" t="n"/>
    </row>
    <row customHeight="1" ht="14" r="46" s="375" spans="1:13">
      <c r="A46" s="352" t="s">
        <v>157</v>
      </c>
      <c r="B46" s="292" t="n"/>
      <c r="E46" s="294" t="n"/>
      <c r="F46" s="3" t="n"/>
    </row>
    <row customHeight="1" ht="14" r="47" s="375" spans="1:13">
      <c r="A47" s="293" t="n"/>
      <c r="B47" s="292" t="n"/>
      <c r="E47" s="294" t="n"/>
      <c r="F47" s="3" t="n"/>
    </row>
    <row r="48" spans="1:13">
      <c r="A48" s="1" t="n"/>
      <c r="F48" s="3" t="n"/>
    </row>
    <row customHeight="1" ht="14" r="49" s="375" spans="1:13">
      <c r="A49" s="5" t="n"/>
      <c r="B49" s="4" t="n"/>
      <c r="C49" s="4" t="n"/>
      <c r="D49" s="4" t="n"/>
      <c r="E49" s="4" t="n"/>
      <c r="F49" s="6" t="n"/>
    </row>
  </sheetData>
  <mergeCells count="18"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  <mergeCell ref="A18:B18"/>
    <mergeCell ref="A45:D45"/>
    <mergeCell ref="A4:F4"/>
    <mergeCell ref="A14:B14"/>
    <mergeCell ref="A9:B9"/>
    <mergeCell ref="A10:B10"/>
    <mergeCell ref="A11:B11"/>
    <mergeCell ref="A8:B8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2016-03-31T04:24:13Z</dcterms:modified>
  <cp:lastModifiedBy>Microsoft Office User</cp:lastModifiedBy>
  <cp:category/>
  <cp:contentStatus/>
  <cp:version/>
  <cp:revision/>
  <cp:keywords/>
  <cp:lastPrinted>2015-12-02T23:31:17Z</cp:lastPrinted>
</cp:coreProperties>
</file>