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3955" windowHeight="9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11" i="1"/>
  <c r="B12" i="1" s="1"/>
  <c r="B13" i="1" s="1"/>
  <c r="B14" i="1" s="1"/>
  <c r="B15" i="1" s="1"/>
  <c r="B16" i="1" s="1"/>
  <c r="I11" i="1"/>
  <c r="D10" i="1"/>
  <c r="C10" i="1"/>
  <c r="E10" i="1" s="1"/>
  <c r="F10" i="1" s="1"/>
  <c r="G11" i="1" s="1"/>
  <c r="B6" i="1"/>
  <c r="C16" i="1" l="1"/>
  <c r="E16" i="1" s="1"/>
  <c r="D16" i="1"/>
  <c r="B17" i="1"/>
  <c r="C15" i="1"/>
  <c r="E15" i="1" s="1"/>
  <c r="D15" i="1"/>
  <c r="J11" i="1"/>
  <c r="K11" i="1" s="1"/>
  <c r="I12" i="1" s="1"/>
  <c r="J12" i="1" s="1"/>
  <c r="K12" i="1" s="1"/>
  <c r="I13" i="1" s="1"/>
  <c r="C11" i="1"/>
  <c r="E11" i="1" s="1"/>
  <c r="H11" i="1" s="1"/>
  <c r="D11" i="1"/>
  <c r="F11" i="1" l="1"/>
  <c r="C17" i="1"/>
  <c r="E17" i="1" s="1"/>
  <c r="D17" i="1"/>
  <c r="B18" i="1"/>
  <c r="J13" i="1"/>
  <c r="K13" i="1" s="1"/>
  <c r="I14" i="1" s="1"/>
  <c r="D12" i="1"/>
  <c r="C12" i="1"/>
  <c r="E12" i="1" s="1"/>
  <c r="C18" i="1" l="1"/>
  <c r="E18" i="1" s="1"/>
  <c r="D18" i="1"/>
  <c r="B19" i="1"/>
  <c r="J14" i="1"/>
  <c r="K14" i="1" s="1"/>
  <c r="I15" i="1" s="1"/>
  <c r="J15" i="1" s="1"/>
  <c r="K15" i="1" s="1"/>
  <c r="I16" i="1" s="1"/>
  <c r="C13" i="1"/>
  <c r="E13" i="1" s="1"/>
  <c r="D13" i="1"/>
  <c r="J16" i="1" l="1"/>
  <c r="K16" i="1"/>
  <c r="I17" i="1" s="1"/>
  <c r="J17" i="1" s="1"/>
  <c r="K17" i="1" s="1"/>
  <c r="I18" i="1" s="1"/>
  <c r="J18" i="1" s="1"/>
  <c r="K18" i="1" s="1"/>
  <c r="I19" i="1" s="1"/>
  <c r="J19" i="1" s="1"/>
  <c r="K19" i="1" s="1"/>
  <c r="I20" i="1" s="1"/>
  <c r="D19" i="1"/>
  <c r="B20" i="1"/>
  <c r="C19" i="1"/>
  <c r="E19" i="1" s="1"/>
  <c r="D14" i="1"/>
  <c r="C14" i="1"/>
  <c r="E14" i="1" s="1"/>
  <c r="G12" i="1"/>
  <c r="H12" i="1" s="1"/>
  <c r="F12" i="1" s="1"/>
  <c r="J20" i="1" l="1"/>
  <c r="K20" i="1" s="1"/>
  <c r="I21" i="1" s="1"/>
  <c r="C20" i="1"/>
  <c r="E20" i="1" s="1"/>
  <c r="D20" i="1"/>
  <c r="B21" i="1"/>
  <c r="G13" i="1"/>
  <c r="H13" i="1" s="1"/>
  <c r="F13" i="1" s="1"/>
  <c r="C21" i="1" l="1"/>
  <c r="E21" i="1" s="1"/>
  <c r="D21" i="1"/>
  <c r="B22" i="1"/>
  <c r="J21" i="1"/>
  <c r="K21" i="1" s="1"/>
  <c r="I22" i="1" s="1"/>
  <c r="G14" i="1"/>
  <c r="H14" i="1" s="1"/>
  <c r="F14" i="1" s="1"/>
  <c r="J22" i="1" l="1"/>
  <c r="K22" i="1" s="1"/>
  <c r="I23" i="1" s="1"/>
  <c r="C22" i="1"/>
  <c r="E22" i="1" s="1"/>
  <c r="D22" i="1"/>
  <c r="B23" i="1"/>
  <c r="G15" i="1"/>
  <c r="H15" i="1" s="1"/>
  <c r="F15" i="1" s="1"/>
  <c r="J23" i="1" l="1"/>
  <c r="K23" i="1" s="1"/>
  <c r="I24" i="1" s="1"/>
  <c r="G16" i="1"/>
  <c r="H16" i="1" s="1"/>
  <c r="F16" i="1" s="1"/>
  <c r="D23" i="1"/>
  <c r="B24" i="1"/>
  <c r="C23" i="1"/>
  <c r="E23" i="1" s="1"/>
  <c r="J24" i="1" l="1"/>
  <c r="K24" i="1"/>
  <c r="I25" i="1" s="1"/>
  <c r="C24" i="1"/>
  <c r="E24" i="1" s="1"/>
  <c r="D24" i="1"/>
  <c r="B25" i="1"/>
  <c r="G17" i="1"/>
  <c r="H17" i="1" s="1"/>
  <c r="F17" i="1" s="1"/>
  <c r="G18" i="1" l="1"/>
  <c r="H18" i="1" s="1"/>
  <c r="F18" i="1" s="1"/>
  <c r="C25" i="1"/>
  <c r="E25" i="1" s="1"/>
  <c r="D25" i="1"/>
  <c r="B26" i="1"/>
  <c r="J25" i="1"/>
  <c r="K25" i="1" s="1"/>
  <c r="I26" i="1" s="1"/>
  <c r="G19" i="1" l="1"/>
  <c r="H19" i="1" s="1"/>
  <c r="F19" i="1" s="1"/>
  <c r="J26" i="1"/>
  <c r="K26" i="1" s="1"/>
  <c r="I27" i="1" s="1"/>
  <c r="C26" i="1"/>
  <c r="E26" i="1" s="1"/>
  <c r="D26" i="1"/>
  <c r="B27" i="1"/>
  <c r="J27" i="1" l="1"/>
  <c r="K27" i="1" s="1"/>
  <c r="I28" i="1" s="1"/>
  <c r="G20" i="1"/>
  <c r="H20" i="1" s="1"/>
  <c r="F20" i="1" s="1"/>
  <c r="D27" i="1"/>
  <c r="B28" i="1"/>
  <c r="B29" i="1" s="1"/>
  <c r="C27" i="1"/>
  <c r="E27" i="1" s="1"/>
  <c r="C29" i="1" l="1"/>
  <c r="E29" i="1" s="1"/>
  <c r="D29" i="1"/>
  <c r="B30" i="1"/>
  <c r="J28" i="1"/>
  <c r="K28" i="1" s="1"/>
  <c r="I29" i="1" s="1"/>
  <c r="C28" i="1"/>
  <c r="E28" i="1" s="1"/>
  <c r="D28" i="1"/>
  <c r="G21" i="1"/>
  <c r="H21" i="1" s="1"/>
  <c r="F21" i="1" s="1"/>
  <c r="J29" i="1" l="1"/>
  <c r="K29" i="1" s="1"/>
  <c r="I30" i="1" s="1"/>
  <c r="C30" i="1"/>
  <c r="E30" i="1" s="1"/>
  <c r="D30" i="1"/>
  <c r="B31" i="1"/>
  <c r="G22" i="1"/>
  <c r="H22" i="1" s="1"/>
  <c r="F22" i="1" s="1"/>
  <c r="J30" i="1" l="1"/>
  <c r="K30" i="1"/>
  <c r="I31" i="1" s="1"/>
  <c r="C31" i="1"/>
  <c r="E31" i="1" s="1"/>
  <c r="D31" i="1"/>
  <c r="B32" i="1"/>
  <c r="G23" i="1"/>
  <c r="H23" i="1" s="1"/>
  <c r="F23" i="1" s="1"/>
  <c r="J31" i="1" l="1"/>
  <c r="K31" i="1"/>
  <c r="I32" i="1" s="1"/>
  <c r="D32" i="1"/>
  <c r="B33" i="1"/>
  <c r="C32" i="1"/>
  <c r="E32" i="1" s="1"/>
  <c r="G24" i="1"/>
  <c r="H24" i="1" s="1"/>
  <c r="F24" i="1" s="1"/>
  <c r="J32" i="1" l="1"/>
  <c r="K32" i="1"/>
  <c r="I33" i="1" s="1"/>
  <c r="C33" i="1"/>
  <c r="E33" i="1" s="1"/>
  <c r="D33" i="1"/>
  <c r="B34" i="1"/>
  <c r="G25" i="1"/>
  <c r="H25" i="1" s="1"/>
  <c r="F25" i="1" s="1"/>
  <c r="J33" i="1" l="1"/>
  <c r="K33" i="1"/>
  <c r="I34" i="1" s="1"/>
  <c r="C34" i="1"/>
  <c r="E34" i="1" s="1"/>
  <c r="D34" i="1"/>
  <c r="B35" i="1"/>
  <c r="G26" i="1"/>
  <c r="H26" i="1" s="1"/>
  <c r="F26" i="1" s="1"/>
  <c r="J34" i="1" l="1"/>
  <c r="K34" i="1"/>
  <c r="I35" i="1" s="1"/>
  <c r="C35" i="1"/>
  <c r="E35" i="1" s="1"/>
  <c r="D35" i="1"/>
  <c r="B36" i="1"/>
  <c r="G27" i="1"/>
  <c r="H27" i="1" s="1"/>
  <c r="F27" i="1" s="1"/>
  <c r="J35" i="1" l="1"/>
  <c r="K35" i="1"/>
  <c r="I36" i="1" s="1"/>
  <c r="D36" i="1"/>
  <c r="B37" i="1"/>
  <c r="C36" i="1"/>
  <c r="E36" i="1" s="1"/>
  <c r="G28" i="1"/>
  <c r="H28" i="1" s="1"/>
  <c r="F28" i="1" s="1"/>
  <c r="J36" i="1" l="1"/>
  <c r="K36" i="1"/>
  <c r="I37" i="1" s="1"/>
  <c r="G29" i="1"/>
  <c r="H29" i="1" s="1"/>
  <c r="F29" i="1" s="1"/>
  <c r="C37" i="1"/>
  <c r="E37" i="1" s="1"/>
  <c r="D37" i="1"/>
  <c r="B38" i="1"/>
  <c r="J37" i="1" l="1"/>
  <c r="K37" i="1"/>
  <c r="I38" i="1" s="1"/>
  <c r="G30" i="1"/>
  <c r="H30" i="1" s="1"/>
  <c r="F30" i="1" s="1"/>
  <c r="C38" i="1"/>
  <c r="E38" i="1" s="1"/>
  <c r="D38" i="1"/>
  <c r="B39" i="1"/>
  <c r="J38" i="1" l="1"/>
  <c r="K38" i="1"/>
  <c r="I39" i="1" s="1"/>
  <c r="G31" i="1"/>
  <c r="H31" i="1" s="1"/>
  <c r="F31" i="1" s="1"/>
  <c r="C39" i="1"/>
  <c r="E39" i="1" s="1"/>
  <c r="D39" i="1"/>
  <c r="B40" i="1"/>
  <c r="J39" i="1" l="1"/>
  <c r="K39" i="1"/>
  <c r="I40" i="1" s="1"/>
  <c r="G32" i="1"/>
  <c r="H32" i="1" s="1"/>
  <c r="F32" i="1" s="1"/>
  <c r="D40" i="1"/>
  <c r="B41" i="1"/>
  <c r="C40" i="1"/>
  <c r="E40" i="1" s="1"/>
  <c r="J40" i="1" l="1"/>
  <c r="K40" i="1"/>
  <c r="I41" i="1" s="1"/>
  <c r="G33" i="1"/>
  <c r="H33" i="1" s="1"/>
  <c r="F33" i="1" s="1"/>
  <c r="C41" i="1"/>
  <c r="E41" i="1" s="1"/>
  <c r="D41" i="1"/>
  <c r="B42" i="1"/>
  <c r="J41" i="1" l="1"/>
  <c r="K41" i="1" s="1"/>
  <c r="I42" i="1" s="1"/>
  <c r="G34" i="1"/>
  <c r="H34" i="1" s="1"/>
  <c r="F34" i="1" s="1"/>
  <c r="C42" i="1"/>
  <c r="E42" i="1" s="1"/>
  <c r="D42" i="1"/>
  <c r="B43" i="1"/>
  <c r="J42" i="1" l="1"/>
  <c r="K42" i="1"/>
  <c r="I43" i="1" s="1"/>
  <c r="G35" i="1"/>
  <c r="H35" i="1" s="1"/>
  <c r="F35" i="1" s="1"/>
  <c r="C43" i="1"/>
  <c r="E43" i="1" s="1"/>
  <c r="D43" i="1"/>
  <c r="B44" i="1"/>
  <c r="J43" i="1" l="1"/>
  <c r="K43" i="1" s="1"/>
  <c r="I44" i="1" s="1"/>
  <c r="G36" i="1"/>
  <c r="H36" i="1" s="1"/>
  <c r="F36" i="1" s="1"/>
  <c r="D44" i="1"/>
  <c r="B45" i="1"/>
  <c r="C44" i="1"/>
  <c r="E44" i="1" s="1"/>
  <c r="J44" i="1" l="1"/>
  <c r="K44" i="1"/>
  <c r="I45" i="1" s="1"/>
  <c r="J45" i="1" s="1"/>
  <c r="K45" i="1" s="1"/>
  <c r="I46" i="1" s="1"/>
  <c r="G37" i="1"/>
  <c r="H37" i="1" s="1"/>
  <c r="F37" i="1" s="1"/>
  <c r="C45" i="1"/>
  <c r="E45" i="1" s="1"/>
  <c r="D45" i="1"/>
  <c r="B46" i="1"/>
  <c r="J46" i="1" l="1"/>
  <c r="K46" i="1"/>
  <c r="I47" i="1" s="1"/>
  <c r="G38" i="1"/>
  <c r="H38" i="1" s="1"/>
  <c r="F38" i="1" s="1"/>
  <c r="C46" i="1"/>
  <c r="E46" i="1" s="1"/>
  <c r="D46" i="1"/>
  <c r="B47" i="1"/>
  <c r="J47" i="1" l="1"/>
  <c r="K47" i="1"/>
  <c r="I48" i="1" s="1"/>
  <c r="G39" i="1"/>
  <c r="H39" i="1" s="1"/>
  <c r="F39" i="1" s="1"/>
  <c r="C47" i="1"/>
  <c r="E47" i="1" s="1"/>
  <c r="D47" i="1"/>
  <c r="B48" i="1"/>
  <c r="J48" i="1" l="1"/>
  <c r="K48" i="1"/>
  <c r="I49" i="1" s="1"/>
  <c r="G40" i="1"/>
  <c r="H40" i="1" s="1"/>
  <c r="F40" i="1" s="1"/>
  <c r="D48" i="1"/>
  <c r="B49" i="1"/>
  <c r="C48" i="1"/>
  <c r="E48" i="1" s="1"/>
  <c r="J49" i="1" l="1"/>
  <c r="K49" i="1"/>
  <c r="I50" i="1" s="1"/>
  <c r="G41" i="1"/>
  <c r="H41" i="1" s="1"/>
  <c r="F41" i="1" s="1"/>
  <c r="C49" i="1"/>
  <c r="E49" i="1" s="1"/>
  <c r="D49" i="1"/>
  <c r="B50" i="1"/>
  <c r="J50" i="1" l="1"/>
  <c r="K50" i="1" s="1"/>
  <c r="I51" i="1" s="1"/>
  <c r="G42" i="1"/>
  <c r="H42" i="1" s="1"/>
  <c r="F42" i="1" s="1"/>
  <c r="C50" i="1"/>
  <c r="E50" i="1" s="1"/>
  <c r="D50" i="1"/>
  <c r="B51" i="1"/>
  <c r="J51" i="1" l="1"/>
  <c r="K51" i="1" s="1"/>
  <c r="I52" i="1" s="1"/>
  <c r="G43" i="1"/>
  <c r="H43" i="1" s="1"/>
  <c r="F43" i="1" s="1"/>
  <c r="C51" i="1"/>
  <c r="E51" i="1" s="1"/>
  <c r="D51" i="1"/>
  <c r="B52" i="1"/>
  <c r="J52" i="1" l="1"/>
  <c r="K52" i="1"/>
  <c r="I53" i="1" s="1"/>
  <c r="G44" i="1"/>
  <c r="H44" i="1" s="1"/>
  <c r="F44" i="1" s="1"/>
  <c r="D52" i="1"/>
  <c r="B53" i="1"/>
  <c r="C52" i="1"/>
  <c r="E52" i="1" s="1"/>
  <c r="J53" i="1" l="1"/>
  <c r="K53" i="1" s="1"/>
  <c r="I54" i="1" s="1"/>
  <c r="G45" i="1"/>
  <c r="H45" i="1" s="1"/>
  <c r="F45" i="1" s="1"/>
  <c r="C53" i="1"/>
  <c r="E53" i="1" s="1"/>
  <c r="D53" i="1"/>
  <c r="B54" i="1"/>
  <c r="J54" i="1" l="1"/>
  <c r="K54" i="1" s="1"/>
  <c r="I55" i="1" s="1"/>
  <c r="G46" i="1"/>
  <c r="H46" i="1" s="1"/>
  <c r="F46" i="1" s="1"/>
  <c r="C54" i="1"/>
  <c r="E54" i="1" s="1"/>
  <c r="D54" i="1"/>
  <c r="B55" i="1"/>
  <c r="J55" i="1" l="1"/>
  <c r="K55" i="1" s="1"/>
  <c r="I56" i="1" s="1"/>
  <c r="G47" i="1"/>
  <c r="H47" i="1" s="1"/>
  <c r="F47" i="1" s="1"/>
  <c r="C55" i="1"/>
  <c r="E55" i="1" s="1"/>
  <c r="D55" i="1"/>
  <c r="B56" i="1"/>
  <c r="J56" i="1" l="1"/>
  <c r="K56" i="1" s="1"/>
  <c r="I57" i="1" s="1"/>
  <c r="G48" i="1"/>
  <c r="H48" i="1" s="1"/>
  <c r="F48" i="1" s="1"/>
  <c r="D56" i="1"/>
  <c r="B57" i="1"/>
  <c r="C56" i="1"/>
  <c r="E56" i="1" s="1"/>
  <c r="J57" i="1" l="1"/>
  <c r="K57" i="1" s="1"/>
  <c r="I58" i="1" s="1"/>
  <c r="G49" i="1"/>
  <c r="H49" i="1" s="1"/>
  <c r="F49" i="1" s="1"/>
  <c r="C57" i="1"/>
  <c r="E57" i="1" s="1"/>
  <c r="D57" i="1"/>
  <c r="B58" i="1"/>
  <c r="J58" i="1" l="1"/>
  <c r="K58" i="1"/>
  <c r="I59" i="1" s="1"/>
  <c r="G50" i="1"/>
  <c r="H50" i="1" s="1"/>
  <c r="F50" i="1" s="1"/>
  <c r="C58" i="1"/>
  <c r="E58" i="1" s="1"/>
  <c r="D58" i="1"/>
  <c r="B59" i="1"/>
  <c r="J59" i="1" l="1"/>
  <c r="K59" i="1" s="1"/>
  <c r="I60" i="1" s="1"/>
  <c r="J60" i="1" s="1"/>
  <c r="K60" i="1" s="1"/>
  <c r="I61" i="1" s="1"/>
  <c r="G51" i="1"/>
  <c r="H51" i="1" s="1"/>
  <c r="F51" i="1" s="1"/>
  <c r="C59" i="1"/>
  <c r="E59" i="1" s="1"/>
  <c r="D59" i="1"/>
  <c r="B60" i="1"/>
  <c r="J61" i="1" l="1"/>
  <c r="K61" i="1"/>
  <c r="I62" i="1" s="1"/>
  <c r="G52" i="1"/>
  <c r="H52" i="1" s="1"/>
  <c r="F52" i="1" s="1"/>
  <c r="D60" i="1"/>
  <c r="B61" i="1"/>
  <c r="C60" i="1"/>
  <c r="E60" i="1" s="1"/>
  <c r="J62" i="1" l="1"/>
  <c r="K62" i="1"/>
  <c r="I63" i="1" s="1"/>
  <c r="G53" i="1"/>
  <c r="H53" i="1" s="1"/>
  <c r="F53" i="1" s="1"/>
  <c r="C61" i="1"/>
  <c r="E61" i="1" s="1"/>
  <c r="D61" i="1"/>
  <c r="B62" i="1"/>
  <c r="J63" i="1" l="1"/>
  <c r="K63" i="1" s="1"/>
  <c r="I64" i="1" s="1"/>
  <c r="G54" i="1"/>
  <c r="H54" i="1" s="1"/>
  <c r="F54" i="1" s="1"/>
  <c r="C62" i="1"/>
  <c r="E62" i="1" s="1"/>
  <c r="D62" i="1"/>
  <c r="B63" i="1"/>
  <c r="J64" i="1" l="1"/>
  <c r="K64" i="1"/>
  <c r="I65" i="1" s="1"/>
  <c r="G55" i="1"/>
  <c r="H55" i="1" s="1"/>
  <c r="F55" i="1" s="1"/>
  <c r="C63" i="1"/>
  <c r="E63" i="1" s="1"/>
  <c r="D63" i="1"/>
  <c r="B64" i="1"/>
  <c r="J65" i="1" l="1"/>
  <c r="K65" i="1"/>
  <c r="I66" i="1" s="1"/>
  <c r="G56" i="1"/>
  <c r="H56" i="1" s="1"/>
  <c r="F56" i="1" s="1"/>
  <c r="D64" i="1"/>
  <c r="B65" i="1"/>
  <c r="C64" i="1"/>
  <c r="E64" i="1" s="1"/>
  <c r="J66" i="1" l="1"/>
  <c r="K66" i="1" s="1"/>
  <c r="I67" i="1" s="1"/>
  <c r="G57" i="1"/>
  <c r="H57" i="1" s="1"/>
  <c r="F57" i="1" s="1"/>
  <c r="C65" i="1"/>
  <c r="E65" i="1" s="1"/>
  <c r="D65" i="1"/>
  <c r="B66" i="1"/>
  <c r="J67" i="1" l="1"/>
  <c r="K67" i="1"/>
  <c r="I68" i="1" s="1"/>
  <c r="G58" i="1"/>
  <c r="H58" i="1" s="1"/>
  <c r="F58" i="1" s="1"/>
  <c r="C66" i="1"/>
  <c r="E66" i="1" s="1"/>
  <c r="D66" i="1"/>
  <c r="B67" i="1"/>
  <c r="J68" i="1" l="1"/>
  <c r="K68" i="1"/>
  <c r="I69" i="1" s="1"/>
  <c r="G59" i="1"/>
  <c r="H59" i="1" s="1"/>
  <c r="F59" i="1" s="1"/>
  <c r="C67" i="1"/>
  <c r="E67" i="1" s="1"/>
  <c r="D67" i="1"/>
  <c r="B68" i="1"/>
  <c r="J69" i="1" l="1"/>
  <c r="K69" i="1"/>
  <c r="I70" i="1" s="1"/>
  <c r="G60" i="1"/>
  <c r="H60" i="1" s="1"/>
  <c r="F60" i="1" s="1"/>
  <c r="D68" i="1"/>
  <c r="B69" i="1"/>
  <c r="C68" i="1"/>
  <c r="E68" i="1" s="1"/>
  <c r="J70" i="1" l="1"/>
  <c r="K70" i="1" s="1"/>
  <c r="I71" i="1" s="1"/>
  <c r="G61" i="1"/>
  <c r="H61" i="1" s="1"/>
  <c r="F61" i="1" s="1"/>
  <c r="C69" i="1"/>
  <c r="E69" i="1" s="1"/>
  <c r="D69" i="1"/>
  <c r="B70" i="1"/>
  <c r="J71" i="1" l="1"/>
  <c r="K71" i="1" s="1"/>
  <c r="I72" i="1" s="1"/>
  <c r="G62" i="1"/>
  <c r="H62" i="1" s="1"/>
  <c r="F62" i="1" s="1"/>
  <c r="C70" i="1"/>
  <c r="E70" i="1" s="1"/>
  <c r="D70" i="1"/>
  <c r="B71" i="1"/>
  <c r="J72" i="1" l="1"/>
  <c r="K72" i="1"/>
  <c r="I73" i="1" s="1"/>
  <c r="G63" i="1"/>
  <c r="H63" i="1" s="1"/>
  <c r="F63" i="1" s="1"/>
  <c r="C71" i="1"/>
  <c r="E71" i="1" s="1"/>
  <c r="D71" i="1"/>
  <c r="B72" i="1"/>
  <c r="J73" i="1" l="1"/>
  <c r="K73" i="1"/>
  <c r="I74" i="1" s="1"/>
  <c r="G64" i="1"/>
  <c r="H64" i="1" s="1"/>
  <c r="F64" i="1" s="1"/>
  <c r="D72" i="1"/>
  <c r="B73" i="1"/>
  <c r="C72" i="1"/>
  <c r="E72" i="1" s="1"/>
  <c r="J74" i="1" l="1"/>
  <c r="K74" i="1"/>
  <c r="I75" i="1" s="1"/>
  <c r="G65" i="1"/>
  <c r="H65" i="1" s="1"/>
  <c r="F65" i="1" s="1"/>
  <c r="C73" i="1"/>
  <c r="E73" i="1" s="1"/>
  <c r="D73" i="1"/>
  <c r="B74" i="1"/>
  <c r="J75" i="1" l="1"/>
  <c r="K75" i="1" s="1"/>
  <c r="I76" i="1" s="1"/>
  <c r="J76" i="1" s="1"/>
  <c r="K76" i="1" s="1"/>
  <c r="I77" i="1" s="1"/>
  <c r="G66" i="1"/>
  <c r="H66" i="1" s="1"/>
  <c r="F66" i="1" s="1"/>
  <c r="C74" i="1"/>
  <c r="E74" i="1" s="1"/>
  <c r="D74" i="1"/>
  <c r="B75" i="1"/>
  <c r="J77" i="1" l="1"/>
  <c r="K77" i="1"/>
  <c r="I78" i="1" s="1"/>
  <c r="G67" i="1"/>
  <c r="H67" i="1" s="1"/>
  <c r="F67" i="1" s="1"/>
  <c r="C75" i="1"/>
  <c r="E75" i="1" s="1"/>
  <c r="D75" i="1"/>
  <c r="B76" i="1"/>
  <c r="J78" i="1" l="1"/>
  <c r="K78" i="1"/>
  <c r="I79" i="1" s="1"/>
  <c r="G68" i="1"/>
  <c r="H68" i="1" s="1"/>
  <c r="F68" i="1" s="1"/>
  <c r="D76" i="1"/>
  <c r="B77" i="1"/>
  <c r="C76" i="1"/>
  <c r="E76" i="1" s="1"/>
  <c r="J79" i="1" l="1"/>
  <c r="K79" i="1"/>
  <c r="I80" i="1" s="1"/>
  <c r="J80" i="1" s="1"/>
  <c r="K80" i="1" s="1"/>
  <c r="I81" i="1" s="1"/>
  <c r="G69" i="1"/>
  <c r="H69" i="1" s="1"/>
  <c r="F69" i="1" s="1"/>
  <c r="C77" i="1"/>
  <c r="E77" i="1" s="1"/>
  <c r="D77" i="1"/>
  <c r="B78" i="1"/>
  <c r="J81" i="1" l="1"/>
  <c r="K81" i="1"/>
  <c r="I82" i="1" s="1"/>
  <c r="J82" i="1" s="1"/>
  <c r="K82" i="1" s="1"/>
  <c r="I83" i="1" s="1"/>
  <c r="G70" i="1"/>
  <c r="H70" i="1" s="1"/>
  <c r="F70" i="1" s="1"/>
  <c r="C78" i="1"/>
  <c r="E78" i="1" s="1"/>
  <c r="D78" i="1"/>
  <c r="B79" i="1"/>
  <c r="J83" i="1" l="1"/>
  <c r="K83" i="1"/>
  <c r="I84" i="1" s="1"/>
  <c r="J84" i="1" s="1"/>
  <c r="K84" i="1" s="1"/>
  <c r="I85" i="1" s="1"/>
  <c r="G71" i="1"/>
  <c r="H71" i="1" s="1"/>
  <c r="F71" i="1" s="1"/>
  <c r="C79" i="1"/>
  <c r="E79" i="1" s="1"/>
  <c r="D79" i="1"/>
  <c r="B80" i="1"/>
  <c r="J85" i="1" l="1"/>
  <c r="K85" i="1"/>
  <c r="I86" i="1" s="1"/>
  <c r="J86" i="1" s="1"/>
  <c r="K86" i="1" s="1"/>
  <c r="I87" i="1" s="1"/>
  <c r="G72" i="1"/>
  <c r="H72" i="1" s="1"/>
  <c r="F72" i="1" s="1"/>
  <c r="D80" i="1"/>
  <c r="B81" i="1"/>
  <c r="C80" i="1"/>
  <c r="E80" i="1" s="1"/>
  <c r="J87" i="1" l="1"/>
  <c r="K87" i="1"/>
  <c r="I88" i="1" s="1"/>
  <c r="J88" i="1" s="1"/>
  <c r="K88" i="1" s="1"/>
  <c r="I89" i="1" s="1"/>
  <c r="G73" i="1"/>
  <c r="H73" i="1" s="1"/>
  <c r="F73" i="1" s="1"/>
  <c r="C81" i="1"/>
  <c r="E81" i="1" s="1"/>
  <c r="D81" i="1"/>
  <c r="B82" i="1"/>
  <c r="J89" i="1" l="1"/>
  <c r="K89" i="1"/>
  <c r="I90" i="1" s="1"/>
  <c r="J90" i="1" s="1"/>
  <c r="K90" i="1" s="1"/>
  <c r="I91" i="1" s="1"/>
  <c r="G74" i="1"/>
  <c r="H74" i="1" s="1"/>
  <c r="F74" i="1" s="1"/>
  <c r="C82" i="1"/>
  <c r="E82" i="1" s="1"/>
  <c r="D82" i="1"/>
  <c r="B83" i="1"/>
  <c r="J91" i="1" l="1"/>
  <c r="K91" i="1"/>
  <c r="I92" i="1" s="1"/>
  <c r="J92" i="1" s="1"/>
  <c r="K92" i="1" s="1"/>
  <c r="I93" i="1" s="1"/>
  <c r="G75" i="1"/>
  <c r="H75" i="1" s="1"/>
  <c r="F75" i="1" s="1"/>
  <c r="C83" i="1"/>
  <c r="E83" i="1" s="1"/>
  <c r="D83" i="1"/>
  <c r="B84" i="1"/>
  <c r="J93" i="1" l="1"/>
  <c r="K93" i="1"/>
  <c r="I94" i="1" s="1"/>
  <c r="J94" i="1" s="1"/>
  <c r="K94" i="1" s="1"/>
  <c r="I95" i="1" s="1"/>
  <c r="G76" i="1"/>
  <c r="H76" i="1" s="1"/>
  <c r="F76" i="1" s="1"/>
  <c r="D84" i="1"/>
  <c r="B85" i="1"/>
  <c r="C84" i="1"/>
  <c r="E84" i="1" s="1"/>
  <c r="J95" i="1" l="1"/>
  <c r="K95" i="1"/>
  <c r="I96" i="1" s="1"/>
  <c r="J96" i="1" s="1"/>
  <c r="K96" i="1" s="1"/>
  <c r="I97" i="1" s="1"/>
  <c r="J97" i="1" s="1"/>
  <c r="K97" i="1" s="1"/>
  <c r="I98" i="1" s="1"/>
  <c r="G77" i="1"/>
  <c r="H77" i="1" s="1"/>
  <c r="F77" i="1" s="1"/>
  <c r="C85" i="1"/>
  <c r="E85" i="1" s="1"/>
  <c r="D85" i="1"/>
  <c r="B86" i="1"/>
  <c r="G78" i="1" l="1"/>
  <c r="H78" i="1" s="1"/>
  <c r="F78" i="1" s="1"/>
  <c r="D86" i="1"/>
  <c r="B87" i="1"/>
  <c r="C86" i="1"/>
  <c r="E86" i="1" s="1"/>
  <c r="J98" i="1"/>
  <c r="K98" i="1" s="1"/>
  <c r="I99" i="1" s="1"/>
  <c r="J99" i="1" l="1"/>
  <c r="K99" i="1"/>
  <c r="I100" i="1" s="1"/>
  <c r="C87" i="1"/>
  <c r="E87" i="1" s="1"/>
  <c r="D87" i="1"/>
  <c r="B88" i="1"/>
  <c r="G79" i="1"/>
  <c r="H79" i="1" s="1"/>
  <c r="F79" i="1" s="1"/>
  <c r="G80" i="1" l="1"/>
  <c r="H80" i="1" s="1"/>
  <c r="F80" i="1" s="1"/>
  <c r="D88" i="1"/>
  <c r="B89" i="1"/>
  <c r="C88" i="1"/>
  <c r="E88" i="1" s="1"/>
  <c r="J100" i="1"/>
  <c r="K100" i="1" s="1"/>
  <c r="G81" i="1" l="1"/>
  <c r="H81" i="1" s="1"/>
  <c r="F81" i="1" s="1"/>
  <c r="D89" i="1"/>
  <c r="B90" i="1"/>
  <c r="C89" i="1"/>
  <c r="E89" i="1" s="1"/>
  <c r="G82" i="1" l="1"/>
  <c r="H82" i="1" s="1"/>
  <c r="F82" i="1" s="1"/>
  <c r="D90" i="1"/>
  <c r="B91" i="1"/>
  <c r="C90" i="1"/>
  <c r="E90" i="1" s="1"/>
  <c r="B92" i="1" l="1"/>
  <c r="D91" i="1"/>
  <c r="C91" i="1"/>
  <c r="E91" i="1" s="1"/>
  <c r="G83" i="1"/>
  <c r="H83" i="1" s="1"/>
  <c r="F83" i="1" s="1"/>
  <c r="G84" i="1" l="1"/>
  <c r="H84" i="1" s="1"/>
  <c r="F84" i="1" s="1"/>
  <c r="D92" i="1"/>
  <c r="B93" i="1"/>
  <c r="C92" i="1"/>
  <c r="E92" i="1" s="1"/>
  <c r="G85" i="1" l="1"/>
  <c r="H85" i="1" s="1"/>
  <c r="F85" i="1" s="1"/>
  <c r="D93" i="1"/>
  <c r="B94" i="1"/>
  <c r="C93" i="1"/>
  <c r="E93" i="1" s="1"/>
  <c r="G86" i="1" l="1"/>
  <c r="H86" i="1" s="1"/>
  <c r="F86" i="1" s="1"/>
  <c r="D94" i="1"/>
  <c r="B95" i="1"/>
  <c r="C94" i="1"/>
  <c r="E94" i="1" s="1"/>
  <c r="C95" i="1" l="1"/>
  <c r="E95" i="1" s="1"/>
  <c r="D95" i="1"/>
  <c r="B96" i="1"/>
  <c r="G87" i="1"/>
  <c r="H87" i="1" s="1"/>
  <c r="F87" i="1" s="1"/>
  <c r="G88" i="1" l="1"/>
  <c r="H88" i="1" s="1"/>
  <c r="F88" i="1" s="1"/>
  <c r="C96" i="1"/>
  <c r="E96" i="1" s="1"/>
  <c r="B97" i="1"/>
  <c r="D96" i="1"/>
  <c r="G89" i="1" l="1"/>
  <c r="H89" i="1" s="1"/>
  <c r="F89" i="1" s="1"/>
  <c r="C97" i="1"/>
  <c r="E97" i="1" s="1"/>
  <c r="D97" i="1"/>
  <c r="B98" i="1"/>
  <c r="G90" i="1" l="1"/>
  <c r="H90" i="1" s="1"/>
  <c r="F90" i="1" s="1"/>
  <c r="C98" i="1"/>
  <c r="E98" i="1" s="1"/>
  <c r="D98" i="1"/>
  <c r="B99" i="1"/>
  <c r="C99" i="1" l="1"/>
  <c r="E99" i="1" s="1"/>
  <c r="D99" i="1"/>
  <c r="B100" i="1"/>
  <c r="G91" i="1"/>
  <c r="H91" i="1" s="1"/>
  <c r="F91" i="1" s="1"/>
  <c r="G92" i="1" l="1"/>
  <c r="H92" i="1" s="1"/>
  <c r="F92" i="1" s="1"/>
  <c r="D100" i="1"/>
  <c r="C100" i="1"/>
  <c r="E100" i="1" s="1"/>
  <c r="G93" i="1" l="1"/>
  <c r="H93" i="1" s="1"/>
  <c r="F93" i="1" s="1"/>
  <c r="G94" i="1" l="1"/>
  <c r="H94" i="1" s="1"/>
  <c r="F94" i="1" s="1"/>
  <c r="G95" i="1" l="1"/>
  <c r="H95" i="1" s="1"/>
  <c r="F95" i="1" s="1"/>
  <c r="G96" i="1" l="1"/>
  <c r="H96" i="1" s="1"/>
  <c r="F96" i="1" s="1"/>
  <c r="G97" i="1" l="1"/>
  <c r="H97" i="1" s="1"/>
  <c r="F97" i="1" s="1"/>
  <c r="G98" i="1" l="1"/>
  <c r="H98" i="1" s="1"/>
  <c r="F98" i="1" s="1"/>
  <c r="G99" i="1" l="1"/>
  <c r="H99" i="1" s="1"/>
  <c r="F99" i="1" s="1"/>
  <c r="G100" i="1" l="1"/>
  <c r="H100" i="1" s="1"/>
  <c r="F100" i="1" s="1"/>
</calcChain>
</file>

<file path=xl/sharedStrings.xml><?xml version="1.0" encoding="utf-8"?>
<sst xmlns="http://schemas.openxmlformats.org/spreadsheetml/2006/main" count="32" uniqueCount="28">
  <si>
    <t>Actual Parameters:</t>
  </si>
  <si>
    <t>Mean:</t>
  </si>
  <si>
    <t>Volatility:</t>
  </si>
  <si>
    <t>Risk-free rate:</t>
  </si>
  <si>
    <t>Maturity of Futures:</t>
  </si>
  <si>
    <t>Time Increment:</t>
  </si>
  <si>
    <t>Current Spot Price:</t>
  </si>
  <si>
    <t>Annually</t>
  </si>
  <si>
    <t>Years</t>
  </si>
  <si>
    <t>Time (in weeks):</t>
  </si>
  <si>
    <t>Security Price:</t>
  </si>
  <si>
    <t>Futures Price:</t>
  </si>
  <si>
    <t>Ln(Security):</t>
  </si>
  <si>
    <t>Ln(Futures):</t>
  </si>
  <si>
    <t>Measure Eq</t>
  </si>
  <si>
    <t>h(t):</t>
  </si>
  <si>
    <t>Trans Eq</t>
  </si>
  <si>
    <t>Mu:</t>
  </si>
  <si>
    <t>Sigma:</t>
  </si>
  <si>
    <t>Pred. ln(S):</t>
  </si>
  <si>
    <t>Pred. ln(F):</t>
  </si>
  <si>
    <t>Error:</t>
  </si>
  <si>
    <t>P(t):</t>
  </si>
  <si>
    <t>K(t):</t>
  </si>
  <si>
    <t>Var(t):</t>
  </si>
  <si>
    <t>(Unobserved</t>
  </si>
  <si>
    <t>Time Series)</t>
  </si>
  <si>
    <t>(Observed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</si>
</sst>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[$$-409]#,##0.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Ln(Security):</c:v>
                </c:pt>
              </c:strCache>
            </c:strRef>
          </c:tx>
          <c:marker>
            <c:symbol val="none"/>
          </c:marker>
          <c:val>
            <c:numRef>
              <c:f>Sheet1!$D$10:$D$100</c:f>
              <c:numCache>
                <c:formatCode>0.0000</c:formatCode>
                <c:ptCount val="91"/>
                <c:pt idx="0">
                  <c:v>3.912023005428146</c:v>
                </c:pt>
                <c:pt idx="1">
                  <c:v>3.8677831187370857</c:v>
                </c:pt>
                <c:pt idx="2">
                  <c:v>3.8860409689581399</c:v>
                </c:pt>
                <c:pt idx="3">
                  <c:v>3.7963214616838155</c:v>
                </c:pt>
                <c:pt idx="4">
                  <c:v>3.7605706827444512</c:v>
                </c:pt>
                <c:pt idx="5">
                  <c:v>3.764470507474921</c:v>
                </c:pt>
                <c:pt idx="6">
                  <c:v>3.82186488502153</c:v>
                </c:pt>
                <c:pt idx="7">
                  <c:v>3.8351109554069507</c:v>
                </c:pt>
                <c:pt idx="8">
                  <c:v>3.9424141884460568</c:v>
                </c:pt>
                <c:pt idx="9">
                  <c:v>3.9485994055730256</c:v>
                </c:pt>
                <c:pt idx="10">
                  <c:v>3.8925931793677377</c:v>
                </c:pt>
                <c:pt idx="11">
                  <c:v>3.8637116714668607</c:v>
                </c:pt>
                <c:pt idx="12">
                  <c:v>3.8905469557043362</c:v>
                </c:pt>
                <c:pt idx="13">
                  <c:v>3.8706405289412538</c:v>
                </c:pt>
                <c:pt idx="14">
                  <c:v>3.9019164822791419</c:v>
                </c:pt>
                <c:pt idx="15">
                  <c:v>3.9566232800426233</c:v>
                </c:pt>
                <c:pt idx="16">
                  <c:v>4.0103377488123524</c:v>
                </c:pt>
                <c:pt idx="17">
                  <c:v>4.0233529058267656</c:v>
                </c:pt>
                <c:pt idx="18">
                  <c:v>3.9933363846919989</c:v>
                </c:pt>
                <c:pt idx="19">
                  <c:v>4.0012747148763967</c:v>
                </c:pt>
                <c:pt idx="20">
                  <c:v>3.973897693465025</c:v>
                </c:pt>
                <c:pt idx="21">
                  <c:v>3.9258583296962515</c:v>
                </c:pt>
                <c:pt idx="22">
                  <c:v>3.9271497863097822</c:v>
                </c:pt>
                <c:pt idx="23">
                  <c:v>3.8850656156383985</c:v>
                </c:pt>
                <c:pt idx="24">
                  <c:v>3.9225251786015169</c:v>
                </c:pt>
                <c:pt idx="25">
                  <c:v>3.9292066690458838</c:v>
                </c:pt>
                <c:pt idx="26">
                  <c:v>3.9110136964060609</c:v>
                </c:pt>
                <c:pt idx="27">
                  <c:v>3.8991492315995795</c:v>
                </c:pt>
                <c:pt idx="28">
                  <c:v>3.9075262891139051</c:v>
                </c:pt>
                <c:pt idx="29">
                  <c:v>3.8667285893528272</c:v>
                </c:pt>
                <c:pt idx="30">
                  <c:v>3.8715941930067959</c:v>
                </c:pt>
                <c:pt idx="31">
                  <c:v>3.900190455407194</c:v>
                </c:pt>
                <c:pt idx="32">
                  <c:v>3.9202293453340342</c:v>
                </c:pt>
                <c:pt idx="33">
                  <c:v>3.8800473065324783</c:v>
                </c:pt>
                <c:pt idx="34">
                  <c:v>3.8843930553508481</c:v>
                </c:pt>
                <c:pt idx="35">
                  <c:v>3.8825472272986916</c:v>
                </c:pt>
                <c:pt idx="36">
                  <c:v>3.8869350102259266</c:v>
                </c:pt>
                <c:pt idx="37">
                  <c:v>3.880189828462218</c:v>
                </c:pt>
                <c:pt idx="38">
                  <c:v>3.909886585272115</c:v>
                </c:pt>
                <c:pt idx="39">
                  <c:v>3.8917765612161901</c:v>
                </c:pt>
                <c:pt idx="40">
                  <c:v>3.8927993409597228</c:v>
                </c:pt>
                <c:pt idx="41">
                  <c:v>3.9120718587089471</c:v>
                </c:pt>
                <c:pt idx="42">
                  <c:v>3.8678477852710262</c:v>
                </c:pt>
                <c:pt idx="43">
                  <c:v>3.8758184482101559</c:v>
                </c:pt>
                <c:pt idx="44">
                  <c:v>3.8532583394509627</c:v>
                </c:pt>
                <c:pt idx="45">
                  <c:v>3.7884607777179005</c:v>
                </c:pt>
                <c:pt idx="46">
                  <c:v>3.7749509422524956</c:v>
                </c:pt>
                <c:pt idx="47">
                  <c:v>3.7232891332178646</c:v>
                </c:pt>
                <c:pt idx="48">
                  <c:v>3.7658084121681044</c:v>
                </c:pt>
                <c:pt idx="49">
                  <c:v>3.7475669619473195</c:v>
                </c:pt>
                <c:pt idx="50">
                  <c:v>3.7607647516713314</c:v>
                </c:pt>
                <c:pt idx="51">
                  <c:v>3.8145433862414846</c:v>
                </c:pt>
                <c:pt idx="52">
                  <c:v>3.7418745636679551</c:v>
                </c:pt>
                <c:pt idx="53">
                  <c:v>3.7661570329137932</c:v>
                </c:pt>
                <c:pt idx="54">
                  <c:v>3.729686098024819</c:v>
                </c:pt>
                <c:pt idx="55">
                  <c:v>3.7258016121205366</c:v>
                </c:pt>
                <c:pt idx="56">
                  <c:v>3.7443805907283538</c:v>
                </c:pt>
                <c:pt idx="57">
                  <c:v>3.7265767361531652</c:v>
                </c:pt>
                <c:pt idx="58">
                  <c:v>3.7550596532193747</c:v>
                </c:pt>
                <c:pt idx="59">
                  <c:v>3.8410262854667296</c:v>
                </c:pt>
                <c:pt idx="60">
                  <c:v>3.8297720801136892</c:v>
                </c:pt>
                <c:pt idx="61">
                  <c:v>3.8314342316408121</c:v>
                </c:pt>
                <c:pt idx="62">
                  <c:v>3.8018787452466043</c:v>
                </c:pt>
                <c:pt idx="63">
                  <c:v>3.8178694712270276</c:v>
                </c:pt>
                <c:pt idx="64">
                  <c:v>3.8217732035628713</c:v>
                </c:pt>
                <c:pt idx="65">
                  <c:v>3.8011390557494011</c:v>
                </c:pt>
                <c:pt idx="66">
                  <c:v>3.8237367793241583</c:v>
                </c:pt>
                <c:pt idx="67">
                  <c:v>3.861526109836976</c:v>
                </c:pt>
                <c:pt idx="68">
                  <c:v>3.8535793413426593</c:v>
                </c:pt>
                <c:pt idx="69">
                  <c:v>3.853606804515858</c:v>
                </c:pt>
                <c:pt idx="70">
                  <c:v>3.8841493933516817</c:v>
                </c:pt>
                <c:pt idx="71">
                  <c:v>3.8839040226661492</c:v>
                </c:pt>
                <c:pt idx="72">
                  <c:v>3.8533291727749939</c:v>
                </c:pt>
                <c:pt idx="73">
                  <c:v>3.8881142367696429</c:v>
                </c:pt>
                <c:pt idx="74">
                  <c:v>3.9038279636440554</c:v>
                </c:pt>
                <c:pt idx="75">
                  <c:v>3.8912365224411336</c:v>
                </c:pt>
                <c:pt idx="76">
                  <c:v>3.8570683230332534</c:v>
                </c:pt>
                <c:pt idx="77">
                  <c:v>3.8682003296651857</c:v>
                </c:pt>
                <c:pt idx="78">
                  <c:v>3.8882097434604246</c:v>
                </c:pt>
                <c:pt idx="79">
                  <c:v>3.9132254657621952</c:v>
                </c:pt>
                <c:pt idx="80">
                  <c:v>3.8582350896670485</c:v>
                </c:pt>
                <c:pt idx="81">
                  <c:v>3.8370717867176221</c:v>
                </c:pt>
                <c:pt idx="82">
                  <c:v>3.8122680186247941</c:v>
                </c:pt>
                <c:pt idx="83">
                  <c:v>3.815607612624901</c:v>
                </c:pt>
                <c:pt idx="84">
                  <c:v>3.8383874117583399</c:v>
                </c:pt>
                <c:pt idx="85">
                  <c:v>3.8093852609207377</c:v>
                </c:pt>
                <c:pt idx="86">
                  <c:v>3.8572485635569564</c:v>
                </c:pt>
                <c:pt idx="87">
                  <c:v>3.8552030813141371</c:v>
                </c:pt>
                <c:pt idx="88">
                  <c:v>3.8896449742450594</c:v>
                </c:pt>
                <c:pt idx="89">
                  <c:v>3.8303033156639161</c:v>
                </c:pt>
                <c:pt idx="90">
                  <c:v>3.8620364939010052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Sheet1!$F$9</c:f>
              <c:strCache>
                <c:ptCount val="1"/>
                <c:pt idx="0">
                  <c:v>Pred. ln(S):</c:v>
                </c:pt>
              </c:strCache>
            </c:strRef>
          </c:tx>
          <c:marker>
            <c:symbol val="none"/>
          </c:marker>
          <c:val>
            <c:numRef>
              <c:f>Sheet1!$F$10:$F$100</c:f>
              <c:numCache>
                <c:formatCode>0.0000</c:formatCode>
                <c:ptCount val="91"/>
                <c:pt idx="0">
                  <c:v>3.912023005428146</c:v>
                </c:pt>
                <c:pt idx="1">
                  <c:v>3.9082659053462794</c:v>
                </c:pt>
                <c:pt idx="2">
                  <c:v>3.9045117338794522</c:v>
                </c:pt>
                <c:pt idx="3">
                  <c:v>3.8957195249726611</c:v>
                </c:pt>
                <c:pt idx="4">
                  <c:v>3.8834787923580838</c:v>
                </c:pt>
                <c:pt idx="5">
                  <c:v>3.8708477162003381</c:v>
                </c:pt>
                <c:pt idx="6">
                  <c:v>3.8633856872639427</c:v>
                </c:pt>
                <c:pt idx="7">
                  <c:v>3.8575732751707785</c:v>
                </c:pt>
                <c:pt idx="8">
                  <c:v>3.8636724578597947</c:v>
                </c:pt>
                <c:pt idx="9">
                  <c:v>3.8702369484313408</c:v>
                </c:pt>
                <c:pt idx="10">
                  <c:v>3.8698531049743554</c:v>
                </c:pt>
                <c:pt idx="11">
                  <c:v>3.8661184075760091</c:v>
                </c:pt>
                <c:pt idx="12">
                  <c:v>3.86611424000216</c:v>
                </c:pt>
                <c:pt idx="13">
                  <c:v>3.8636766166363166</c:v>
                </c:pt>
                <c:pt idx="14">
                  <c:v>3.865495204939978</c:v>
                </c:pt>
                <c:pt idx="15">
                  <c:v>3.8740855222951751</c:v>
                </c:pt>
                <c:pt idx="16">
                  <c:v>3.8885349076771925</c:v>
                </c:pt>
                <c:pt idx="17">
                  <c:v>3.9028891521263738</c:v>
                </c:pt>
                <c:pt idx="18">
                  <c:v>3.911574971558236</c:v>
                </c:pt>
                <c:pt idx="19">
                  <c:v>3.9201979322740708</c:v>
                </c:pt>
                <c:pt idx="20">
                  <c:v>3.9241688259788652</c:v>
                </c:pt>
                <c:pt idx="21">
                  <c:v>3.9213819605713649</c:v>
                </c:pt>
                <c:pt idx="22">
                  <c:v>3.9191266952702177</c:v>
                </c:pt>
                <c:pt idx="23">
                  <c:v>3.9116766659957434</c:v>
                </c:pt>
                <c:pt idx="24">
                  <c:v>3.9100856730751334</c:v>
                </c:pt>
                <c:pt idx="25">
                  <c:v>3.909575836506145</c:v>
                </c:pt>
                <c:pt idx="26">
                  <c:v>3.9067564732927953</c:v>
                </c:pt>
                <c:pt idx="27">
                  <c:v>3.902754915023658</c:v>
                </c:pt>
                <c:pt idx="28">
                  <c:v>3.9003713879650403</c:v>
                </c:pt>
                <c:pt idx="29">
                  <c:v>3.8929650552711705</c:v>
                </c:pt>
                <c:pt idx="30">
                  <c:v>3.8871629636044562</c:v>
                </c:pt>
                <c:pt idx="31">
                  <c:v>3.8858594377436617</c:v>
                </c:pt>
                <c:pt idx="32">
                  <c:v>3.8873475602982976</c:v>
                </c:pt>
                <c:pt idx="33">
                  <c:v>3.8833852820059009</c:v>
                </c:pt>
                <c:pt idx="34">
                  <c:v>3.8805097333298835</c:v>
                </c:pt>
                <c:pt idx="35">
                  <c:v>3.8777688876237639</c:v>
                </c:pt>
                <c:pt idx="36">
                  <c:v>3.875960598732322</c:v>
                </c:pt>
                <c:pt idx="37">
                  <c:v>3.873506483312636</c:v>
                </c:pt>
                <c:pt idx="38">
                  <c:v>3.8752584273864925</c:v>
                </c:pt>
                <c:pt idx="39">
                  <c:v>3.8744120036239291</c:v>
                </c:pt>
                <c:pt idx="40">
                  <c:v>3.8738101346949638</c:v>
                </c:pt>
                <c:pt idx="41">
                  <c:v>3.8758083593046804</c:v>
                </c:pt>
                <c:pt idx="42">
                  <c:v>3.8717595164220167</c:v>
                </c:pt>
                <c:pt idx="43">
                  <c:v>3.8692831419058686</c:v>
                </c:pt>
                <c:pt idx="44">
                  <c:v>3.8641792725577764</c:v>
                </c:pt>
                <c:pt idx="45">
                  <c:v>3.8512658328389926</c:v>
                </c:pt>
                <c:pt idx="46">
                  <c:v>3.8382743529816081</c:v>
                </c:pt>
                <c:pt idx="47">
                  <c:v>3.8202237125373277</c:v>
                </c:pt>
                <c:pt idx="48">
                  <c:v>3.810097287238098</c:v>
                </c:pt>
                <c:pt idx="49">
                  <c:v>3.7989091858121689</c:v>
                </c:pt>
                <c:pt idx="50">
                  <c:v>3.7909114360074878</c:v>
                </c:pt>
                <c:pt idx="51">
                  <c:v>3.7909957639243079</c:v>
                </c:pt>
                <c:pt idx="52">
                  <c:v>3.78156194223113</c:v>
                </c:pt>
                <c:pt idx="53">
                  <c:v>3.7765391555844618</c:v>
                </c:pt>
                <c:pt idx="54">
                  <c:v>3.7674020681732636</c:v>
                </c:pt>
                <c:pt idx="55">
                  <c:v>3.7589521677856079</c:v>
                </c:pt>
                <c:pt idx="56">
                  <c:v>3.7540384036124737</c:v>
                </c:pt>
                <c:pt idx="57">
                  <c:v>3.7474382532226209</c:v>
                </c:pt>
                <c:pt idx="58">
                  <c:v>3.7454279540454727</c:v>
                </c:pt>
                <c:pt idx="59">
                  <c:v>3.7549275110153304</c:v>
                </c:pt>
                <c:pt idx="60">
                  <c:v>3.7617118926670932</c:v>
                </c:pt>
                <c:pt idx="61">
                  <c:v>3.767826142789152</c:v>
                </c:pt>
                <c:pt idx="62">
                  <c:v>3.7692737883453438</c:v>
                </c:pt>
                <c:pt idx="63">
                  <c:v>3.7726240779136306</c:v>
                </c:pt>
                <c:pt idx="64">
                  <c:v>3.7760467734232348</c:v>
                </c:pt>
                <c:pt idx="65">
                  <c:v>3.7763221571989511</c:v>
                </c:pt>
                <c:pt idx="66">
                  <c:v>3.7795179309392881</c:v>
                </c:pt>
                <c:pt idx="67">
                  <c:v>3.7872395150262945</c:v>
                </c:pt>
                <c:pt idx="68">
                  <c:v>3.7929112378816585</c:v>
                </c:pt>
                <c:pt idx="69">
                  <c:v>3.7978445328174071</c:v>
                </c:pt>
                <c:pt idx="70">
                  <c:v>3.8061282438076618</c:v>
                </c:pt>
                <c:pt idx="71">
                  <c:v>3.8132961110024279</c:v>
                </c:pt>
                <c:pt idx="72">
                  <c:v>3.8155261690852544</c:v>
                </c:pt>
                <c:pt idx="73">
                  <c:v>3.8220153377423753</c:v>
                </c:pt>
                <c:pt idx="74">
                  <c:v>3.8297113381143704</c:v>
                </c:pt>
                <c:pt idx="75">
                  <c:v>3.8347531704291837</c:v>
                </c:pt>
                <c:pt idx="76">
                  <c:v>3.8346652275823336</c:v>
                </c:pt>
                <c:pt idx="77">
                  <c:v>3.8360451697560998</c:v>
                </c:pt>
                <c:pt idx="78">
                  <c:v>3.8398623708843789</c:v>
                </c:pt>
                <c:pt idx="79">
                  <c:v>3.8464529349190539</c:v>
                </c:pt>
                <c:pt idx="80">
                  <c:v>3.8449869796505052</c:v>
                </c:pt>
                <c:pt idx="81">
                  <c:v>3.8409440571985218</c:v>
                </c:pt>
                <c:pt idx="82">
                  <c:v>3.834185032112277</c:v>
                </c:pt>
                <c:pt idx="83">
                  <c:v>3.8287471904871553</c:v>
                </c:pt>
                <c:pt idx="84">
                  <c:v>3.8270010100653038</c:v>
                </c:pt>
                <c:pt idx="85">
                  <c:v>3.8216889819736712</c:v>
                </c:pt>
                <c:pt idx="86">
                  <c:v>3.8233337830199332</c:v>
                </c:pt>
                <c:pt idx="87">
                  <c:v>3.8244957912004423</c:v>
                </c:pt>
                <c:pt idx="88">
                  <c:v>3.8300117445051058</c:v>
                </c:pt>
                <c:pt idx="89">
                  <c:v>3.8270424976611128</c:v>
                </c:pt>
                <c:pt idx="90">
                  <c:v>3.8286133042341288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984"/>
        <c:axId val="51613632"/>
      </c:lineChart>
      <c:catAx>
        <c:axId val="24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1613632"/>
        <c:crosses val="autoZero"/>
        <c:auto val="1"/>
        <c:lblAlgn val="ctr"/>
        <c:lblOffset val="100"/>
        <c:noMultiLvlLbl val="0"/>
      </c:catAx>
      <c:valAx>
        <c:axId val="51613632"/>
        <c:scaling>
          <c:orientation val="minMax"/>
          <c:max val="5"/>
          <c:min val="3.5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0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7</xdr:col>
      <xdr:colOff>323850</xdr:colOff>
      <xdr:row>35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2" workbookViewId="0">
      <selection activeCell="G5" sqref="G5"/>
    </sheetView>
  </sheetViews>
  <sheetFormatPr defaultRowHeight="15" x14ac:dyDescent="0.25"/>
  <cols>
    <col min="1" max="1" width="20.28515625" style="1" customWidth="1"/>
    <col min="2" max="2" width="20.28515625" style="2" customWidth="1"/>
    <col min="3" max="5" width="20.28515625" style="1" customWidth="1"/>
    <col min="6" max="11" width="20.28515625" style="6" customWidth="1"/>
    <col min="12" max="16384" width="9.140625" style="1"/>
  </cols>
  <sheetData>
    <row r="1" spans="1:11" x14ac:dyDescent="0.25">
      <c r="A1" s="1" t="s">
        <v>0</v>
      </c>
      <c r="F1" s="6" t="s">
        <v>14</v>
      </c>
    </row>
    <row r="2" spans="1:11" x14ac:dyDescent="0.25">
      <c r="A2" s="1" t="s">
        <v>1</v>
      </c>
      <c r="B2" s="3">
        <v>0.1</v>
      </c>
      <c r="C2" s="1" t="s">
        <v>7</v>
      </c>
      <c r="F2" s="6" t="s">
        <v>15</v>
      </c>
      <c r="G2" s="9">
        <v>0.1</v>
      </c>
    </row>
    <row r="3" spans="1:11" x14ac:dyDescent="0.25">
      <c r="A3" s="1" t="s">
        <v>2</v>
      </c>
      <c r="B3" s="3">
        <v>0.25</v>
      </c>
      <c r="C3" s="1" t="s">
        <v>7</v>
      </c>
    </row>
    <row r="4" spans="1:11" x14ac:dyDescent="0.25">
      <c r="A4" s="1" t="s">
        <v>3</v>
      </c>
      <c r="B4" s="3">
        <v>0.04</v>
      </c>
      <c r="C4" s="1" t="s">
        <v>7</v>
      </c>
      <c r="F4" s="6" t="s">
        <v>16</v>
      </c>
    </row>
    <row r="5" spans="1:11" x14ac:dyDescent="0.25">
      <c r="A5" s="1" t="s">
        <v>4</v>
      </c>
      <c r="B5" s="2">
        <v>1</v>
      </c>
      <c r="C5" s="1" t="s">
        <v>8</v>
      </c>
      <c r="F5" s="6" t="s">
        <v>17</v>
      </c>
      <c r="G5" s="9">
        <v>0.1</v>
      </c>
    </row>
    <row r="6" spans="1:11" x14ac:dyDescent="0.25">
      <c r="A6" s="1" t="s">
        <v>5</v>
      </c>
      <c r="B6" s="4">
        <f>1/52</f>
        <v>1.9230769230769232E-2</v>
      </c>
      <c r="C6" s="1" t="s">
        <v>8</v>
      </c>
      <c r="D6" s="10" t="s">
        <v>25</v>
      </c>
      <c r="E6" s="10" t="s">
        <v>27</v>
      </c>
      <c r="F6" s="6" t="s">
        <v>18</v>
      </c>
      <c r="G6" s="9">
        <v>0.32</v>
      </c>
    </row>
    <row r="7" spans="1:11" x14ac:dyDescent="0.25">
      <c r="A7" s="1" t="s">
        <v>6</v>
      </c>
      <c r="B7" s="5">
        <v>50</v>
      </c>
      <c r="D7" s="10" t="s">
        <v>26</v>
      </c>
      <c r="E7" s="10" t="s">
        <v>26</v>
      </c>
    </row>
    <row r="9" spans="1:11" x14ac:dyDescent="0.25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</row>
    <row r="10" spans="1:11" x14ac:dyDescent="0.25">
      <c r="A10" s="6">
        <v>0</v>
      </c>
      <c r="B10" s="7">
        <f>B7</f>
        <v>50</v>
      </c>
      <c r="C10" s="7">
        <f>B10*EXP($B$4*$B$5)</f>
        <v>52.040538709619412</v>
      </c>
      <c r="D10" s="8">
        <f>LN(B10)</f>
        <v>3.912023005428146</v>
      </c>
      <c r="E10" s="8">
        <f>LN(C10)</f>
        <v>3.952023005428146</v>
      </c>
      <c r="F10" s="8">
        <f>E10 - $B$4*$B$5</f>
        <v>3.912023005428146</v>
      </c>
      <c r="G10" s="8"/>
      <c r="H10" s="8"/>
      <c r="I10" s="8"/>
      <c r="J10" s="8"/>
      <c r="K10" s="6">
        <v>0</v>
      </c>
    </row>
    <row r="11" spans="1:11" x14ac:dyDescent="0.25">
      <c r="A11" s="6">
        <v>1</v>
      </c>
      <c r="B11" s="7">
        <f ca="1">B10*EXP(NORMINV(RAND(),($B$2-0.5*$B$3^2)*$B$6,$B$3*SQRT($B$6)))</f>
        <v>47.836221224337308</v>
      </c>
      <c r="C11" s="7">
        <f ca="1">B11*EXP($B$4*$B$5)</f>
        <v>49.788454446940868</v>
      </c>
      <c r="D11" s="8">
        <f ca="1">LN(B11)</f>
        <v>3.8677831187370857</v>
      </c>
      <c r="E11" s="8">
        <f ca="1">LN(C11)</f>
        <v>3.9077831187370857</v>
      </c>
      <c r="F11" s="8">
        <f ca="1">F10+($G$5-0.5^2)*$B$6+J11*H11</f>
        <v>3.9082659053462794</v>
      </c>
      <c r="G11" s="8">
        <f>F10+($G$5-0.5*$G$6^2)*$B$6+$B$4*$B$5</f>
        <v>3.9529614669666073</v>
      </c>
      <c r="H11" s="8">
        <f ca="1">E11-G11</f>
        <v>-4.5178348229521603E-2</v>
      </c>
      <c r="I11" s="8">
        <f>K10+$G$6^2*$B$6</f>
        <v>1.9692307692307696E-3</v>
      </c>
      <c r="J11" s="8">
        <f>I11/(I11+$G$2)</f>
        <v>1.9312009656004832E-2</v>
      </c>
      <c r="K11" s="8">
        <f>I11*(1-J11)</f>
        <v>1.9312009656004829E-3</v>
      </c>
    </row>
    <row r="12" spans="1:11" x14ac:dyDescent="0.25">
      <c r="A12" s="6">
        <v>2</v>
      </c>
      <c r="B12" s="7">
        <f t="shared" ref="B12:B14" ca="1" si="0">B11*EXP(NORMINV(RAND(),($B$2-0.5*$B$3^2)*$B$6,$B$3*SQRT($B$6)))</f>
        <v>48.717629613177998</v>
      </c>
      <c r="C12" s="7">
        <f t="shared" ref="C12:C75" ca="1" si="1">B12*EXP($B$4*$B$5)</f>
        <v>50.705833794509807</v>
      </c>
      <c r="D12" s="8">
        <f t="shared" ref="D12:D14" ca="1" si="2">LN(B12)</f>
        <v>3.8860409689581399</v>
      </c>
      <c r="E12" s="8">
        <f t="shared" ref="E12:E14" ca="1" si="3">LN(C12)</f>
        <v>3.9260409689581399</v>
      </c>
      <c r="F12" s="8">
        <f t="shared" ref="F12:F15" ca="1" si="4">F11+($G$5-0.5^2)*$B$6+J12*H12</f>
        <v>3.9045117338794522</v>
      </c>
      <c r="G12" s="8">
        <f t="shared" ref="G12:G75" ca="1" si="5">F11+($G$5-0.5*$G$6^2)*$B$6+$B$4*$B$5</f>
        <v>3.9492043668847407</v>
      </c>
      <c r="H12" s="8">
        <f t="shared" ref="H12:H14" ca="1" si="6">E12-G12</f>
        <v>-2.3163397926600826E-2</v>
      </c>
      <c r="I12" s="8">
        <f t="shared" ref="I12:I14" si="7">K11+$G$6^2*$B$6</f>
        <v>3.9004317348312525E-3</v>
      </c>
      <c r="J12" s="8">
        <f t="shared" ref="J12:J75" si="8">I12/(I12+$G$2)</f>
        <v>3.7540091698422498E-2</v>
      </c>
      <c r="K12" s="8">
        <f t="shared" ref="K12:K14" si="9">I12*(1-J12)</f>
        <v>3.7540091698422501E-3</v>
      </c>
    </row>
    <row r="13" spans="1:11" x14ac:dyDescent="0.25">
      <c r="A13" s="6">
        <v>3</v>
      </c>
      <c r="B13" s="7">
        <f t="shared" ca="1" si="0"/>
        <v>44.537051543118835</v>
      </c>
      <c r="C13" s="7">
        <f t="shared" ca="1" si="1"/>
        <v>46.354643096839816</v>
      </c>
      <c r="D13" s="8">
        <f t="shared" ca="1" si="2"/>
        <v>3.7963214616838155</v>
      </c>
      <c r="E13" s="8">
        <f t="shared" ca="1" si="3"/>
        <v>3.8363214616838155</v>
      </c>
      <c r="F13" s="8">
        <f t="shared" ca="1" si="4"/>
        <v>3.8957195249726611</v>
      </c>
      <c r="G13" s="8">
        <f t="shared" ca="1" si="5"/>
        <v>3.9454501954179135</v>
      </c>
      <c r="H13" s="8">
        <f t="shared" ca="1" si="6"/>
        <v>-0.10912873373409804</v>
      </c>
      <c r="I13" s="8">
        <f t="shared" si="7"/>
        <v>5.7232399390730196E-3</v>
      </c>
      <c r="J13" s="8">
        <f t="shared" si="8"/>
        <v>5.4134170901036054E-2</v>
      </c>
      <c r="K13" s="8">
        <f t="shared" si="9"/>
        <v>5.4134170901036062E-3</v>
      </c>
    </row>
    <row r="14" spans="1:11" x14ac:dyDescent="0.25">
      <c r="A14" s="6">
        <v>4</v>
      </c>
      <c r="B14" s="7">
        <f t="shared" ca="1" si="0"/>
        <v>42.972942899396841</v>
      </c>
      <c r="C14" s="7">
        <f t="shared" ca="1" si="1"/>
        <v>44.72670196844652</v>
      </c>
      <c r="D14" s="8">
        <f t="shared" ca="1" si="2"/>
        <v>3.7605706827444512</v>
      </c>
      <c r="E14" s="8">
        <f t="shared" ca="1" si="3"/>
        <v>3.8005706827444512</v>
      </c>
      <c r="F14" s="8">
        <f t="shared" ca="1" si="4"/>
        <v>3.8834787923580838</v>
      </c>
      <c r="G14" s="8">
        <f t="shared" ca="1" si="5"/>
        <v>3.9366579865111224</v>
      </c>
      <c r="H14" s="8">
        <f t="shared" ca="1" si="6"/>
        <v>-0.13608730376667122</v>
      </c>
      <c r="I14" s="8">
        <f t="shared" si="7"/>
        <v>7.3826478593343754E-3</v>
      </c>
      <c r="J14" s="8">
        <f t="shared" si="8"/>
        <v>6.8750845751217232E-2</v>
      </c>
      <c r="K14" s="8">
        <f t="shared" si="9"/>
        <v>6.8750845751217237E-3</v>
      </c>
    </row>
    <row r="15" spans="1:11" x14ac:dyDescent="0.25">
      <c r="A15" s="6">
        <v>5</v>
      </c>
      <c r="B15" s="7">
        <f t="shared" ref="B15:B16" ca="1" si="10">B14*EXP(NORMINV(RAND(),($B$2-0.5*$B$3^2)*$B$6,$B$3*SQRT($B$6)))</f>
        <v>43.140857049923369</v>
      </c>
      <c r="C15" s="7">
        <f t="shared" ca="1" si="1"/>
        <v>44.90146882545389</v>
      </c>
      <c r="D15" s="8">
        <f t="shared" ref="D15:D16" ca="1" si="11">LN(B15)</f>
        <v>3.764470507474921</v>
      </c>
      <c r="E15" s="8">
        <f t="shared" ref="E15:E16" ca="1" si="12">LN(C15)</f>
        <v>3.804470507474921</v>
      </c>
      <c r="F15" s="8">
        <f t="shared" ca="1" si="4"/>
        <v>3.8708477162003381</v>
      </c>
      <c r="G15" s="8">
        <f t="shared" ca="1" si="5"/>
        <v>3.9244172538965452</v>
      </c>
      <c r="H15" s="8">
        <f t="shared" ref="H15:H16" ca="1" si="13">E15-G15</f>
        <v>-0.11994674642162417</v>
      </c>
      <c r="I15" s="8">
        <f t="shared" ref="I15:I16" si="14">K14+$G$6^2*$B$6</f>
        <v>8.8443153443524929E-3</v>
      </c>
      <c r="J15" s="8">
        <f t="shared" si="8"/>
        <v>8.1256566467174621E-2</v>
      </c>
      <c r="K15" s="8">
        <f t="shared" ref="K15:K16" si="15">I15*(1-J15)</f>
        <v>8.1256566467174628E-3</v>
      </c>
    </row>
    <row r="16" spans="1:11" x14ac:dyDescent="0.25">
      <c r="A16" s="6">
        <v>6</v>
      </c>
      <c r="B16" s="7">
        <f t="shared" ref="B16:B28" ca="1" si="16">B15*EXP(NORMINV(RAND(),($B$2-0.5*$B$3^2)*$B$6,$B$3*SQRT($B$6)))</f>
        <v>45.689334276253724</v>
      </c>
      <c r="C16" s="7">
        <f t="shared" ca="1" si="1"/>
        <v>47.553951380402459</v>
      </c>
      <c r="D16" s="8">
        <f t="shared" ref="D16:D28" ca="1" si="17">LN(B16)</f>
        <v>3.82186488502153</v>
      </c>
      <c r="E16" s="8">
        <f t="shared" ref="E16:E28" ca="1" si="18">LN(C16)</f>
        <v>3.86186488502153</v>
      </c>
      <c r="F16" s="8">
        <f t="shared" ref="F16:F28" ca="1" si="19">F15+($G$5-0.5^2)*$B$6+J16*H16</f>
        <v>3.8633856872639427</v>
      </c>
      <c r="G16" s="8">
        <f t="shared" ca="1" si="5"/>
        <v>3.9117861777387994</v>
      </c>
      <c r="H16" s="8">
        <f t="shared" ref="H16:H28" ca="1" si="20">E16-G16</f>
        <v>-4.9921292717269417E-2</v>
      </c>
      <c r="I16" s="8">
        <f t="shared" ref="I16:I28" si="21">K15+$G$6^2*$B$6</f>
        <v>1.0094887415948233E-2</v>
      </c>
      <c r="J16" s="8">
        <f t="shared" si="8"/>
        <v>9.1692608556915578E-2</v>
      </c>
      <c r="K16" s="8">
        <f t="shared" ref="K16:K28" si="22">I16*(1-J16)</f>
        <v>9.1692608556915578E-3</v>
      </c>
    </row>
    <row r="17" spans="1:11" x14ac:dyDescent="0.25">
      <c r="A17" s="6">
        <v>7</v>
      </c>
      <c r="B17" s="7">
        <f t="shared" ca="1" si="16"/>
        <v>46.298564459028569</v>
      </c>
      <c r="C17" s="7">
        <f t="shared" ca="1" si="1"/>
        <v>48.188044718597716</v>
      </c>
      <c r="D17" s="8">
        <f t="shared" ca="1" si="17"/>
        <v>3.8351109554069507</v>
      </c>
      <c r="E17" s="8">
        <f t="shared" ca="1" si="18"/>
        <v>3.8751109554069507</v>
      </c>
      <c r="F17" s="8">
        <f t="shared" ca="1" si="19"/>
        <v>3.8575732751707785</v>
      </c>
      <c r="G17" s="8">
        <f t="shared" ca="1" si="5"/>
        <v>3.9043241488024041</v>
      </c>
      <c r="H17" s="8">
        <f t="shared" ca="1" si="20"/>
        <v>-2.9213193395453363E-2</v>
      </c>
      <c r="I17" s="8">
        <f t="shared" si="21"/>
        <v>1.1138491624922328E-2</v>
      </c>
      <c r="J17" s="8">
        <f t="shared" si="8"/>
        <v>0.10022172752274937</v>
      </c>
      <c r="K17" s="8">
        <f t="shared" si="22"/>
        <v>1.0022172752274936E-2</v>
      </c>
    </row>
    <row r="18" spans="1:11" x14ac:dyDescent="0.25">
      <c r="A18" s="6">
        <v>8</v>
      </c>
      <c r="B18" s="7">
        <f t="shared" ca="1" si="16"/>
        <v>51.542885456021338</v>
      </c>
      <c r="C18" s="7">
        <f t="shared" ca="1" si="1"/>
        <v>53.646390515591158</v>
      </c>
      <c r="D18" s="8">
        <f t="shared" ca="1" si="17"/>
        <v>3.9424141884460568</v>
      </c>
      <c r="E18" s="8">
        <f t="shared" ca="1" si="18"/>
        <v>3.9824141884460569</v>
      </c>
      <c r="F18" s="8">
        <f t="shared" ca="1" si="19"/>
        <v>3.8636724578597947</v>
      </c>
      <c r="G18" s="8">
        <f t="shared" ca="1" si="5"/>
        <v>3.8985117367092399</v>
      </c>
      <c r="H18" s="8">
        <f t="shared" ca="1" si="20"/>
        <v>8.3902451736816985E-2</v>
      </c>
      <c r="I18" s="8">
        <f t="shared" si="21"/>
        <v>1.1991403521505706E-2</v>
      </c>
      <c r="J18" s="8">
        <f t="shared" si="8"/>
        <v>0.10707432128219552</v>
      </c>
      <c r="K18" s="8">
        <f t="shared" si="22"/>
        <v>1.0707432128219554E-2</v>
      </c>
    </row>
    <row r="19" spans="1:11" x14ac:dyDescent="0.25">
      <c r="A19" s="6">
        <v>9</v>
      </c>
      <c r="B19" s="7">
        <f t="shared" ca="1" si="16"/>
        <v>51.86267736559514</v>
      </c>
      <c r="C19" s="7">
        <f t="shared" ca="1" si="1"/>
        <v>53.979233380575124</v>
      </c>
      <c r="D19" s="8">
        <f t="shared" ca="1" si="17"/>
        <v>3.9485994055730256</v>
      </c>
      <c r="E19" s="8">
        <f t="shared" ca="1" si="18"/>
        <v>3.9885994055730252</v>
      </c>
      <c r="F19" s="8">
        <f t="shared" ca="1" si="19"/>
        <v>3.8702369484313408</v>
      </c>
      <c r="G19" s="8">
        <f t="shared" ca="1" si="5"/>
        <v>3.9046109193982561</v>
      </c>
      <c r="H19" s="8">
        <f t="shared" ca="1" si="20"/>
        <v>8.3988486174769061E-2</v>
      </c>
      <c r="I19" s="8">
        <f t="shared" si="21"/>
        <v>1.2676662897450324E-2</v>
      </c>
      <c r="J19" s="8">
        <f t="shared" si="8"/>
        <v>0.11250477757747983</v>
      </c>
      <c r="K19" s="8">
        <f t="shared" si="22"/>
        <v>1.1250477757747984E-2</v>
      </c>
    </row>
    <row r="20" spans="1:11" x14ac:dyDescent="0.25">
      <c r="A20" s="6">
        <v>10</v>
      </c>
      <c r="B20" s="7">
        <f t="shared" ca="1" si="16"/>
        <v>49.037885820332754</v>
      </c>
      <c r="C20" s="7">
        <f t="shared" ca="1" si="1"/>
        <v>51.039159905418472</v>
      </c>
      <c r="D20" s="8">
        <f t="shared" ca="1" si="17"/>
        <v>3.8925931793677377</v>
      </c>
      <c r="E20" s="8">
        <f t="shared" ca="1" si="18"/>
        <v>3.9325931793677378</v>
      </c>
      <c r="F20" s="8">
        <f t="shared" ca="1" si="19"/>
        <v>3.8698531049743554</v>
      </c>
      <c r="G20" s="8">
        <f t="shared" ca="1" si="5"/>
        <v>3.9111754099698022</v>
      </c>
      <c r="H20" s="8">
        <f t="shared" ca="1" si="20"/>
        <v>2.1417769397935604E-2</v>
      </c>
      <c r="I20" s="8">
        <f t="shared" si="21"/>
        <v>1.3219708526978754E-2</v>
      </c>
      <c r="J20" s="8">
        <f t="shared" si="8"/>
        <v>0.1167615488413722</v>
      </c>
      <c r="K20" s="8">
        <f t="shared" si="22"/>
        <v>1.1676154884137219E-2</v>
      </c>
    </row>
    <row r="21" spans="1:11" x14ac:dyDescent="0.25">
      <c r="A21" s="6">
        <v>11</v>
      </c>
      <c r="B21" s="7">
        <f t="shared" ca="1" si="16"/>
        <v>47.641854517410977</v>
      </c>
      <c r="C21" s="7">
        <f t="shared" ca="1" si="1"/>
        <v>49.586155484227646</v>
      </c>
      <c r="D21" s="8">
        <f t="shared" ca="1" si="17"/>
        <v>3.8637116714668607</v>
      </c>
      <c r="E21" s="8">
        <f t="shared" ca="1" si="18"/>
        <v>3.9037116714668607</v>
      </c>
      <c r="F21" s="8">
        <f t="shared" ca="1" si="19"/>
        <v>3.8661184075760091</v>
      </c>
      <c r="G21" s="8">
        <f t="shared" ca="1" si="5"/>
        <v>3.9107915665128168</v>
      </c>
      <c r="H21" s="8">
        <f t="shared" ca="1" si="20"/>
        <v>-7.079895045956075E-3</v>
      </c>
      <c r="I21" s="8">
        <f t="shared" si="21"/>
        <v>1.3645385653367989E-2</v>
      </c>
      <c r="J21" s="8">
        <f t="shared" si="8"/>
        <v>0.12006986095315868</v>
      </c>
      <c r="K21" s="8">
        <f t="shared" si="22"/>
        <v>1.2006986095315869E-2</v>
      </c>
    </row>
    <row r="22" spans="1:11" x14ac:dyDescent="0.25">
      <c r="A22" s="6">
        <v>12</v>
      </c>
      <c r="B22" s="7">
        <f t="shared" ca="1" si="16"/>
        <v>48.937645929557902</v>
      </c>
      <c r="C22" s="7">
        <f t="shared" ca="1" si="1"/>
        <v>50.934829147096139</v>
      </c>
      <c r="D22" s="8">
        <f t="shared" ca="1" si="17"/>
        <v>3.8905469557043362</v>
      </c>
      <c r="E22" s="8">
        <f t="shared" ca="1" si="18"/>
        <v>3.9305469557043362</v>
      </c>
      <c r="F22" s="8">
        <f t="shared" ca="1" si="19"/>
        <v>3.86611424000216</v>
      </c>
      <c r="G22" s="8">
        <f t="shared" ca="1" si="5"/>
        <v>3.9070568691144705</v>
      </c>
      <c r="H22" s="8">
        <f t="shared" ca="1" si="20"/>
        <v>2.3490086589865733E-2</v>
      </c>
      <c r="I22" s="8">
        <f t="shared" si="21"/>
        <v>1.3976216864546639E-2</v>
      </c>
      <c r="J22" s="8">
        <f t="shared" si="8"/>
        <v>0.12262397585240496</v>
      </c>
      <c r="K22" s="8">
        <f t="shared" si="22"/>
        <v>1.2262397585240498E-2</v>
      </c>
    </row>
    <row r="23" spans="1:11" x14ac:dyDescent="0.25">
      <c r="A23" s="6">
        <v>13</v>
      </c>
      <c r="B23" s="7">
        <f t="shared" ca="1" si="16"/>
        <v>47.973104403553883</v>
      </c>
      <c r="C23" s="7">
        <f t="shared" ca="1" si="1"/>
        <v>49.930923934675185</v>
      </c>
      <c r="D23" s="8">
        <f t="shared" ca="1" si="17"/>
        <v>3.8706405289412538</v>
      </c>
      <c r="E23" s="8">
        <f t="shared" ca="1" si="18"/>
        <v>3.9106405289412534</v>
      </c>
      <c r="F23" s="8">
        <f t="shared" ca="1" si="19"/>
        <v>3.8636766166363166</v>
      </c>
      <c r="G23" s="8">
        <f t="shared" ca="1" si="5"/>
        <v>3.9070527015406213</v>
      </c>
      <c r="H23" s="8">
        <f t="shared" ca="1" si="20"/>
        <v>3.5878274006320154E-3</v>
      </c>
      <c r="I23" s="8">
        <f t="shared" si="21"/>
        <v>1.4231628354471268E-2</v>
      </c>
      <c r="J23" s="8">
        <f t="shared" si="8"/>
        <v>0.12458570852469347</v>
      </c>
      <c r="K23" s="8">
        <f t="shared" si="22"/>
        <v>1.2458570852469347E-2</v>
      </c>
    </row>
    <row r="24" spans="1:11" x14ac:dyDescent="0.25">
      <c r="A24" s="6">
        <v>14</v>
      </c>
      <c r="B24" s="7">
        <f t="shared" ca="1" si="16"/>
        <v>49.497218807007201</v>
      </c>
      <c r="C24" s="7">
        <f t="shared" ca="1" si="1"/>
        <v>51.517238626891199</v>
      </c>
      <c r="D24" s="8">
        <f t="shared" ca="1" si="17"/>
        <v>3.9019164822791419</v>
      </c>
      <c r="E24" s="8">
        <f t="shared" ca="1" si="18"/>
        <v>3.9419164822791419</v>
      </c>
      <c r="F24" s="8">
        <f t="shared" ca="1" si="19"/>
        <v>3.865495204939978</v>
      </c>
      <c r="G24" s="8">
        <f t="shared" ca="1" si="5"/>
        <v>3.9046150781747779</v>
      </c>
      <c r="H24" s="8">
        <f t="shared" ca="1" si="20"/>
        <v>3.7301404104364E-2</v>
      </c>
      <c r="I24" s="8">
        <f t="shared" si="21"/>
        <v>1.4427801621700117E-2</v>
      </c>
      <c r="J24" s="8">
        <f t="shared" si="8"/>
        <v>0.12608650535294411</v>
      </c>
      <c r="K24" s="8">
        <f t="shared" si="22"/>
        <v>1.260865053529441E-2</v>
      </c>
    </row>
    <row r="25" spans="1:11" x14ac:dyDescent="0.25">
      <c r="A25" s="6">
        <v>15</v>
      </c>
      <c r="B25" s="7">
        <f t="shared" ca="1" si="16"/>
        <v>52.280490978769016</v>
      </c>
      <c r="C25" s="7">
        <f t="shared" ca="1" si="1"/>
        <v>54.414098290770745</v>
      </c>
      <c r="D25" s="8">
        <f t="shared" ca="1" si="17"/>
        <v>3.9566232800426233</v>
      </c>
      <c r="E25" s="8">
        <f t="shared" ca="1" si="18"/>
        <v>3.9966232800426233</v>
      </c>
      <c r="F25" s="8">
        <f t="shared" ca="1" si="19"/>
        <v>3.8740855222951751</v>
      </c>
      <c r="G25" s="8">
        <f t="shared" ca="1" si="5"/>
        <v>3.9064336664784394</v>
      </c>
      <c r="H25" s="8">
        <f t="shared" ca="1" si="20"/>
        <v>9.0189613564183979E-2</v>
      </c>
      <c r="I25" s="8">
        <f t="shared" si="21"/>
        <v>1.457788130452518E-2</v>
      </c>
      <c r="J25" s="8">
        <f t="shared" si="8"/>
        <v>0.12723119976167194</v>
      </c>
      <c r="K25" s="8">
        <f t="shared" si="22"/>
        <v>1.2723119976167194E-2</v>
      </c>
    </row>
    <row r="26" spans="1:11" x14ac:dyDescent="0.25">
      <c r="A26" s="6">
        <v>16</v>
      </c>
      <c r="B26" s="7">
        <f t="shared" ca="1" si="16"/>
        <v>55.165499499274972</v>
      </c>
      <c r="C26" s="7">
        <f t="shared" ca="1" si="1"/>
        <v>57.416846242550186</v>
      </c>
      <c r="D26" s="8">
        <f t="shared" ca="1" si="17"/>
        <v>4.0103377488123524</v>
      </c>
      <c r="E26" s="8">
        <f t="shared" ca="1" si="18"/>
        <v>4.0503377488123524</v>
      </c>
      <c r="F26" s="8">
        <f t="shared" ca="1" si="19"/>
        <v>3.8885349076771925</v>
      </c>
      <c r="G26" s="8">
        <f t="shared" ca="1" si="5"/>
        <v>3.9150239838336365</v>
      </c>
      <c r="H26" s="8">
        <f t="shared" ca="1" si="20"/>
        <v>0.13531376497871594</v>
      </c>
      <c r="I26" s="8">
        <f t="shared" si="21"/>
        <v>1.4692350745397964E-2</v>
      </c>
      <c r="J26" s="8">
        <f t="shared" si="8"/>
        <v>0.1281022722955</v>
      </c>
      <c r="K26" s="8">
        <f t="shared" si="22"/>
        <v>1.2810227229550001E-2</v>
      </c>
    </row>
    <row r="27" spans="1:11" x14ac:dyDescent="0.25">
      <c r="A27" s="6">
        <v>17</v>
      </c>
      <c r="B27" s="7">
        <f t="shared" ca="1" si="16"/>
        <v>55.888179834588158</v>
      </c>
      <c r="C27" s="7">
        <f t="shared" ca="1" si="1"/>
        <v>58.169019721841117</v>
      </c>
      <c r="D27" s="8">
        <f t="shared" ca="1" si="17"/>
        <v>4.0233529058267656</v>
      </c>
      <c r="E27" s="8">
        <f t="shared" ca="1" si="18"/>
        <v>4.0633529058267657</v>
      </c>
      <c r="F27" s="8">
        <f t="shared" ca="1" si="19"/>
        <v>3.9028891521263738</v>
      </c>
      <c r="G27" s="8">
        <f t="shared" ca="1" si="5"/>
        <v>3.9294733692156538</v>
      </c>
      <c r="H27" s="8">
        <f t="shared" ca="1" si="20"/>
        <v>0.13387953661111185</v>
      </c>
      <c r="I27" s="8">
        <f t="shared" si="21"/>
        <v>1.4779457998780771E-2</v>
      </c>
      <c r="J27" s="8">
        <f t="shared" si="8"/>
        <v>0.1287639640094638</v>
      </c>
      <c r="K27" s="8">
        <f t="shared" si="22"/>
        <v>1.2876396400946382E-2</v>
      </c>
    </row>
    <row r="28" spans="1:11" x14ac:dyDescent="0.25">
      <c r="A28" s="6">
        <v>18</v>
      </c>
      <c r="B28" s="7">
        <f t="shared" ca="1" si="16"/>
        <v>54.235538458590092</v>
      </c>
      <c r="C28" s="7">
        <f t="shared" ca="1" si="1"/>
        <v>56.4489327718262</v>
      </c>
      <c r="D28" s="8">
        <f t="shared" ca="1" si="17"/>
        <v>3.9933363846919989</v>
      </c>
      <c r="E28" s="8">
        <f t="shared" ca="1" si="18"/>
        <v>4.0333363846919994</v>
      </c>
      <c r="F28" s="8">
        <f t="shared" ca="1" si="19"/>
        <v>3.911574971558236</v>
      </c>
      <c r="G28" s="8">
        <f t="shared" ca="1" si="5"/>
        <v>3.9438276136648351</v>
      </c>
      <c r="H28" s="8">
        <f t="shared" ca="1" si="20"/>
        <v>8.9508771027164258E-2</v>
      </c>
      <c r="I28" s="8">
        <f t="shared" si="21"/>
        <v>1.4845627170177152E-2</v>
      </c>
      <c r="J28" s="8">
        <f t="shared" si="8"/>
        <v>0.12926593320073948</v>
      </c>
      <c r="K28" s="8">
        <f t="shared" si="22"/>
        <v>1.2926593320073948E-2</v>
      </c>
    </row>
    <row r="29" spans="1:11" x14ac:dyDescent="0.25">
      <c r="A29" s="6">
        <v>19</v>
      </c>
      <c r="B29" s="7">
        <f t="shared" ref="B29:B92" ca="1" si="23">B28*EXP(NORMINV(RAND(),($B$2-0.5*$B$3^2)*$B$6,$B$3*SQRT($B$6)))</f>
        <v>54.66779148428212</v>
      </c>
      <c r="C29" s="7">
        <f t="shared" ca="1" si="1"/>
        <v>56.898826378143717</v>
      </c>
      <c r="D29" s="8">
        <f t="shared" ref="D29:D92" ca="1" si="24">LN(B29)</f>
        <v>4.0012747148763967</v>
      </c>
      <c r="E29" s="8">
        <f t="shared" ref="E29:E92" ca="1" si="25">LN(C29)</f>
        <v>4.0412747148763968</v>
      </c>
      <c r="F29" s="8">
        <f t="shared" ref="F29:F92" ca="1" si="26">F28+($G$5-0.5^2)*$B$6+J29*H29</f>
        <v>3.9201979322740708</v>
      </c>
      <c r="G29" s="8">
        <f t="shared" ca="1" si="5"/>
        <v>3.9525134330966973</v>
      </c>
      <c r="H29" s="8">
        <f t="shared" ref="H29:H92" ca="1" si="27">E29-G29</f>
        <v>8.8761281779699441E-2</v>
      </c>
      <c r="I29" s="8">
        <f t="shared" ref="I29:I92" si="28">K28+$G$6^2*$B$6</f>
        <v>1.4895824089304718E-2</v>
      </c>
      <c r="J29" s="8">
        <f t="shared" si="8"/>
        <v>0.129646348832719</v>
      </c>
      <c r="K29" s="8">
        <f t="shared" ref="K29:K92" si="29">I29*(1-J29)</f>
        <v>1.2964634883271901E-2</v>
      </c>
    </row>
    <row r="30" spans="1:11" x14ac:dyDescent="0.25">
      <c r="A30" s="6">
        <v>20</v>
      </c>
      <c r="B30" s="7">
        <f t="shared" ca="1" si="23"/>
        <v>53.191451293566367</v>
      </c>
      <c r="C30" s="7">
        <f t="shared" ca="1" si="1"/>
        <v>55.362235601273518</v>
      </c>
      <c r="D30" s="8">
        <f t="shared" ca="1" si="24"/>
        <v>3.973897693465025</v>
      </c>
      <c r="E30" s="8">
        <f t="shared" ca="1" si="25"/>
        <v>4.013897693465025</v>
      </c>
      <c r="F30" s="8">
        <f t="shared" ca="1" si="26"/>
        <v>3.9241688259788652</v>
      </c>
      <c r="G30" s="8">
        <f t="shared" ca="1" si="5"/>
        <v>3.9611363938125321</v>
      </c>
      <c r="H30" s="8">
        <f t="shared" ca="1" si="27"/>
        <v>5.2761299652492877E-2</v>
      </c>
      <c r="I30" s="8">
        <f t="shared" si="28"/>
        <v>1.4933865652502671E-2</v>
      </c>
      <c r="J30" s="8">
        <f t="shared" si="8"/>
        <v>0.12993442418142043</v>
      </c>
      <c r="K30" s="8">
        <f t="shared" si="29"/>
        <v>1.2993442418142044E-2</v>
      </c>
    </row>
    <row r="31" spans="1:11" x14ac:dyDescent="0.25">
      <c r="A31" s="6">
        <v>21</v>
      </c>
      <c r="B31" s="7">
        <f t="shared" ca="1" si="23"/>
        <v>50.696573764100442</v>
      </c>
      <c r="C31" s="7">
        <f t="shared" ca="1" si="1"/>
        <v>52.765540188314901</v>
      </c>
      <c r="D31" s="8">
        <f t="shared" ca="1" si="24"/>
        <v>3.9258583296962515</v>
      </c>
      <c r="E31" s="8">
        <f t="shared" ca="1" si="25"/>
        <v>3.9658583296962515</v>
      </c>
      <c r="F31" s="8">
        <f t="shared" ca="1" si="26"/>
        <v>3.9213819605713649</v>
      </c>
      <c r="G31" s="8">
        <f t="shared" ca="1" si="5"/>
        <v>3.9651072875173266</v>
      </c>
      <c r="H31" s="8">
        <f t="shared" ca="1" si="27"/>
        <v>7.510421789249655E-4</v>
      </c>
      <c r="I31" s="8">
        <f t="shared" si="28"/>
        <v>1.4962673187372814E-2</v>
      </c>
      <c r="J31" s="8">
        <f t="shared" si="8"/>
        <v>0.13015244663792552</v>
      </c>
      <c r="K31" s="8">
        <f t="shared" si="29"/>
        <v>1.3015244663792554E-2</v>
      </c>
    </row>
    <row r="32" spans="1:11" x14ac:dyDescent="0.25">
      <c r="A32" s="6">
        <v>22</v>
      </c>
      <c r="B32" s="7">
        <f t="shared" ca="1" si="23"/>
        <v>50.762088485175568</v>
      </c>
      <c r="C32" s="7">
        <f t="shared" ca="1" si="1"/>
        <v>52.833728615878094</v>
      </c>
      <c r="D32" s="8">
        <f t="shared" ca="1" si="24"/>
        <v>3.9271497863097822</v>
      </c>
      <c r="E32" s="8">
        <f t="shared" ca="1" si="25"/>
        <v>3.9671497863097822</v>
      </c>
      <c r="F32" s="8">
        <f t="shared" ca="1" si="26"/>
        <v>3.9191266952702177</v>
      </c>
      <c r="G32" s="8">
        <f t="shared" ca="1" si="5"/>
        <v>3.9623204221098263</v>
      </c>
      <c r="H32" s="8">
        <f t="shared" ca="1" si="27"/>
        <v>4.8293641999559433E-3</v>
      </c>
      <c r="I32" s="8">
        <f t="shared" si="28"/>
        <v>1.4984475433023324E-2</v>
      </c>
      <c r="J32" s="8">
        <f t="shared" si="8"/>
        <v>0.13031737872954466</v>
      </c>
      <c r="K32" s="8">
        <f t="shared" si="29"/>
        <v>1.3031737872954467E-2</v>
      </c>
    </row>
    <row r="33" spans="1:11" x14ac:dyDescent="0.25">
      <c r="A33" s="6">
        <v>23</v>
      </c>
      <c r="B33" s="7">
        <f t="shared" ca="1" si="23"/>
        <v>48.67013587675671</v>
      </c>
      <c r="C33" s="7">
        <f t="shared" ca="1" si="1"/>
        <v>50.656401801935878</v>
      </c>
      <c r="D33" s="8">
        <f t="shared" ca="1" si="24"/>
        <v>3.8850656156383985</v>
      </c>
      <c r="E33" s="8">
        <f t="shared" ca="1" si="25"/>
        <v>3.9250656156383985</v>
      </c>
      <c r="F33" s="8">
        <f t="shared" ca="1" si="26"/>
        <v>3.9116766659957434</v>
      </c>
      <c r="G33" s="8">
        <f t="shared" ca="1" si="5"/>
        <v>3.9600651568086791</v>
      </c>
      <c r="H33" s="8">
        <f t="shared" ca="1" si="27"/>
        <v>-3.499954117028059E-2</v>
      </c>
      <c r="I33" s="8">
        <f t="shared" si="28"/>
        <v>1.5000968642185237E-2</v>
      </c>
      <c r="J33" s="8">
        <f t="shared" si="8"/>
        <v>0.13044210687354599</v>
      </c>
      <c r="K33" s="8">
        <f t="shared" si="29"/>
        <v>1.3044210687354599E-2</v>
      </c>
    </row>
    <row r="34" spans="1:11" x14ac:dyDescent="0.25">
      <c r="A34" s="6">
        <v>24</v>
      </c>
      <c r="B34" s="7">
        <f t="shared" ca="1" si="23"/>
        <v>50.52787572796602</v>
      </c>
      <c r="C34" s="7">
        <f t="shared" ca="1" si="1"/>
        <v>52.589957454721095</v>
      </c>
      <c r="D34" s="8">
        <f t="shared" ca="1" si="24"/>
        <v>3.9225251786015169</v>
      </c>
      <c r="E34" s="8">
        <f t="shared" ca="1" si="25"/>
        <v>3.962525178601517</v>
      </c>
      <c r="F34" s="8">
        <f t="shared" ca="1" si="26"/>
        <v>3.9100856730751334</v>
      </c>
      <c r="G34" s="8">
        <f t="shared" ca="1" si="5"/>
        <v>3.9526151275342047</v>
      </c>
      <c r="H34" s="8">
        <f t="shared" ca="1" si="27"/>
        <v>9.9100510673122422E-3</v>
      </c>
      <c r="I34" s="8">
        <f t="shared" si="28"/>
        <v>1.5013441456585369E-2</v>
      </c>
      <c r="J34" s="8">
        <f t="shared" si="8"/>
        <v>0.13053640745331979</v>
      </c>
      <c r="K34" s="8">
        <f t="shared" si="29"/>
        <v>1.3053640745331978E-2</v>
      </c>
    </row>
    <row r="35" spans="1:11" x14ac:dyDescent="0.25">
      <c r="A35" s="6">
        <v>25</v>
      </c>
      <c r="B35" s="7">
        <f t="shared" ca="1" si="23"/>
        <v>50.866607603564617</v>
      </c>
      <c r="C35" s="7">
        <f t="shared" ca="1" si="1"/>
        <v>52.942513240406512</v>
      </c>
      <c r="D35" s="8">
        <f t="shared" ca="1" si="24"/>
        <v>3.9292066690458838</v>
      </c>
      <c r="E35" s="8">
        <f t="shared" ca="1" si="25"/>
        <v>3.9692066690458838</v>
      </c>
      <c r="F35" s="8">
        <f t="shared" ca="1" si="26"/>
        <v>3.909575836506145</v>
      </c>
      <c r="G35" s="8">
        <f t="shared" ca="1" si="5"/>
        <v>3.9510241346135948</v>
      </c>
      <c r="H35" s="8">
        <f t="shared" ca="1" si="27"/>
        <v>1.818253443228901E-2</v>
      </c>
      <c r="I35" s="8">
        <f t="shared" si="28"/>
        <v>1.5022871514562748E-2</v>
      </c>
      <c r="J35" s="8">
        <f t="shared" si="8"/>
        <v>0.13060768972943559</v>
      </c>
      <c r="K35" s="8">
        <f t="shared" si="29"/>
        <v>1.3060768972943561E-2</v>
      </c>
    </row>
    <row r="36" spans="1:11" x14ac:dyDescent="0.25">
      <c r="A36" s="6">
        <v>26</v>
      </c>
      <c r="B36" s="7">
        <f t="shared" ca="1" si="23"/>
        <v>49.949560007947213</v>
      </c>
      <c r="C36" s="7">
        <f t="shared" ca="1" si="1"/>
        <v>51.988040222440688</v>
      </c>
      <c r="D36" s="8">
        <f t="shared" ca="1" si="24"/>
        <v>3.9110136964060609</v>
      </c>
      <c r="E36" s="8">
        <f t="shared" ca="1" si="25"/>
        <v>3.9510136964060605</v>
      </c>
      <c r="F36" s="8">
        <f t="shared" ca="1" si="26"/>
        <v>3.9067564732927953</v>
      </c>
      <c r="G36" s="8">
        <f t="shared" ca="1" si="5"/>
        <v>3.9505142980446064</v>
      </c>
      <c r="H36" s="8">
        <f t="shared" ca="1" si="27"/>
        <v>4.9939836145407313E-4</v>
      </c>
      <c r="I36" s="8">
        <f t="shared" si="28"/>
        <v>1.5029999742174331E-2</v>
      </c>
      <c r="J36" s="8">
        <f t="shared" si="8"/>
        <v>0.13066156459934133</v>
      </c>
      <c r="K36" s="8">
        <f t="shared" si="29"/>
        <v>1.3066156459934137E-2</v>
      </c>
    </row>
    <row r="37" spans="1:11" x14ac:dyDescent="0.25">
      <c r="A37" s="6">
        <v>27</v>
      </c>
      <c r="B37" s="7">
        <f t="shared" ca="1" si="23"/>
        <v>49.360436936774661</v>
      </c>
      <c r="C37" s="7">
        <f t="shared" ca="1" si="1"/>
        <v>51.374874582638988</v>
      </c>
      <c r="D37" s="8">
        <f t="shared" ca="1" si="24"/>
        <v>3.8991492315995795</v>
      </c>
      <c r="E37" s="8">
        <f t="shared" ca="1" si="25"/>
        <v>3.9391492315995791</v>
      </c>
      <c r="F37" s="8">
        <f t="shared" ca="1" si="26"/>
        <v>3.902754915023658</v>
      </c>
      <c r="G37" s="8">
        <f t="shared" ca="1" si="5"/>
        <v>3.9476949348312567</v>
      </c>
      <c r="H37" s="8">
        <f t="shared" ca="1" si="27"/>
        <v>-8.5457032316775816E-3</v>
      </c>
      <c r="I37" s="8">
        <f t="shared" si="28"/>
        <v>1.5035387229164907E-2</v>
      </c>
      <c r="J37" s="8">
        <f t="shared" si="8"/>
        <v>0.13070227858852276</v>
      </c>
      <c r="K37" s="8">
        <f t="shared" si="29"/>
        <v>1.3070227858852278E-2</v>
      </c>
    </row>
    <row r="38" spans="1:11" x14ac:dyDescent="0.25">
      <c r="A38" s="6">
        <v>28</v>
      </c>
      <c r="B38" s="7">
        <f t="shared" ca="1" si="23"/>
        <v>49.775668938865415</v>
      </c>
      <c r="C38" s="7">
        <f t="shared" ca="1" si="1"/>
        <v>51.807052524204522</v>
      </c>
      <c r="D38" s="8">
        <f t="shared" ca="1" si="24"/>
        <v>3.9075262891139051</v>
      </c>
      <c r="E38" s="8">
        <f t="shared" ca="1" si="25"/>
        <v>3.9475262891139051</v>
      </c>
      <c r="F38" s="8">
        <f t="shared" ca="1" si="26"/>
        <v>3.9003713879650403</v>
      </c>
      <c r="G38" s="8">
        <f t="shared" ca="1" si="5"/>
        <v>3.9436933765621194</v>
      </c>
      <c r="H38" s="8">
        <f t="shared" ca="1" si="27"/>
        <v>3.8329125517857499E-3</v>
      </c>
      <c r="I38" s="8">
        <f t="shared" si="28"/>
        <v>1.5039458628083048E-2</v>
      </c>
      <c r="J38" s="8">
        <f t="shared" si="8"/>
        <v>0.1307330441870809</v>
      </c>
      <c r="K38" s="8">
        <f t="shared" si="29"/>
        <v>1.3073304418708092E-2</v>
      </c>
    </row>
    <row r="39" spans="1:11" x14ac:dyDescent="0.25">
      <c r="A39" s="6">
        <v>29</v>
      </c>
      <c r="B39" s="7">
        <f t="shared" ca="1" si="23"/>
        <v>47.78580311178716</v>
      </c>
      <c r="C39" s="7">
        <f t="shared" ca="1" si="1"/>
        <v>49.735978732184229</v>
      </c>
      <c r="D39" s="8">
        <f t="shared" ca="1" si="24"/>
        <v>3.8667285893528272</v>
      </c>
      <c r="E39" s="8">
        <f t="shared" ca="1" si="25"/>
        <v>3.9067285893528272</v>
      </c>
      <c r="F39" s="8">
        <f t="shared" ca="1" si="26"/>
        <v>3.8929650552711705</v>
      </c>
      <c r="G39" s="8">
        <f t="shared" ca="1" si="5"/>
        <v>3.9413098495035017</v>
      </c>
      <c r="H39" s="8">
        <f t="shared" ca="1" si="27"/>
        <v>-3.4581260150674531E-2</v>
      </c>
      <c r="I39" s="8">
        <f t="shared" si="28"/>
        <v>1.5042535187938862E-2</v>
      </c>
      <c r="J39" s="8">
        <f t="shared" si="8"/>
        <v>0.13075629082203963</v>
      </c>
      <c r="K39" s="8">
        <f t="shared" si="29"/>
        <v>1.3075629082203962E-2</v>
      </c>
    </row>
    <row r="40" spans="1:11" x14ac:dyDescent="0.25">
      <c r="A40" s="6">
        <v>30</v>
      </c>
      <c r="B40" s="7">
        <f t="shared" ca="1" si="23"/>
        <v>48.018876451445664</v>
      </c>
      <c r="C40" s="7">
        <f t="shared" ca="1" si="1"/>
        <v>49.978563975277801</v>
      </c>
      <c r="D40" s="8">
        <f t="shared" ca="1" si="24"/>
        <v>3.8715941930067959</v>
      </c>
      <c r="E40" s="8">
        <f t="shared" ca="1" si="25"/>
        <v>3.9115941930067959</v>
      </c>
      <c r="F40" s="8">
        <f t="shared" ca="1" si="26"/>
        <v>3.8871629636044562</v>
      </c>
      <c r="G40" s="8">
        <f t="shared" ca="1" si="5"/>
        <v>3.9339035168096319</v>
      </c>
      <c r="H40" s="8">
        <f t="shared" ca="1" si="27"/>
        <v>-2.2309323802836012E-2</v>
      </c>
      <c r="I40" s="8">
        <f t="shared" si="28"/>
        <v>1.5044859851434732E-2</v>
      </c>
      <c r="J40" s="8">
        <f t="shared" si="8"/>
        <v>0.13077385526709481</v>
      </c>
      <c r="K40" s="8">
        <f t="shared" si="29"/>
        <v>1.307738552670948E-2</v>
      </c>
    </row>
    <row r="41" spans="1:11" x14ac:dyDescent="0.25">
      <c r="A41" s="6">
        <v>31</v>
      </c>
      <c r="B41" s="7">
        <f t="shared" ca="1" si="23"/>
        <v>49.411858965141818</v>
      </c>
      <c r="C41" s="7">
        <f t="shared" ca="1" si="1"/>
        <v>51.42839518379435</v>
      </c>
      <c r="D41" s="8">
        <f t="shared" ca="1" si="24"/>
        <v>3.900190455407194</v>
      </c>
      <c r="E41" s="8">
        <f t="shared" ca="1" si="25"/>
        <v>3.9401904554071936</v>
      </c>
      <c r="F41" s="8">
        <f t="shared" ca="1" si="26"/>
        <v>3.8858594377436617</v>
      </c>
      <c r="G41" s="8">
        <f t="shared" ca="1" si="5"/>
        <v>3.9281014251429176</v>
      </c>
      <c r="H41" s="8">
        <f t="shared" ca="1" si="27"/>
        <v>1.2089030264275991E-2</v>
      </c>
      <c r="I41" s="8">
        <f t="shared" si="28"/>
        <v>1.504661629594025E-2</v>
      </c>
      <c r="J41" s="8">
        <f t="shared" si="8"/>
        <v>0.13078712595279704</v>
      </c>
      <c r="K41" s="8">
        <f t="shared" si="29"/>
        <v>1.3078712595279703E-2</v>
      </c>
    </row>
    <row r="42" spans="1:11" x14ac:dyDescent="0.25">
      <c r="A42" s="6">
        <v>32</v>
      </c>
      <c r="B42" s="7">
        <f t="shared" ca="1" si="23"/>
        <v>50.412005210523546</v>
      </c>
      <c r="C42" s="7">
        <f t="shared" ca="1" si="1"/>
        <v>52.469358171755722</v>
      </c>
      <c r="D42" s="8">
        <f t="shared" ca="1" si="24"/>
        <v>3.9202293453340342</v>
      </c>
      <c r="E42" s="8">
        <f t="shared" ca="1" si="25"/>
        <v>3.9602293453340343</v>
      </c>
      <c r="F42" s="8">
        <f t="shared" ca="1" si="26"/>
        <v>3.8873475602982976</v>
      </c>
      <c r="G42" s="8">
        <f t="shared" ca="1" si="5"/>
        <v>3.9267978992821231</v>
      </c>
      <c r="H42" s="8">
        <f t="shared" ca="1" si="27"/>
        <v>3.3431446051911173E-2</v>
      </c>
      <c r="I42" s="8">
        <f t="shared" si="28"/>
        <v>1.5047943364510473E-2</v>
      </c>
      <c r="J42" s="8">
        <f t="shared" si="8"/>
        <v>0.13079715225185332</v>
      </c>
      <c r="K42" s="8">
        <f t="shared" si="29"/>
        <v>1.3079715225185331E-2</v>
      </c>
    </row>
    <row r="43" spans="1:11" x14ac:dyDescent="0.25">
      <c r="A43" s="6">
        <v>33</v>
      </c>
      <c r="B43" s="7">
        <f t="shared" ca="1" si="23"/>
        <v>48.426505907233512</v>
      </c>
      <c r="C43" s="7">
        <f t="shared" ca="1" si="1"/>
        <v>50.402829104739972</v>
      </c>
      <c r="D43" s="8">
        <f t="shared" ca="1" si="24"/>
        <v>3.8800473065324783</v>
      </c>
      <c r="E43" s="8">
        <f t="shared" ca="1" si="25"/>
        <v>3.9200473065324783</v>
      </c>
      <c r="F43" s="8">
        <f t="shared" ca="1" si="26"/>
        <v>3.8833852820059009</v>
      </c>
      <c r="G43" s="8">
        <f t="shared" ca="1" si="5"/>
        <v>3.928286021836759</v>
      </c>
      <c r="H43" s="8">
        <f t="shared" ca="1" si="27"/>
        <v>-8.2387153042806638E-3</v>
      </c>
      <c r="I43" s="8">
        <f t="shared" si="28"/>
        <v>1.5048945994416101E-2</v>
      </c>
      <c r="J43" s="8">
        <f t="shared" si="8"/>
        <v>0.13080472719103833</v>
      </c>
      <c r="K43" s="8">
        <f t="shared" si="29"/>
        <v>1.3080472719103835E-2</v>
      </c>
    </row>
    <row r="44" spans="1:11" x14ac:dyDescent="0.25">
      <c r="A44" s="6">
        <v>34</v>
      </c>
      <c r="B44" s="7">
        <f t="shared" ca="1" si="23"/>
        <v>48.637413281368872</v>
      </c>
      <c r="C44" s="7">
        <f t="shared" ca="1" si="1"/>
        <v>50.622343772096677</v>
      </c>
      <c r="D44" s="8">
        <f t="shared" ca="1" si="24"/>
        <v>3.8843930553508481</v>
      </c>
      <c r="E44" s="8">
        <f t="shared" ca="1" si="25"/>
        <v>3.9243930553508481</v>
      </c>
      <c r="F44" s="8">
        <f t="shared" ca="1" si="26"/>
        <v>3.8805097333298835</v>
      </c>
      <c r="G44" s="8">
        <f t="shared" ca="1" si="5"/>
        <v>3.9243237435443623</v>
      </c>
      <c r="H44" s="8">
        <f t="shared" ca="1" si="27"/>
        <v>6.93118064858389E-5</v>
      </c>
      <c r="I44" s="8">
        <f t="shared" si="28"/>
        <v>1.5049703488334605E-2</v>
      </c>
      <c r="J44" s="8">
        <f t="shared" si="8"/>
        <v>0.13081045002311162</v>
      </c>
      <c r="K44" s="8">
        <f t="shared" si="29"/>
        <v>1.3081045002311161E-2</v>
      </c>
    </row>
    <row r="45" spans="1:11" x14ac:dyDescent="0.25">
      <c r="A45" s="6">
        <v>35</v>
      </c>
      <c r="B45" s="7">
        <f t="shared" ca="1" si="23"/>
        <v>48.547719784402268</v>
      </c>
      <c r="C45" s="7">
        <f t="shared" ca="1" si="1"/>
        <v>50.528989814078848</v>
      </c>
      <c r="D45" s="8">
        <f t="shared" ca="1" si="24"/>
        <v>3.8825472272986916</v>
      </c>
      <c r="E45" s="8">
        <f t="shared" ca="1" si="25"/>
        <v>3.9225472272986912</v>
      </c>
      <c r="F45" s="8">
        <f t="shared" ca="1" si="26"/>
        <v>3.8777688876237639</v>
      </c>
      <c r="G45" s="8">
        <f t="shared" ca="1" si="5"/>
        <v>3.9214481948683448</v>
      </c>
      <c r="H45" s="8">
        <f t="shared" ca="1" si="27"/>
        <v>1.0990324303463694E-3</v>
      </c>
      <c r="I45" s="8">
        <f t="shared" si="28"/>
        <v>1.5050275771541931E-2</v>
      </c>
      <c r="J45" s="8">
        <f t="shared" si="8"/>
        <v>0.13081477354671989</v>
      </c>
      <c r="K45" s="8">
        <f t="shared" si="29"/>
        <v>1.3081477354671989E-2</v>
      </c>
    </row>
    <row r="46" spans="1:11" x14ac:dyDescent="0.25">
      <c r="A46" s="6">
        <v>36</v>
      </c>
      <c r="B46" s="7">
        <f t="shared" ca="1" si="23"/>
        <v>48.76120466056372</v>
      </c>
      <c r="C46" s="7">
        <f t="shared" ca="1" si="1"/>
        <v>50.751187173314811</v>
      </c>
      <c r="D46" s="8">
        <f t="shared" ca="1" si="24"/>
        <v>3.8869350102259266</v>
      </c>
      <c r="E46" s="8">
        <f t="shared" ca="1" si="25"/>
        <v>3.9269350102259262</v>
      </c>
      <c r="F46" s="8">
        <f t="shared" ca="1" si="26"/>
        <v>3.875960598732322</v>
      </c>
      <c r="G46" s="8">
        <f t="shared" ca="1" si="5"/>
        <v>3.9187073491622253</v>
      </c>
      <c r="H46" s="8">
        <f t="shared" ca="1" si="27"/>
        <v>8.2276610637008751E-3</v>
      </c>
      <c r="I46" s="8">
        <f t="shared" si="28"/>
        <v>1.5050708123902759E-2</v>
      </c>
      <c r="J46" s="8">
        <f t="shared" si="8"/>
        <v>0.13081803988284924</v>
      </c>
      <c r="K46" s="8">
        <f t="shared" si="29"/>
        <v>1.3081803988284926E-2</v>
      </c>
    </row>
    <row r="47" spans="1:11" x14ac:dyDescent="0.25">
      <c r="A47" s="6">
        <v>37</v>
      </c>
      <c r="B47" s="7">
        <f t="shared" ca="1" si="23"/>
        <v>48.433408238161043</v>
      </c>
      <c r="C47" s="7">
        <f t="shared" ca="1" si="1"/>
        <v>50.410013125136388</v>
      </c>
      <c r="D47" s="8">
        <f t="shared" ca="1" si="24"/>
        <v>3.880189828462218</v>
      </c>
      <c r="E47" s="8">
        <f t="shared" ca="1" si="25"/>
        <v>3.9201898284622181</v>
      </c>
      <c r="F47" s="8">
        <f t="shared" ca="1" si="26"/>
        <v>3.873506483312636</v>
      </c>
      <c r="G47" s="8">
        <f t="shared" ca="1" si="5"/>
        <v>3.9168990602707834</v>
      </c>
      <c r="H47" s="8">
        <f t="shared" ca="1" si="27"/>
        <v>3.2907681914347009E-3</v>
      </c>
      <c r="I47" s="8">
        <f t="shared" si="28"/>
        <v>1.5051034757515696E-2</v>
      </c>
      <c r="J47" s="8">
        <f t="shared" si="8"/>
        <v>0.13082050751857743</v>
      </c>
      <c r="K47" s="8">
        <f t="shared" si="29"/>
        <v>1.3082050751857744E-2</v>
      </c>
    </row>
    <row r="48" spans="1:11" x14ac:dyDescent="0.25">
      <c r="A48" s="6">
        <v>38</v>
      </c>
      <c r="B48" s="7">
        <f t="shared" ca="1" si="23"/>
        <v>49.893293018258547</v>
      </c>
      <c r="C48" s="7">
        <f t="shared" ca="1" si="1"/>
        <v>51.929476933341356</v>
      </c>
      <c r="D48" s="8">
        <f t="shared" ca="1" si="24"/>
        <v>3.909886585272115</v>
      </c>
      <c r="E48" s="8">
        <f t="shared" ca="1" si="25"/>
        <v>3.949886585272115</v>
      </c>
      <c r="F48" s="8">
        <f t="shared" ca="1" si="26"/>
        <v>3.8752584273864925</v>
      </c>
      <c r="G48" s="8">
        <f t="shared" ca="1" si="5"/>
        <v>3.9144449448510974</v>
      </c>
      <c r="H48" s="8">
        <f t="shared" ca="1" si="27"/>
        <v>3.5441640421017606E-2</v>
      </c>
      <c r="I48" s="8">
        <f t="shared" si="28"/>
        <v>1.5051281521088514E-2</v>
      </c>
      <c r="J48" s="8">
        <f t="shared" si="8"/>
        <v>0.13082237174672115</v>
      </c>
      <c r="K48" s="8">
        <f t="shared" si="29"/>
        <v>1.3082237174672117E-2</v>
      </c>
    </row>
    <row r="49" spans="1:11" x14ac:dyDescent="0.25">
      <c r="A49" s="6">
        <v>39</v>
      </c>
      <c r="B49" s="7">
        <f t="shared" ca="1" si="23"/>
        <v>48.997856939038371</v>
      </c>
      <c r="C49" s="7">
        <f t="shared" ca="1" si="1"/>
        <v>50.997497414488407</v>
      </c>
      <c r="D49" s="8">
        <f t="shared" ca="1" si="24"/>
        <v>3.8917765612161901</v>
      </c>
      <c r="E49" s="8">
        <f t="shared" ca="1" si="25"/>
        <v>3.9317765612161901</v>
      </c>
      <c r="F49" s="8">
        <f t="shared" ca="1" si="26"/>
        <v>3.8744120036239291</v>
      </c>
      <c r="G49" s="8">
        <f t="shared" ca="1" si="5"/>
        <v>3.9161968889249539</v>
      </c>
      <c r="H49" s="8">
        <f t="shared" ca="1" si="27"/>
        <v>1.5579672291236246E-2</v>
      </c>
      <c r="I49" s="8">
        <f t="shared" si="28"/>
        <v>1.5051467943902887E-2</v>
      </c>
      <c r="J49" s="8">
        <f t="shared" si="8"/>
        <v>0.13082378011240781</v>
      </c>
      <c r="K49" s="8">
        <f t="shared" si="29"/>
        <v>1.3082378011240781E-2</v>
      </c>
    </row>
    <row r="50" spans="1:11" x14ac:dyDescent="0.25">
      <c r="A50" s="6">
        <v>40</v>
      </c>
      <c r="B50" s="7">
        <f t="shared" ca="1" si="23"/>
        <v>49.047996591131557</v>
      </c>
      <c r="C50" s="7">
        <f t="shared" ca="1" si="1"/>
        <v>51.049683304601253</v>
      </c>
      <c r="D50" s="8">
        <f t="shared" ca="1" si="24"/>
        <v>3.8927993409597228</v>
      </c>
      <c r="E50" s="8">
        <f t="shared" ca="1" si="25"/>
        <v>3.9327993409597228</v>
      </c>
      <c r="F50" s="8">
        <f t="shared" ca="1" si="26"/>
        <v>3.8738101346949638</v>
      </c>
      <c r="G50" s="8">
        <f t="shared" ca="1" si="5"/>
        <v>3.9153504651623905</v>
      </c>
      <c r="H50" s="8">
        <f t="shared" ca="1" si="27"/>
        <v>1.7448875797332342E-2</v>
      </c>
      <c r="I50" s="8">
        <f t="shared" si="28"/>
        <v>1.5051608780471551E-2</v>
      </c>
      <c r="J50" s="8">
        <f t="shared" si="8"/>
        <v>0.13082484408532979</v>
      </c>
      <c r="K50" s="8">
        <f t="shared" si="29"/>
        <v>1.308248440853298E-2</v>
      </c>
    </row>
    <row r="51" spans="1:11" x14ac:dyDescent="0.25">
      <c r="A51" s="6">
        <v>41</v>
      </c>
      <c r="B51" s="7">
        <f t="shared" ca="1" si="23"/>
        <v>50.002442723707091</v>
      </c>
      <c r="C51" s="7">
        <f t="shared" ca="1" si="1"/>
        <v>52.043081122772129</v>
      </c>
      <c r="D51" s="8">
        <f t="shared" ca="1" si="24"/>
        <v>3.9120718587089471</v>
      </c>
      <c r="E51" s="8">
        <f t="shared" ca="1" si="25"/>
        <v>3.9520718587089472</v>
      </c>
      <c r="F51" s="8">
        <f t="shared" ca="1" si="26"/>
        <v>3.8758083593046804</v>
      </c>
      <c r="G51" s="8">
        <f t="shared" ca="1" si="5"/>
        <v>3.9147485962334252</v>
      </c>
      <c r="H51" s="8">
        <f t="shared" ca="1" si="27"/>
        <v>3.7323262475521979E-2</v>
      </c>
      <c r="I51" s="8">
        <f t="shared" si="28"/>
        <v>1.505171517776375E-2</v>
      </c>
      <c r="J51" s="8">
        <f t="shared" si="8"/>
        <v>0.13082564787937051</v>
      </c>
      <c r="K51" s="8">
        <f t="shared" si="29"/>
        <v>1.3082564787937052E-2</v>
      </c>
    </row>
    <row r="52" spans="1:11" x14ac:dyDescent="0.25">
      <c r="A52" s="6">
        <v>42</v>
      </c>
      <c r="B52" s="7">
        <f t="shared" ca="1" si="23"/>
        <v>47.839314726982671</v>
      </c>
      <c r="C52" s="7">
        <f t="shared" ca="1" si="1"/>
        <v>49.79167419782415</v>
      </c>
      <c r="D52" s="8">
        <f t="shared" ca="1" si="24"/>
        <v>3.8678477852710262</v>
      </c>
      <c r="E52" s="8">
        <f t="shared" ca="1" si="25"/>
        <v>3.9078477852710258</v>
      </c>
      <c r="F52" s="8">
        <f t="shared" ca="1" si="26"/>
        <v>3.8717595164220167</v>
      </c>
      <c r="G52" s="8">
        <f t="shared" ca="1" si="5"/>
        <v>3.9167468208431417</v>
      </c>
      <c r="H52" s="8">
        <f t="shared" ca="1" si="27"/>
        <v>-8.8990355721159098E-3</v>
      </c>
      <c r="I52" s="8">
        <f t="shared" si="28"/>
        <v>1.5051795557167822E-2</v>
      </c>
      <c r="J52" s="8">
        <f t="shared" si="8"/>
        <v>0.13082625511645118</v>
      </c>
      <c r="K52" s="8">
        <f t="shared" si="29"/>
        <v>1.3082625511645117E-2</v>
      </c>
    </row>
    <row r="53" spans="1:11" x14ac:dyDescent="0.25">
      <c r="A53" s="6">
        <v>43</v>
      </c>
      <c r="B53" s="7">
        <f t="shared" ca="1" si="23"/>
        <v>48.222149476449445</v>
      </c>
      <c r="C53" s="7">
        <f t="shared" ca="1" si="1"/>
        <v>50.190132729804418</v>
      </c>
      <c r="D53" s="8">
        <f t="shared" ca="1" si="24"/>
        <v>3.8758184482101559</v>
      </c>
      <c r="E53" s="8">
        <f t="shared" ca="1" si="25"/>
        <v>3.9158184482101559</v>
      </c>
      <c r="F53" s="8">
        <f t="shared" ca="1" si="26"/>
        <v>3.8692831419058686</v>
      </c>
      <c r="G53" s="8">
        <f t="shared" ca="1" si="5"/>
        <v>3.912697977960478</v>
      </c>
      <c r="H53" s="8">
        <f t="shared" ca="1" si="27"/>
        <v>3.1204702496778758E-3</v>
      </c>
      <c r="I53" s="8">
        <f t="shared" si="28"/>
        <v>1.5051856280875887E-2</v>
      </c>
      <c r="J53" s="8">
        <f t="shared" si="8"/>
        <v>0.130826713861355</v>
      </c>
      <c r="K53" s="8">
        <f t="shared" si="29"/>
        <v>1.3082671386135497E-2</v>
      </c>
    </row>
    <row r="54" spans="1:11" x14ac:dyDescent="0.25">
      <c r="A54" s="6">
        <v>44</v>
      </c>
      <c r="B54" s="7">
        <f t="shared" ca="1" si="23"/>
        <v>47.146432312000556</v>
      </c>
      <c r="C54" s="7">
        <f t="shared" ca="1" si="1"/>
        <v>49.070514715062323</v>
      </c>
      <c r="D54" s="8">
        <f t="shared" ca="1" si="24"/>
        <v>3.8532583394509627</v>
      </c>
      <c r="E54" s="8">
        <f t="shared" ca="1" si="25"/>
        <v>3.8932583394509623</v>
      </c>
      <c r="F54" s="8">
        <f t="shared" ca="1" si="26"/>
        <v>3.8641792725577764</v>
      </c>
      <c r="G54" s="8">
        <f t="shared" ca="1" si="5"/>
        <v>3.91022160344433</v>
      </c>
      <c r="H54" s="8">
        <f t="shared" ca="1" si="27"/>
        <v>-1.6963263993367672E-2</v>
      </c>
      <c r="I54" s="8">
        <f t="shared" si="28"/>
        <v>1.5051902155366267E-2</v>
      </c>
      <c r="J54" s="8">
        <f t="shared" si="8"/>
        <v>0.13082706042565168</v>
      </c>
      <c r="K54" s="8">
        <f t="shared" si="29"/>
        <v>1.308270604256517E-2</v>
      </c>
    </row>
    <row r="55" spans="1:11" x14ac:dyDescent="0.25">
      <c r="A55" s="6">
        <v>45</v>
      </c>
      <c r="B55" s="7">
        <f t="shared" ca="1" si="23"/>
        <v>44.188332237912441</v>
      </c>
      <c r="C55" s="7">
        <f t="shared" ca="1" si="1"/>
        <v>45.991692286812111</v>
      </c>
      <c r="D55" s="8">
        <f t="shared" ca="1" si="24"/>
        <v>3.7884607777179005</v>
      </c>
      <c r="E55" s="8">
        <f t="shared" ca="1" si="25"/>
        <v>3.8284607777179005</v>
      </c>
      <c r="F55" s="8">
        <f t="shared" ca="1" si="26"/>
        <v>3.8512658328389926</v>
      </c>
      <c r="G55" s="8">
        <f t="shared" ca="1" si="5"/>
        <v>3.9051177340962377</v>
      </c>
      <c r="H55" s="8">
        <f t="shared" ca="1" si="27"/>
        <v>-7.6656956378337249E-2</v>
      </c>
      <c r="I55" s="8">
        <f t="shared" si="28"/>
        <v>1.505193681179594E-2</v>
      </c>
      <c r="J55" s="8">
        <f t="shared" si="8"/>
        <v>0.13082732224159052</v>
      </c>
      <c r="K55" s="8">
        <f t="shared" si="29"/>
        <v>1.3082732224159054E-2</v>
      </c>
    </row>
    <row r="56" spans="1:11" x14ac:dyDescent="0.25">
      <c r="A56" s="6">
        <v>46</v>
      </c>
      <c r="B56" s="7">
        <f t="shared" ca="1" si="23"/>
        <v>43.595369572630112</v>
      </c>
      <c r="C56" s="7">
        <f t="shared" ca="1" si="1"/>
        <v>45.374530356092428</v>
      </c>
      <c r="D56" s="8">
        <f t="shared" ca="1" si="24"/>
        <v>3.7749509422524956</v>
      </c>
      <c r="E56" s="8">
        <f t="shared" ca="1" si="25"/>
        <v>3.8149509422524956</v>
      </c>
      <c r="F56" s="8">
        <f t="shared" ca="1" si="26"/>
        <v>3.8382743529816081</v>
      </c>
      <c r="G56" s="8">
        <f t="shared" ca="1" si="5"/>
        <v>3.892204294377454</v>
      </c>
      <c r="H56" s="8">
        <f t="shared" ca="1" si="27"/>
        <v>-7.7253352124958319E-2</v>
      </c>
      <c r="I56" s="8">
        <f t="shared" si="28"/>
        <v>1.5051962993389824E-2</v>
      </c>
      <c r="J56" s="8">
        <f t="shared" si="8"/>
        <v>0.13082752003331413</v>
      </c>
      <c r="K56" s="8">
        <f t="shared" si="29"/>
        <v>1.3082752003331415E-2</v>
      </c>
    </row>
    <row r="57" spans="1:11" x14ac:dyDescent="0.25">
      <c r="A57" s="6">
        <v>47</v>
      </c>
      <c r="B57" s="7">
        <f t="shared" ca="1" si="23"/>
        <v>41.400341650214777</v>
      </c>
      <c r="C57" s="7">
        <f t="shared" ca="1" si="1"/>
        <v>43.08992164478942</v>
      </c>
      <c r="D57" s="8">
        <f t="shared" ca="1" si="24"/>
        <v>3.7232891332178646</v>
      </c>
      <c r="E57" s="8">
        <f t="shared" ca="1" si="25"/>
        <v>3.7632891332178646</v>
      </c>
      <c r="F57" s="8">
        <f t="shared" ca="1" si="26"/>
        <v>3.8202237125373277</v>
      </c>
      <c r="G57" s="8">
        <f t="shared" ca="1" si="5"/>
        <v>3.8792128145200695</v>
      </c>
      <c r="H57" s="8">
        <f t="shared" ca="1" si="27"/>
        <v>-0.11592368130220487</v>
      </c>
      <c r="I57" s="8">
        <f t="shared" si="28"/>
        <v>1.5051982772562185E-2</v>
      </c>
      <c r="J57" s="8">
        <f t="shared" si="8"/>
        <v>0.13082766945718219</v>
      </c>
      <c r="K57" s="8">
        <f t="shared" si="29"/>
        <v>1.3082766945718218E-2</v>
      </c>
    </row>
    <row r="58" spans="1:11" x14ac:dyDescent="0.25">
      <c r="A58" s="6">
        <v>48</v>
      </c>
      <c r="B58" s="7">
        <f t="shared" ca="1" si="23"/>
        <v>43.198614033092475</v>
      </c>
      <c r="C58" s="7">
        <f t="shared" ca="1" si="1"/>
        <v>44.961582915821147</v>
      </c>
      <c r="D58" s="8">
        <f t="shared" ca="1" si="24"/>
        <v>3.7658084121681044</v>
      </c>
      <c r="E58" s="8">
        <f t="shared" ca="1" si="25"/>
        <v>3.8058084121681044</v>
      </c>
      <c r="F58" s="8">
        <f t="shared" ca="1" si="26"/>
        <v>3.810097287238098</v>
      </c>
      <c r="G58" s="8">
        <f t="shared" ca="1" si="5"/>
        <v>3.8611621740757891</v>
      </c>
      <c r="H58" s="8">
        <f t="shared" ca="1" si="27"/>
        <v>-5.5353761907684707E-2</v>
      </c>
      <c r="I58" s="8">
        <f t="shared" si="28"/>
        <v>1.5051997714948988E-2</v>
      </c>
      <c r="J58" s="8">
        <f t="shared" si="8"/>
        <v>0.13082778234100359</v>
      </c>
      <c r="K58" s="8">
        <f t="shared" si="29"/>
        <v>1.3082778234100359E-2</v>
      </c>
    </row>
    <row r="59" spans="1:11" x14ac:dyDescent="0.25">
      <c r="A59" s="6">
        <v>49</v>
      </c>
      <c r="B59" s="7">
        <f t="shared" ca="1" si="23"/>
        <v>42.41775234298246</v>
      </c>
      <c r="C59" s="7">
        <f t="shared" ca="1" si="1"/>
        <v>44.148853655600561</v>
      </c>
      <c r="D59" s="8">
        <f t="shared" ca="1" si="24"/>
        <v>3.7475669619473195</v>
      </c>
      <c r="E59" s="8">
        <f t="shared" ca="1" si="25"/>
        <v>3.7875669619473196</v>
      </c>
      <c r="F59" s="8">
        <f t="shared" ca="1" si="26"/>
        <v>3.7989091858121689</v>
      </c>
      <c r="G59" s="8">
        <f t="shared" ca="1" si="5"/>
        <v>3.8510357487765594</v>
      </c>
      <c r="H59" s="8">
        <f t="shared" ca="1" si="27"/>
        <v>-6.3468786829239843E-2</v>
      </c>
      <c r="I59" s="8">
        <f t="shared" si="28"/>
        <v>1.5052009003331129E-2</v>
      </c>
      <c r="J59" s="8">
        <f t="shared" si="8"/>
        <v>0.13082786762024576</v>
      </c>
      <c r="K59" s="8">
        <f t="shared" si="29"/>
        <v>1.3082786762024576E-2</v>
      </c>
    </row>
    <row r="60" spans="1:11" x14ac:dyDescent="0.25">
      <c r="A60" s="6">
        <v>50</v>
      </c>
      <c r="B60" s="7">
        <f t="shared" ca="1" si="23"/>
        <v>42.981283421602129</v>
      </c>
      <c r="C60" s="7">
        <f t="shared" ca="1" si="1"/>
        <v>44.735382873820171</v>
      </c>
      <c r="D60" s="8">
        <f t="shared" ca="1" si="24"/>
        <v>3.7607647516713314</v>
      </c>
      <c r="E60" s="8">
        <f t="shared" ca="1" si="25"/>
        <v>3.8007647516713314</v>
      </c>
      <c r="F60" s="8">
        <f t="shared" ca="1" si="26"/>
        <v>3.7909114360074878</v>
      </c>
      <c r="G60" s="8">
        <f t="shared" ca="1" si="5"/>
        <v>3.8398476473506302</v>
      </c>
      <c r="H60" s="8">
        <f t="shared" ca="1" si="27"/>
        <v>-3.908289567929879E-2</v>
      </c>
      <c r="I60" s="8">
        <f t="shared" si="28"/>
        <v>1.5052017531255346E-2</v>
      </c>
      <c r="J60" s="8">
        <f t="shared" si="8"/>
        <v>0.13082793204531395</v>
      </c>
      <c r="K60" s="8">
        <f t="shared" si="29"/>
        <v>1.3082793204531398E-2</v>
      </c>
    </row>
    <row r="61" spans="1:11" x14ac:dyDescent="0.25">
      <c r="A61" s="6">
        <v>51</v>
      </c>
      <c r="B61" s="7">
        <f t="shared" ca="1" si="23"/>
        <v>45.356041461385018</v>
      </c>
      <c r="C61" s="7">
        <f t="shared" ca="1" si="1"/>
        <v>47.207056627726203</v>
      </c>
      <c r="D61" s="8">
        <f t="shared" ca="1" si="24"/>
        <v>3.8145433862414846</v>
      </c>
      <c r="E61" s="8">
        <f t="shared" ca="1" si="25"/>
        <v>3.8545433862414851</v>
      </c>
      <c r="F61" s="8">
        <f t="shared" ca="1" si="26"/>
        <v>3.7909957639243079</v>
      </c>
      <c r="G61" s="8">
        <f t="shared" ca="1" si="5"/>
        <v>3.8318498975459492</v>
      </c>
      <c r="H61" s="8">
        <f t="shared" ca="1" si="27"/>
        <v>2.2693488695535891E-2</v>
      </c>
      <c r="I61" s="8">
        <f t="shared" si="28"/>
        <v>1.5052023973762168E-2</v>
      </c>
      <c r="J61" s="8">
        <f t="shared" si="8"/>
        <v>0.13082798071587867</v>
      </c>
      <c r="K61" s="8">
        <f t="shared" si="29"/>
        <v>1.3082798071587867E-2</v>
      </c>
    </row>
    <row r="62" spans="1:11" x14ac:dyDescent="0.25">
      <c r="A62" s="6">
        <v>52</v>
      </c>
      <c r="B62" s="7">
        <f t="shared" ca="1" si="23"/>
        <v>42.176979540029784</v>
      </c>
      <c r="C62" s="7">
        <f t="shared" ca="1" si="1"/>
        <v>43.898254728154917</v>
      </c>
      <c r="D62" s="8">
        <f t="shared" ca="1" si="24"/>
        <v>3.7418745636679551</v>
      </c>
      <c r="E62" s="8">
        <f t="shared" ca="1" si="25"/>
        <v>3.7818745636679552</v>
      </c>
      <c r="F62" s="8">
        <f t="shared" ca="1" si="26"/>
        <v>3.78156194223113</v>
      </c>
      <c r="G62" s="8">
        <f t="shared" ca="1" si="5"/>
        <v>3.8319342254627693</v>
      </c>
      <c r="H62" s="8">
        <f t="shared" ca="1" si="27"/>
        <v>-5.0059661794814136E-2</v>
      </c>
      <c r="I62" s="8">
        <f t="shared" si="28"/>
        <v>1.5052028840818637E-2</v>
      </c>
      <c r="J62" s="8">
        <f t="shared" si="8"/>
        <v>0.13082801748454187</v>
      </c>
      <c r="K62" s="8">
        <f t="shared" si="29"/>
        <v>1.3082801748454187E-2</v>
      </c>
    </row>
    <row r="63" spans="1:11" x14ac:dyDescent="0.25">
      <c r="A63" s="6">
        <v>53</v>
      </c>
      <c r="B63" s="7">
        <f t="shared" ca="1" si="23"/>
        <v>43.213676591537052</v>
      </c>
      <c r="C63" s="7">
        <f t="shared" ca="1" si="1"/>
        <v>44.977260188937166</v>
      </c>
      <c r="D63" s="8">
        <f t="shared" ca="1" si="24"/>
        <v>3.7661570329137932</v>
      </c>
      <c r="E63" s="8">
        <f t="shared" ca="1" si="25"/>
        <v>3.8061570329137933</v>
      </c>
      <c r="F63" s="8">
        <f t="shared" ca="1" si="26"/>
        <v>3.7765391555844618</v>
      </c>
      <c r="G63" s="8">
        <f t="shared" ca="1" si="5"/>
        <v>3.8225004037695913</v>
      </c>
      <c r="H63" s="8">
        <f t="shared" ca="1" si="27"/>
        <v>-1.6343370855798067E-2</v>
      </c>
      <c r="I63" s="8">
        <f t="shared" si="28"/>
        <v>1.5052032517684957E-2</v>
      </c>
      <c r="J63" s="8">
        <f t="shared" si="8"/>
        <v>0.1308280452617929</v>
      </c>
      <c r="K63" s="8">
        <f t="shared" si="29"/>
        <v>1.3082804526179291E-2</v>
      </c>
    </row>
    <row r="64" spans="1:11" x14ac:dyDescent="0.25">
      <c r="A64" s="6">
        <v>54</v>
      </c>
      <c r="B64" s="7">
        <f t="shared" ca="1" si="23"/>
        <v>41.666027062851974</v>
      </c>
      <c r="C64" s="7">
        <f t="shared" ca="1" si="1"/>
        <v>43.366449884807963</v>
      </c>
      <c r="D64" s="8">
        <f t="shared" ca="1" si="24"/>
        <v>3.729686098024819</v>
      </c>
      <c r="E64" s="8">
        <f t="shared" ca="1" si="25"/>
        <v>3.769686098024819</v>
      </c>
      <c r="F64" s="8">
        <f t="shared" ca="1" si="26"/>
        <v>3.7674020681732636</v>
      </c>
      <c r="G64" s="8">
        <f t="shared" ca="1" si="5"/>
        <v>3.8174776171229232</v>
      </c>
      <c r="H64" s="8">
        <f t="shared" ca="1" si="27"/>
        <v>-4.7791519098104196E-2</v>
      </c>
      <c r="I64" s="8">
        <f t="shared" si="28"/>
        <v>1.5052035295410061E-2</v>
      </c>
      <c r="J64" s="8">
        <f t="shared" si="8"/>
        <v>0.13082806624639132</v>
      </c>
      <c r="K64" s="8">
        <f t="shared" si="29"/>
        <v>1.3082806624639133E-2</v>
      </c>
    </row>
    <row r="65" spans="1:11" x14ac:dyDescent="0.25">
      <c r="A65" s="6">
        <v>55</v>
      </c>
      <c r="B65" s="7">
        <f t="shared" ca="1" si="23"/>
        <v>41.504489915547303</v>
      </c>
      <c r="C65" s="7">
        <f t="shared" ca="1" si="1"/>
        <v>43.198320281460958</v>
      </c>
      <c r="D65" s="8">
        <f t="shared" ca="1" si="24"/>
        <v>3.7258016121205366</v>
      </c>
      <c r="E65" s="8">
        <f t="shared" ca="1" si="25"/>
        <v>3.7658016121205367</v>
      </c>
      <c r="F65" s="8">
        <f t="shared" ca="1" si="26"/>
        <v>3.7589521677856079</v>
      </c>
      <c r="G65" s="8">
        <f t="shared" ca="1" si="5"/>
        <v>3.808340529711725</v>
      </c>
      <c r="H65" s="8">
        <f t="shared" ca="1" si="27"/>
        <v>-4.253891759118833E-2</v>
      </c>
      <c r="I65" s="8">
        <f t="shared" si="28"/>
        <v>1.5052037393869903E-2</v>
      </c>
      <c r="J65" s="8">
        <f t="shared" si="8"/>
        <v>0.13082808209941263</v>
      </c>
      <c r="K65" s="8">
        <f t="shared" si="29"/>
        <v>1.3082808209941262E-2</v>
      </c>
    </row>
    <row r="66" spans="1:11" x14ac:dyDescent="0.25">
      <c r="A66" s="6">
        <v>56</v>
      </c>
      <c r="B66" s="7">
        <f t="shared" ca="1" si="23"/>
        <v>42.282808742119627</v>
      </c>
      <c r="C66" s="7">
        <f t="shared" ca="1" si="1"/>
        <v>44.008402901914209</v>
      </c>
      <c r="D66" s="8">
        <f t="shared" ca="1" si="24"/>
        <v>3.7443805907283538</v>
      </c>
      <c r="E66" s="8">
        <f t="shared" ca="1" si="25"/>
        <v>3.7843805907283539</v>
      </c>
      <c r="F66" s="8">
        <f t="shared" ca="1" si="26"/>
        <v>3.7540384036124737</v>
      </c>
      <c r="G66" s="8">
        <f t="shared" ca="1" si="5"/>
        <v>3.7998906293240693</v>
      </c>
      <c r="H66" s="8">
        <f t="shared" ca="1" si="27"/>
        <v>-1.5510038595715425E-2</v>
      </c>
      <c r="I66" s="8">
        <f t="shared" si="28"/>
        <v>1.5052038979172032E-2</v>
      </c>
      <c r="J66" s="8">
        <f t="shared" si="8"/>
        <v>0.13082809407573309</v>
      </c>
      <c r="K66" s="8">
        <f t="shared" si="29"/>
        <v>1.3082809407573311E-2</v>
      </c>
    </row>
    <row r="67" spans="1:11" x14ac:dyDescent="0.25">
      <c r="A67" s="6">
        <v>57</v>
      </c>
      <c r="B67" s="7">
        <f t="shared" ca="1" si="23"/>
        <v>41.536673514672039</v>
      </c>
      <c r="C67" s="7">
        <f t="shared" ca="1" si="1"/>
        <v>43.231817318182273</v>
      </c>
      <c r="D67" s="8">
        <f t="shared" ca="1" si="24"/>
        <v>3.7265767361531652</v>
      </c>
      <c r="E67" s="8">
        <f t="shared" ca="1" si="25"/>
        <v>3.7665767361531652</v>
      </c>
      <c r="F67" s="8">
        <f t="shared" ca="1" si="26"/>
        <v>3.7474382532226209</v>
      </c>
      <c r="G67" s="8">
        <f t="shared" ca="1" si="5"/>
        <v>3.794976865150935</v>
      </c>
      <c r="H67" s="8">
        <f t="shared" ca="1" si="27"/>
        <v>-2.840012899776978E-2</v>
      </c>
      <c r="I67" s="8">
        <f t="shared" si="28"/>
        <v>1.5052040176804081E-2</v>
      </c>
      <c r="J67" s="8">
        <f t="shared" si="8"/>
        <v>0.13082810312336171</v>
      </c>
      <c r="K67" s="8">
        <f t="shared" si="29"/>
        <v>1.3082810312336173E-2</v>
      </c>
    </row>
    <row r="68" spans="1:11" x14ac:dyDescent="0.25">
      <c r="A68" s="6">
        <v>58</v>
      </c>
      <c r="B68" s="7">
        <f t="shared" ca="1" si="23"/>
        <v>42.736769120378078</v>
      </c>
      <c r="C68" s="7">
        <f t="shared" ca="1" si="1"/>
        <v>44.480889754662059</v>
      </c>
      <c r="D68" s="8">
        <f t="shared" ca="1" si="24"/>
        <v>3.7550596532193747</v>
      </c>
      <c r="E68" s="8">
        <f t="shared" ca="1" si="25"/>
        <v>3.7950596532193748</v>
      </c>
      <c r="F68" s="8">
        <f t="shared" ca="1" si="26"/>
        <v>3.7454279540454727</v>
      </c>
      <c r="G68" s="8">
        <f t="shared" ca="1" si="5"/>
        <v>3.7883767147610823</v>
      </c>
      <c r="H68" s="8">
        <f t="shared" ca="1" si="27"/>
        <v>6.6829384582924867E-3</v>
      </c>
      <c r="I68" s="8">
        <f t="shared" si="28"/>
        <v>1.5052041081566943E-2</v>
      </c>
      <c r="J68" s="8">
        <f t="shared" si="8"/>
        <v>0.13082810995848126</v>
      </c>
      <c r="K68" s="8">
        <f t="shared" si="29"/>
        <v>1.3082810995848125E-2</v>
      </c>
    </row>
    <row r="69" spans="1:11" x14ac:dyDescent="0.25">
      <c r="A69" s="6">
        <v>59</v>
      </c>
      <c r="B69" s="7">
        <f t="shared" ca="1" si="23"/>
        <v>46.573247368177412</v>
      </c>
      <c r="C69" s="7">
        <f t="shared" ca="1" si="1"/>
        <v>48.473937649926341</v>
      </c>
      <c r="D69" s="8">
        <f t="shared" ca="1" si="24"/>
        <v>3.8410262854667296</v>
      </c>
      <c r="E69" s="8">
        <f t="shared" ca="1" si="25"/>
        <v>3.8810262854667297</v>
      </c>
      <c r="F69" s="8">
        <f t="shared" ca="1" si="26"/>
        <v>3.7549275110153304</v>
      </c>
      <c r="G69" s="8">
        <f t="shared" ca="1" si="5"/>
        <v>3.7863664155839341</v>
      </c>
      <c r="H69" s="8">
        <f t="shared" ca="1" si="27"/>
        <v>9.4659869882795622E-2</v>
      </c>
      <c r="I69" s="8">
        <f t="shared" si="28"/>
        <v>1.5052041765078895E-2</v>
      </c>
      <c r="J69" s="8">
        <f t="shared" si="8"/>
        <v>0.13082811512213907</v>
      </c>
      <c r="K69" s="8">
        <f t="shared" si="29"/>
        <v>1.3082811512213906E-2</v>
      </c>
    </row>
    <row r="70" spans="1:11" x14ac:dyDescent="0.25">
      <c r="A70" s="6">
        <v>60</v>
      </c>
      <c r="B70" s="7">
        <f t="shared" ca="1" si="23"/>
        <v>46.052040862062313</v>
      </c>
      <c r="C70" s="7">
        <f t="shared" ca="1" si="1"/>
        <v>47.931460302782575</v>
      </c>
      <c r="D70" s="8">
        <f t="shared" ca="1" si="24"/>
        <v>3.8297720801136892</v>
      </c>
      <c r="E70" s="8">
        <f t="shared" ca="1" si="25"/>
        <v>3.8697720801136892</v>
      </c>
      <c r="F70" s="8">
        <f t="shared" ca="1" si="26"/>
        <v>3.7617118926670932</v>
      </c>
      <c r="G70" s="8">
        <f t="shared" ca="1" si="5"/>
        <v>3.7958659725537918</v>
      </c>
      <c r="H70" s="8">
        <f t="shared" ca="1" si="27"/>
        <v>7.390610755989746E-2</v>
      </c>
      <c r="I70" s="8">
        <f t="shared" si="28"/>
        <v>1.5052042281444676E-2</v>
      </c>
      <c r="J70" s="8">
        <f t="shared" si="8"/>
        <v>0.13082811902307478</v>
      </c>
      <c r="K70" s="8">
        <f t="shared" si="29"/>
        <v>1.3082811902307478E-2</v>
      </c>
    </row>
    <row r="71" spans="1:11" x14ac:dyDescent="0.25">
      <c r="A71" s="6">
        <v>61</v>
      </c>
      <c r="B71" s="7">
        <f t="shared" ca="1" si="23"/>
        <v>46.128649982453915</v>
      </c>
      <c r="C71" s="7">
        <f t="shared" ca="1" si="1"/>
        <v>48.011195900687554</v>
      </c>
      <c r="D71" s="8">
        <f t="shared" ca="1" si="24"/>
        <v>3.8314342316408121</v>
      </c>
      <c r="E71" s="8">
        <f t="shared" ca="1" si="25"/>
        <v>3.8714342316408121</v>
      </c>
      <c r="F71" s="8">
        <f t="shared" ca="1" si="26"/>
        <v>3.767826142789152</v>
      </c>
      <c r="G71" s="8">
        <f t="shared" ca="1" si="5"/>
        <v>3.8026503542055545</v>
      </c>
      <c r="H71" s="8">
        <f t="shared" ca="1" si="27"/>
        <v>6.8783877435257601E-2</v>
      </c>
      <c r="I71" s="8">
        <f t="shared" si="28"/>
        <v>1.5052042671538248E-2</v>
      </c>
      <c r="J71" s="8">
        <f t="shared" si="8"/>
        <v>0.13082812197007473</v>
      </c>
      <c r="K71" s="8">
        <f t="shared" si="29"/>
        <v>1.3082812197007472E-2</v>
      </c>
    </row>
    <row r="72" spans="1:11" x14ac:dyDescent="0.25">
      <c r="A72" s="6">
        <v>62</v>
      </c>
      <c r="B72" s="7">
        <f t="shared" ca="1" si="23"/>
        <v>44.785245571134645</v>
      </c>
      <c r="C72" s="7">
        <f t="shared" ca="1" si="1"/>
        <v>46.612966115288877</v>
      </c>
      <c r="D72" s="8">
        <f t="shared" ca="1" si="24"/>
        <v>3.8018787452466043</v>
      </c>
      <c r="E72" s="8">
        <f t="shared" ca="1" si="25"/>
        <v>3.8418787452466043</v>
      </c>
      <c r="F72" s="8">
        <f t="shared" ca="1" si="26"/>
        <v>3.7692737883453438</v>
      </c>
      <c r="G72" s="8">
        <f t="shared" ca="1" si="5"/>
        <v>3.8087646043276133</v>
      </c>
      <c r="H72" s="8">
        <f t="shared" ca="1" si="27"/>
        <v>3.3114140918991009E-2</v>
      </c>
      <c r="I72" s="8">
        <f t="shared" si="28"/>
        <v>1.5052042966238242E-2</v>
      </c>
      <c r="J72" s="8">
        <f t="shared" si="8"/>
        <v>0.13082812419641457</v>
      </c>
      <c r="K72" s="8">
        <f t="shared" si="29"/>
        <v>1.3082812419641458E-2</v>
      </c>
    </row>
    <row r="73" spans="1:11" x14ac:dyDescent="0.25">
      <c r="A73" s="6">
        <v>63</v>
      </c>
      <c r="B73" s="7">
        <f t="shared" ca="1" si="23"/>
        <v>45.507150671622981</v>
      </c>
      <c r="C73" s="7">
        <f t="shared" ca="1" si="1"/>
        <v>47.364332721821576</v>
      </c>
      <c r="D73" s="8">
        <f t="shared" ca="1" si="24"/>
        <v>3.8178694712270276</v>
      </c>
      <c r="E73" s="8">
        <f t="shared" ca="1" si="25"/>
        <v>3.8578694712270276</v>
      </c>
      <c r="F73" s="8">
        <f t="shared" ca="1" si="26"/>
        <v>3.7726240779136306</v>
      </c>
      <c r="G73" s="8">
        <f t="shared" ca="1" si="5"/>
        <v>3.8102122498838051</v>
      </c>
      <c r="H73" s="8">
        <f t="shared" ca="1" si="27"/>
        <v>4.7657221343222478E-2</v>
      </c>
      <c r="I73" s="8">
        <f t="shared" si="28"/>
        <v>1.5052043188872228E-2</v>
      </c>
      <c r="J73" s="8">
        <f t="shared" si="8"/>
        <v>0.13082812587832471</v>
      </c>
      <c r="K73" s="8">
        <f t="shared" si="29"/>
        <v>1.3082812587832473E-2</v>
      </c>
    </row>
    <row r="74" spans="1:11" x14ac:dyDescent="0.25">
      <c r="A74" s="6">
        <v>64</v>
      </c>
      <c r="B74" s="7">
        <f t="shared" ca="1" si="23"/>
        <v>45.685145603456881</v>
      </c>
      <c r="C74" s="7">
        <f t="shared" ca="1" si="1"/>
        <v>47.549591764625937</v>
      </c>
      <c r="D74" s="8">
        <f t="shared" ca="1" si="24"/>
        <v>3.8217732035628713</v>
      </c>
      <c r="E74" s="8">
        <f t="shared" ca="1" si="25"/>
        <v>3.8617732035628713</v>
      </c>
      <c r="F74" s="8">
        <f t="shared" ca="1" si="26"/>
        <v>3.7760467734232348</v>
      </c>
      <c r="G74" s="8">
        <f t="shared" ca="1" si="5"/>
        <v>3.813562539452092</v>
      </c>
      <c r="H74" s="8">
        <f t="shared" ca="1" si="27"/>
        <v>4.8210664110779344E-2</v>
      </c>
      <c r="I74" s="8">
        <f t="shared" si="28"/>
        <v>1.5052043357063243E-2</v>
      </c>
      <c r="J74" s="8">
        <f t="shared" si="8"/>
        <v>0.13082812714894013</v>
      </c>
      <c r="K74" s="8">
        <f t="shared" si="29"/>
        <v>1.3082812714894013E-2</v>
      </c>
    </row>
    <row r="75" spans="1:11" x14ac:dyDescent="0.25">
      <c r="A75" s="6">
        <v>65</v>
      </c>
      <c r="B75" s="7">
        <f t="shared" ca="1" si="23"/>
        <v>44.752130644247693</v>
      </c>
      <c r="C75" s="7">
        <f t="shared" ca="1" si="1"/>
        <v>46.578499742598339</v>
      </c>
      <c r="D75" s="8">
        <f t="shared" ca="1" si="24"/>
        <v>3.8011390557494011</v>
      </c>
      <c r="E75" s="8">
        <f t="shared" ca="1" si="25"/>
        <v>3.8411390557494007</v>
      </c>
      <c r="F75" s="8">
        <f t="shared" ca="1" si="26"/>
        <v>3.7763221571989511</v>
      </c>
      <c r="G75" s="8">
        <f t="shared" ca="1" si="5"/>
        <v>3.8169852349616962</v>
      </c>
      <c r="H75" s="8">
        <f t="shared" ca="1" si="27"/>
        <v>2.4153820787704561E-2</v>
      </c>
      <c r="I75" s="8">
        <f t="shared" si="28"/>
        <v>1.5052043484124783E-2</v>
      </c>
      <c r="J75" s="8">
        <f t="shared" si="8"/>
        <v>0.1308281281088389</v>
      </c>
      <c r="K75" s="8">
        <f t="shared" si="29"/>
        <v>1.3082812810883892E-2</v>
      </c>
    </row>
    <row r="76" spans="1:11" x14ac:dyDescent="0.25">
      <c r="A76" s="6">
        <v>66</v>
      </c>
      <c r="B76" s="7">
        <f t="shared" ca="1" si="23"/>
        <v>45.774939978192414</v>
      </c>
      <c r="C76" s="7">
        <f t="shared" ref="C76:C100" ca="1" si="30">B76*EXP($B$4*$B$5)</f>
        <v>47.643050717312548</v>
      </c>
      <c r="D76" s="8">
        <f t="shared" ca="1" si="24"/>
        <v>3.8237367793241583</v>
      </c>
      <c r="E76" s="8">
        <f t="shared" ca="1" si="25"/>
        <v>3.8637367793241584</v>
      </c>
      <c r="F76" s="8">
        <f t="shared" ca="1" si="26"/>
        <v>3.7795179309392881</v>
      </c>
      <c r="G76" s="8">
        <f t="shared" ref="G76:G100" ca="1" si="31">F75+($G$5-0.5*$G$6^2)*$B$6+$B$4*$B$5</f>
        <v>3.8172606187374125</v>
      </c>
      <c r="H76" s="8">
        <f t="shared" ca="1" si="27"/>
        <v>4.6476160586745863E-2</v>
      </c>
      <c r="I76" s="8">
        <f t="shared" si="28"/>
        <v>1.5052043580114662E-2</v>
      </c>
      <c r="J76" s="8">
        <f t="shared" ref="J76:J100" si="32">I76/(I76+$G$2)</f>
        <v>0.1308281288340038</v>
      </c>
      <c r="K76" s="8">
        <f t="shared" si="29"/>
        <v>1.308281288340038E-2</v>
      </c>
    </row>
    <row r="77" spans="1:11" x14ac:dyDescent="0.25">
      <c r="A77" s="6">
        <v>67</v>
      </c>
      <c r="B77" s="7">
        <f t="shared" ca="1" si="23"/>
        <v>47.537844010289987</v>
      </c>
      <c r="C77" s="7">
        <f t="shared" ca="1" si="30"/>
        <v>49.477900227786904</v>
      </c>
      <c r="D77" s="8">
        <f t="shared" ca="1" si="24"/>
        <v>3.861526109836976</v>
      </c>
      <c r="E77" s="8">
        <f t="shared" ca="1" si="25"/>
        <v>3.901526109836976</v>
      </c>
      <c r="F77" s="8">
        <f t="shared" ca="1" si="26"/>
        <v>3.7872395150262945</v>
      </c>
      <c r="G77" s="8">
        <f t="shared" ca="1" si="31"/>
        <v>3.8204563924777495</v>
      </c>
      <c r="H77" s="8">
        <f t="shared" ca="1" si="27"/>
        <v>8.1069717359226523E-2</v>
      </c>
      <c r="I77" s="8">
        <f t="shared" si="28"/>
        <v>1.505204365263115E-2</v>
      </c>
      <c r="J77" s="8">
        <f t="shared" si="32"/>
        <v>0.13082812938183669</v>
      </c>
      <c r="K77" s="8">
        <f t="shared" si="29"/>
        <v>1.3082812938183667E-2</v>
      </c>
    </row>
    <row r="78" spans="1:11" x14ac:dyDescent="0.25">
      <c r="A78" s="6">
        <v>68</v>
      </c>
      <c r="B78" s="7">
        <f t="shared" ca="1" si="23"/>
        <v>47.161568835255792</v>
      </c>
      <c r="C78" s="7">
        <f t="shared" ca="1" si="30"/>
        <v>49.08626897155019</v>
      </c>
      <c r="D78" s="8">
        <f t="shared" ca="1" si="24"/>
        <v>3.8535793413426593</v>
      </c>
      <c r="E78" s="8">
        <f t="shared" ca="1" si="25"/>
        <v>3.8935793413426594</v>
      </c>
      <c r="F78" s="8">
        <f t="shared" ca="1" si="26"/>
        <v>3.7929112378816585</v>
      </c>
      <c r="G78" s="8">
        <f t="shared" ca="1" si="31"/>
        <v>3.8281779765647559</v>
      </c>
      <c r="H78" s="8">
        <f t="shared" ca="1" si="27"/>
        <v>6.5401364777903481E-2</v>
      </c>
      <c r="I78" s="8">
        <f t="shared" si="28"/>
        <v>1.5052043707414437E-2</v>
      </c>
      <c r="J78" s="8">
        <f t="shared" si="32"/>
        <v>0.13082812979570235</v>
      </c>
      <c r="K78" s="8">
        <f t="shared" si="29"/>
        <v>1.3082812979570237E-2</v>
      </c>
    </row>
    <row r="79" spans="1:11" x14ac:dyDescent="0.25">
      <c r="A79" s="6">
        <v>69</v>
      </c>
      <c r="B79" s="7">
        <f t="shared" ca="1" si="23"/>
        <v>47.162864059374421</v>
      </c>
      <c r="C79" s="7">
        <f t="shared" ca="1" si="30"/>
        <v>49.087617054767854</v>
      </c>
      <c r="D79" s="8">
        <f t="shared" ca="1" si="24"/>
        <v>3.853606804515858</v>
      </c>
      <c r="E79" s="8">
        <f t="shared" ca="1" si="25"/>
        <v>3.8936068045158581</v>
      </c>
      <c r="F79" s="8">
        <f t="shared" ca="1" si="26"/>
        <v>3.7978445328174071</v>
      </c>
      <c r="G79" s="8">
        <f t="shared" ca="1" si="31"/>
        <v>3.8338496994201199</v>
      </c>
      <c r="H79" s="8">
        <f t="shared" ca="1" si="27"/>
        <v>5.9757105095738172E-2</v>
      </c>
      <c r="I79" s="8">
        <f t="shared" si="28"/>
        <v>1.5052043748801007E-2</v>
      </c>
      <c r="J79" s="8">
        <f t="shared" si="32"/>
        <v>0.13082813010836122</v>
      </c>
      <c r="K79" s="8">
        <f t="shared" si="29"/>
        <v>1.3082813010836122E-2</v>
      </c>
    </row>
    <row r="80" spans="1:11" x14ac:dyDescent="0.25">
      <c r="A80" s="6">
        <v>70</v>
      </c>
      <c r="B80" s="7">
        <f t="shared" ca="1" si="23"/>
        <v>48.625563635727246</v>
      </c>
      <c r="C80" s="7">
        <f t="shared" ca="1" si="30"/>
        <v>50.610010533242516</v>
      </c>
      <c r="D80" s="8">
        <f t="shared" ca="1" si="24"/>
        <v>3.8841493933516817</v>
      </c>
      <c r="E80" s="8">
        <f t="shared" ca="1" si="25"/>
        <v>3.9241493933516813</v>
      </c>
      <c r="F80" s="8">
        <f t="shared" ca="1" si="26"/>
        <v>3.8061282438076618</v>
      </c>
      <c r="G80" s="8">
        <f t="shared" ca="1" si="31"/>
        <v>3.8387829943558684</v>
      </c>
      <c r="H80" s="8">
        <f t="shared" ca="1" si="27"/>
        <v>8.5366398995812887E-2</v>
      </c>
      <c r="I80" s="8">
        <f t="shared" si="28"/>
        <v>1.5052043780066892E-2</v>
      </c>
      <c r="J80" s="8">
        <f t="shared" si="32"/>
        <v>0.13082813034456242</v>
      </c>
      <c r="K80" s="8">
        <f t="shared" si="29"/>
        <v>1.308281303445624E-2</v>
      </c>
    </row>
    <row r="81" spans="1:11" x14ac:dyDescent="0.25">
      <c r="A81" s="6">
        <v>71</v>
      </c>
      <c r="B81" s="7">
        <f t="shared" ca="1" si="23"/>
        <v>48.613633811517985</v>
      </c>
      <c r="C81" s="7">
        <f t="shared" ca="1" si="30"/>
        <v>50.597593843671298</v>
      </c>
      <c r="D81" s="8">
        <f t="shared" ca="1" si="24"/>
        <v>3.8839040226661492</v>
      </c>
      <c r="E81" s="8">
        <f t="shared" ca="1" si="25"/>
        <v>3.9239040226661492</v>
      </c>
      <c r="F81" s="8">
        <f t="shared" ca="1" si="26"/>
        <v>3.8132961110024279</v>
      </c>
      <c r="G81" s="8">
        <f t="shared" ca="1" si="31"/>
        <v>3.8470667053461232</v>
      </c>
      <c r="H81" s="8">
        <f t="shared" ca="1" si="27"/>
        <v>7.6837317320026077E-2</v>
      </c>
      <c r="I81" s="8">
        <f t="shared" si="28"/>
        <v>1.505204380368701E-2</v>
      </c>
      <c r="J81" s="8">
        <f t="shared" si="32"/>
        <v>0.13082813052300288</v>
      </c>
      <c r="K81" s="8">
        <f t="shared" si="29"/>
        <v>1.308281305230029E-2</v>
      </c>
    </row>
    <row r="82" spans="1:11" x14ac:dyDescent="0.25">
      <c r="A82" s="6">
        <v>72</v>
      </c>
      <c r="B82" s="7">
        <f t="shared" ca="1" si="23"/>
        <v>47.14977196879552</v>
      </c>
      <c r="C82" s="7">
        <f t="shared" ca="1" si="30"/>
        <v>49.073990665836632</v>
      </c>
      <c r="D82" s="8">
        <f t="shared" ca="1" si="24"/>
        <v>3.8533291727749939</v>
      </c>
      <c r="E82" s="8">
        <f t="shared" ca="1" si="25"/>
        <v>3.8933291727749939</v>
      </c>
      <c r="F82" s="8">
        <f t="shared" ca="1" si="26"/>
        <v>3.8155261690852544</v>
      </c>
      <c r="G82" s="8">
        <f t="shared" ca="1" si="31"/>
        <v>3.8542345725408893</v>
      </c>
      <c r="H82" s="8">
        <f t="shared" ca="1" si="27"/>
        <v>3.9094600234104604E-2</v>
      </c>
      <c r="I82" s="8">
        <f t="shared" si="28"/>
        <v>1.505204382153106E-2</v>
      </c>
      <c r="J82" s="8">
        <f t="shared" si="32"/>
        <v>0.13082813065780749</v>
      </c>
      <c r="K82" s="8">
        <f t="shared" si="29"/>
        <v>1.3082813065780749E-2</v>
      </c>
    </row>
    <row r="83" spans="1:11" x14ac:dyDescent="0.25">
      <c r="A83" s="6">
        <v>73</v>
      </c>
      <c r="B83" s="7">
        <f t="shared" ca="1" si="23"/>
        <v>48.818739083795414</v>
      </c>
      <c r="C83" s="7">
        <f t="shared" ca="1" si="30"/>
        <v>50.811069620901307</v>
      </c>
      <c r="D83" s="8">
        <f t="shared" ca="1" si="24"/>
        <v>3.8881142367696429</v>
      </c>
      <c r="E83" s="8">
        <f t="shared" ca="1" si="25"/>
        <v>3.9281142367696429</v>
      </c>
      <c r="F83" s="8">
        <f t="shared" ca="1" si="26"/>
        <v>3.8220153377423753</v>
      </c>
      <c r="G83" s="8">
        <f t="shared" ca="1" si="31"/>
        <v>3.8564646306237158</v>
      </c>
      <c r="H83" s="8">
        <f t="shared" ca="1" si="27"/>
        <v>7.1649606145927081E-2</v>
      </c>
      <c r="I83" s="8">
        <f t="shared" si="28"/>
        <v>1.5052043835011519E-2</v>
      </c>
      <c r="J83" s="8">
        <f t="shared" si="32"/>
        <v>0.13082813075964694</v>
      </c>
      <c r="K83" s="8">
        <f t="shared" si="29"/>
        <v>1.3082813075964695E-2</v>
      </c>
    </row>
    <row r="84" spans="1:11" x14ac:dyDescent="0.25">
      <c r="A84" s="6">
        <v>74</v>
      </c>
      <c r="B84" s="7">
        <f t="shared" ca="1" si="23"/>
        <v>49.591922301518998</v>
      </c>
      <c r="C84" s="7">
        <f t="shared" ca="1" si="30"/>
        <v>51.615807044332755</v>
      </c>
      <c r="D84" s="8">
        <f t="shared" ca="1" si="24"/>
        <v>3.9038279636440554</v>
      </c>
      <c r="E84" s="8">
        <f t="shared" ca="1" si="25"/>
        <v>3.9438279636440554</v>
      </c>
      <c r="F84" s="8">
        <f t="shared" ca="1" si="26"/>
        <v>3.8297113381143704</v>
      </c>
      <c r="G84" s="8">
        <f t="shared" ca="1" si="31"/>
        <v>3.8629537992808367</v>
      </c>
      <c r="H84" s="8">
        <f t="shared" ca="1" si="27"/>
        <v>8.0874164363218703E-2</v>
      </c>
      <c r="I84" s="8">
        <f t="shared" si="28"/>
        <v>1.5052043845195465E-2</v>
      </c>
      <c r="J84" s="8">
        <f t="shared" si="32"/>
        <v>0.13082813083658254</v>
      </c>
      <c r="K84" s="8">
        <f t="shared" si="29"/>
        <v>1.3082813083658256E-2</v>
      </c>
    </row>
    <row r="85" spans="1:11" x14ac:dyDescent="0.25">
      <c r="A85" s="6">
        <v>75</v>
      </c>
      <c r="B85" s="7">
        <f t="shared" ca="1" si="23"/>
        <v>48.971403340024125</v>
      </c>
      <c r="C85" s="7">
        <f t="shared" ca="1" si="30"/>
        <v>50.969964223618213</v>
      </c>
      <c r="D85" s="8">
        <f t="shared" ca="1" si="24"/>
        <v>3.8912365224411336</v>
      </c>
      <c r="E85" s="8">
        <f t="shared" ca="1" si="25"/>
        <v>3.9312365224411332</v>
      </c>
      <c r="F85" s="8">
        <f t="shared" ca="1" si="26"/>
        <v>3.8347531704291837</v>
      </c>
      <c r="G85" s="8">
        <f t="shared" ca="1" si="31"/>
        <v>3.8706497996528317</v>
      </c>
      <c r="H85" s="8">
        <f t="shared" ca="1" si="27"/>
        <v>6.0586722788301461E-2</v>
      </c>
      <c r="I85" s="8">
        <f t="shared" si="28"/>
        <v>1.5052043852889026E-2</v>
      </c>
      <c r="J85" s="8">
        <f t="shared" si="32"/>
        <v>0.1308281308947043</v>
      </c>
      <c r="K85" s="8">
        <f t="shared" si="29"/>
        <v>1.308281308947043E-2</v>
      </c>
    </row>
    <row r="86" spans="1:11" x14ac:dyDescent="0.25">
      <c r="A86" s="6">
        <v>76</v>
      </c>
      <c r="B86" s="7">
        <f t="shared" ca="1" si="23"/>
        <v>47.326402068278242</v>
      </c>
      <c r="C86" s="7">
        <f t="shared" ca="1" si="30"/>
        <v>49.25782917642492</v>
      </c>
      <c r="D86" s="8">
        <f t="shared" ca="1" si="24"/>
        <v>3.8570683230332534</v>
      </c>
      <c r="E86" s="8">
        <f t="shared" ca="1" si="25"/>
        <v>3.8970683230332535</v>
      </c>
      <c r="F86" s="8">
        <f t="shared" ca="1" si="26"/>
        <v>3.8346652275823336</v>
      </c>
      <c r="G86" s="8">
        <f t="shared" ca="1" si="31"/>
        <v>3.8756916319676451</v>
      </c>
      <c r="H86" s="8">
        <f t="shared" ca="1" si="27"/>
        <v>2.1376691065608355E-2</v>
      </c>
      <c r="I86" s="8">
        <f t="shared" si="28"/>
        <v>1.50520438587012E-2</v>
      </c>
      <c r="J86" s="8">
        <f t="shared" si="32"/>
        <v>0.13082813093861295</v>
      </c>
      <c r="K86" s="8">
        <f t="shared" si="29"/>
        <v>1.3082813093861294E-2</v>
      </c>
    </row>
    <row r="87" spans="1:11" x14ac:dyDescent="0.25">
      <c r="A87" s="6">
        <v>77</v>
      </c>
      <c r="B87" s="7">
        <f t="shared" ca="1" si="23"/>
        <v>47.856183182475107</v>
      </c>
      <c r="C87" s="7">
        <f t="shared" ca="1" si="30"/>
        <v>49.809231068044667</v>
      </c>
      <c r="D87" s="8">
        <f t="shared" ca="1" si="24"/>
        <v>3.8682003296651857</v>
      </c>
      <c r="E87" s="8">
        <f t="shared" ca="1" si="25"/>
        <v>3.9082003296651857</v>
      </c>
      <c r="F87" s="8">
        <f t="shared" ca="1" si="26"/>
        <v>3.8360451697560998</v>
      </c>
      <c r="G87" s="8">
        <f t="shared" ca="1" si="31"/>
        <v>3.875603689120795</v>
      </c>
      <c r="H87" s="8">
        <f t="shared" ca="1" si="27"/>
        <v>3.2596640544390709E-2</v>
      </c>
      <c r="I87" s="8">
        <f t="shared" si="28"/>
        <v>1.5052043863092064E-2</v>
      </c>
      <c r="J87" s="8">
        <f t="shared" si="32"/>
        <v>0.13082813097178417</v>
      </c>
      <c r="K87" s="8">
        <f t="shared" si="29"/>
        <v>1.3082813097178415E-2</v>
      </c>
    </row>
    <row r="88" spans="1:11" x14ac:dyDescent="0.25">
      <c r="A88" s="6">
        <v>78</v>
      </c>
      <c r="B88" s="7">
        <f t="shared" ca="1" si="23"/>
        <v>48.823401822671272</v>
      </c>
      <c r="C88" s="7">
        <f t="shared" ca="1" si="30"/>
        <v>50.815922649760545</v>
      </c>
      <c r="D88" s="8">
        <f t="shared" ca="1" si="24"/>
        <v>3.8882097434604246</v>
      </c>
      <c r="E88" s="8">
        <f t="shared" ca="1" si="25"/>
        <v>3.9282097434604246</v>
      </c>
      <c r="F88" s="8">
        <f t="shared" ca="1" si="26"/>
        <v>3.8398623708843789</v>
      </c>
      <c r="G88" s="8">
        <f t="shared" ca="1" si="31"/>
        <v>3.8769836312945611</v>
      </c>
      <c r="H88" s="8">
        <f t="shared" ca="1" si="27"/>
        <v>5.122611216586348E-2</v>
      </c>
      <c r="I88" s="8">
        <f t="shared" si="28"/>
        <v>1.5052043866409185E-2</v>
      </c>
      <c r="J88" s="8">
        <f t="shared" si="32"/>
        <v>0.13082813099684368</v>
      </c>
      <c r="K88" s="8">
        <f t="shared" si="29"/>
        <v>1.3082813099684367E-2</v>
      </c>
    </row>
    <row r="89" spans="1:11" x14ac:dyDescent="0.25">
      <c r="A89" s="6">
        <v>79</v>
      </c>
      <c r="B89" s="7">
        <f t="shared" ca="1" si="23"/>
        <v>50.060159178966934</v>
      </c>
      <c r="C89" s="7">
        <f t="shared" ca="1" si="30"/>
        <v>52.103153031254763</v>
      </c>
      <c r="D89" s="8">
        <f t="shared" ca="1" si="24"/>
        <v>3.9132254657621952</v>
      </c>
      <c r="E89" s="8">
        <f t="shared" ca="1" si="25"/>
        <v>3.9532254657621952</v>
      </c>
      <c r="F89" s="8">
        <f t="shared" ca="1" si="26"/>
        <v>3.8464529349190539</v>
      </c>
      <c r="G89" s="8">
        <f t="shared" ca="1" si="31"/>
        <v>3.8808008324228402</v>
      </c>
      <c r="H89" s="8">
        <f t="shared" ca="1" si="27"/>
        <v>7.2424633339355005E-2</v>
      </c>
      <c r="I89" s="8">
        <f t="shared" si="28"/>
        <v>1.5052043868915137E-2</v>
      </c>
      <c r="J89" s="8">
        <f t="shared" si="32"/>
        <v>0.13082813101577512</v>
      </c>
      <c r="K89" s="8">
        <f t="shared" si="29"/>
        <v>1.3082813101577514E-2</v>
      </c>
    </row>
    <row r="90" spans="1:11" x14ac:dyDescent="0.25">
      <c r="A90" s="6">
        <v>80</v>
      </c>
      <c r="B90" s="7">
        <f t="shared" ca="1" si="23"/>
        <v>47.38165316140708</v>
      </c>
      <c r="C90" s="7">
        <f t="shared" ca="1" si="30"/>
        <v>49.315335109439324</v>
      </c>
      <c r="D90" s="8">
        <f t="shared" ca="1" si="24"/>
        <v>3.8582350896670485</v>
      </c>
      <c r="E90" s="8">
        <f t="shared" ca="1" si="25"/>
        <v>3.8982350896670486</v>
      </c>
      <c r="F90" s="8">
        <f t="shared" ca="1" si="26"/>
        <v>3.8449869796505052</v>
      </c>
      <c r="G90" s="8">
        <f t="shared" ca="1" si="31"/>
        <v>3.8873913964575153</v>
      </c>
      <c r="H90" s="8">
        <f t="shared" ca="1" si="27"/>
        <v>1.0843693209533267E-2</v>
      </c>
      <c r="I90" s="8">
        <f t="shared" si="28"/>
        <v>1.5052043870808284E-2</v>
      </c>
      <c r="J90" s="8">
        <f t="shared" si="32"/>
        <v>0.13082813103007709</v>
      </c>
      <c r="K90" s="8">
        <f t="shared" si="29"/>
        <v>1.308281310300771E-2</v>
      </c>
    </row>
    <row r="91" spans="1:11" x14ac:dyDescent="0.25">
      <c r="A91" s="6">
        <v>81</v>
      </c>
      <c r="B91" s="7">
        <f t="shared" ca="1" si="23"/>
        <v>46.389437197798635</v>
      </c>
      <c r="C91" s="7">
        <f t="shared" ca="1" si="30"/>
        <v>48.282626044189968</v>
      </c>
      <c r="D91" s="8">
        <f t="shared" ca="1" si="24"/>
        <v>3.8370717867176221</v>
      </c>
      <c r="E91" s="8">
        <f t="shared" ca="1" si="25"/>
        <v>3.8770717867176221</v>
      </c>
      <c r="F91" s="8">
        <f t="shared" ca="1" si="26"/>
        <v>3.8409440571985218</v>
      </c>
      <c r="G91" s="8">
        <f t="shared" ca="1" si="31"/>
        <v>3.8859254411889665</v>
      </c>
      <c r="H91" s="8">
        <f t="shared" ca="1" si="27"/>
        <v>-8.853654471344452E-3</v>
      </c>
      <c r="I91" s="8">
        <f t="shared" si="28"/>
        <v>1.505204387223848E-2</v>
      </c>
      <c r="J91" s="8">
        <f t="shared" si="32"/>
        <v>0.13082813104088165</v>
      </c>
      <c r="K91" s="8">
        <f t="shared" si="29"/>
        <v>1.3082813104088166E-2</v>
      </c>
    </row>
    <row r="92" spans="1:11" x14ac:dyDescent="0.25">
      <c r="A92" s="6">
        <v>82</v>
      </c>
      <c r="B92" s="7">
        <f t="shared" ca="1" si="23"/>
        <v>45.252957115288808</v>
      </c>
      <c r="C92" s="7">
        <f t="shared" ca="1" si="30"/>
        <v>47.099765329658688</v>
      </c>
      <c r="D92" s="8">
        <f t="shared" ca="1" si="24"/>
        <v>3.8122680186247941</v>
      </c>
      <c r="E92" s="8">
        <f t="shared" ca="1" si="25"/>
        <v>3.8522680186247942</v>
      </c>
      <c r="F92" s="8">
        <f t="shared" ca="1" si="26"/>
        <v>3.834185032112277</v>
      </c>
      <c r="G92" s="8">
        <f t="shared" ca="1" si="31"/>
        <v>3.8818825187369832</v>
      </c>
      <c r="H92" s="8">
        <f t="shared" ca="1" si="27"/>
        <v>-2.9614500112189024E-2</v>
      </c>
      <c r="I92" s="8">
        <f t="shared" si="28"/>
        <v>1.5052043873318936E-2</v>
      </c>
      <c r="J92" s="8">
        <f t="shared" si="32"/>
        <v>0.13082813104904406</v>
      </c>
      <c r="K92" s="8">
        <f t="shared" si="29"/>
        <v>1.3082813104904407E-2</v>
      </c>
    </row>
    <row r="93" spans="1:11" x14ac:dyDescent="0.25">
      <c r="A93" s="6">
        <v>83</v>
      </c>
      <c r="B93" s="7">
        <f t="shared" ref="B93:B100" ca="1" si="33">B92*EXP(NORMINV(RAND(),($B$2-0.5*$B$3^2)*$B$6,$B$3*SQRT($B$6)))</f>
        <v>45.404336251092111</v>
      </c>
      <c r="C93" s="7">
        <f t="shared" ca="1" si="30"/>
        <v>47.257322365190696</v>
      </c>
      <c r="D93" s="8">
        <f t="shared" ref="D93:D100" ca="1" si="34">LN(B93)</f>
        <v>3.815607612624901</v>
      </c>
      <c r="E93" s="8">
        <f t="shared" ref="E93:E100" ca="1" si="35">LN(C93)</f>
        <v>3.855607612624901</v>
      </c>
      <c r="F93" s="8">
        <f t="shared" ref="F93:F100" ca="1" si="36">F92+($G$5-0.5^2)*$B$6+J93*H93</f>
        <v>3.8287471904871553</v>
      </c>
      <c r="G93" s="8">
        <f t="shared" ca="1" si="31"/>
        <v>3.8751234936507384</v>
      </c>
      <c r="H93" s="8">
        <f t="shared" ref="H93:H100" ca="1" si="37">E93-G93</f>
        <v>-1.9515881025837345E-2</v>
      </c>
      <c r="I93" s="8">
        <f t="shared" ref="I93:I100" si="38">K92+$G$6^2*$B$6</f>
        <v>1.5052043874135177E-2</v>
      </c>
      <c r="J93" s="8">
        <f t="shared" si="32"/>
        <v>0.13082813105521041</v>
      </c>
      <c r="K93" s="8">
        <f t="shared" ref="K93:K100" si="39">I93*(1-J93)</f>
        <v>1.3082813105521044E-2</v>
      </c>
    </row>
    <row r="94" spans="1:11" x14ac:dyDescent="0.25">
      <c r="A94" s="6">
        <v>84</v>
      </c>
      <c r="B94" s="7">
        <f t="shared" ca="1" si="33"/>
        <v>46.450508467637938</v>
      </c>
      <c r="C94" s="7">
        <f t="shared" ca="1" si="30"/>
        <v>48.346189679832328</v>
      </c>
      <c r="D94" s="8">
        <f t="shared" ca="1" si="34"/>
        <v>3.8383874117583399</v>
      </c>
      <c r="E94" s="8">
        <f t="shared" ca="1" si="35"/>
        <v>3.8783874117583399</v>
      </c>
      <c r="F94" s="8">
        <f t="shared" ca="1" si="36"/>
        <v>3.8270010100653038</v>
      </c>
      <c r="G94" s="8">
        <f t="shared" ca="1" si="31"/>
        <v>3.8696856520256167</v>
      </c>
      <c r="H94" s="8">
        <f t="shared" ca="1" si="37"/>
        <v>8.7017597327232465E-3</v>
      </c>
      <c r="I94" s="8">
        <f t="shared" si="38"/>
        <v>1.5052043874751814E-2</v>
      </c>
      <c r="J94" s="8">
        <f t="shared" si="32"/>
        <v>0.13082813105986887</v>
      </c>
      <c r="K94" s="8">
        <f t="shared" si="39"/>
        <v>1.3082813105986886E-2</v>
      </c>
    </row>
    <row r="95" spans="1:11" x14ac:dyDescent="0.25">
      <c r="A95" s="6">
        <v>85</v>
      </c>
      <c r="B95" s="7">
        <f t="shared" ca="1" si="33"/>
        <v>45.122691656622628</v>
      </c>
      <c r="C95" s="7">
        <f t="shared" ca="1" si="30"/>
        <v>46.964183636773811</v>
      </c>
      <c r="D95" s="8">
        <f t="shared" ca="1" si="34"/>
        <v>3.8093852609207377</v>
      </c>
      <c r="E95" s="8">
        <f t="shared" ca="1" si="35"/>
        <v>3.8493852609207373</v>
      </c>
      <c r="F95" s="8">
        <f t="shared" ca="1" si="36"/>
        <v>3.8216889819736712</v>
      </c>
      <c r="G95" s="8">
        <f t="shared" ca="1" si="31"/>
        <v>3.8679394716037652</v>
      </c>
      <c r="H95" s="8">
        <f t="shared" ca="1" si="37"/>
        <v>-1.8554210683027872E-2</v>
      </c>
      <c r="I95" s="8">
        <f t="shared" si="38"/>
        <v>1.5052043875217656E-2</v>
      </c>
      <c r="J95" s="8">
        <f t="shared" si="32"/>
        <v>0.13082813106338811</v>
      </c>
      <c r="K95" s="8">
        <f t="shared" si="39"/>
        <v>1.3082813106338813E-2</v>
      </c>
    </row>
    <row r="96" spans="1:11" x14ac:dyDescent="0.25">
      <c r="A96" s="6">
        <v>86</v>
      </c>
      <c r="B96" s="7">
        <f t="shared" ca="1" si="33"/>
        <v>47.334932972556246</v>
      </c>
      <c r="C96" s="7">
        <f t="shared" ca="1" si="30"/>
        <v>49.266708233511068</v>
      </c>
      <c r="D96" s="8">
        <f t="shared" ca="1" si="34"/>
        <v>3.8572485635569564</v>
      </c>
      <c r="E96" s="8">
        <f t="shared" ca="1" si="35"/>
        <v>3.8972485635569565</v>
      </c>
      <c r="F96" s="8">
        <f t="shared" ca="1" si="36"/>
        <v>3.8233337830199332</v>
      </c>
      <c r="G96" s="8">
        <f t="shared" ca="1" si="31"/>
        <v>3.8626274435121326</v>
      </c>
      <c r="H96" s="8">
        <f t="shared" ca="1" si="37"/>
        <v>3.4621120044823872E-2</v>
      </c>
      <c r="I96" s="8">
        <f t="shared" si="38"/>
        <v>1.5052043875569583E-2</v>
      </c>
      <c r="J96" s="8">
        <f t="shared" si="32"/>
        <v>0.13082813106604679</v>
      </c>
      <c r="K96" s="8">
        <f t="shared" si="39"/>
        <v>1.3082813106604679E-2</v>
      </c>
    </row>
    <row r="97" spans="1:11" x14ac:dyDescent="0.25">
      <c r="A97" s="6">
        <v>87</v>
      </c>
      <c r="B97" s="7">
        <f t="shared" ca="1" si="33"/>
        <v>47.238209164835745</v>
      </c>
      <c r="C97" s="7">
        <f t="shared" ca="1" si="30"/>
        <v>49.166037052314657</v>
      </c>
      <c r="D97" s="8">
        <f t="shared" ca="1" si="34"/>
        <v>3.8552030813141371</v>
      </c>
      <c r="E97" s="8">
        <f t="shared" ca="1" si="35"/>
        <v>3.8952030813141367</v>
      </c>
      <c r="F97" s="8">
        <f t="shared" ca="1" si="36"/>
        <v>3.8244957912004423</v>
      </c>
      <c r="G97" s="8">
        <f t="shared" ca="1" si="31"/>
        <v>3.8642722445583946</v>
      </c>
      <c r="H97" s="8">
        <f t="shared" ca="1" si="37"/>
        <v>3.0930836755742153E-2</v>
      </c>
      <c r="I97" s="8">
        <f t="shared" si="38"/>
        <v>1.5052043875835449E-2</v>
      </c>
      <c r="J97" s="8">
        <f t="shared" si="32"/>
        <v>0.1308281310680553</v>
      </c>
      <c r="K97" s="8">
        <f t="shared" si="39"/>
        <v>1.308281310680553E-2</v>
      </c>
    </row>
    <row r="98" spans="1:11" x14ac:dyDescent="0.25">
      <c r="A98" s="6">
        <v>88</v>
      </c>
      <c r="B98" s="7">
        <f t="shared" ca="1" si="33"/>
        <v>48.893524981398677</v>
      </c>
      <c r="C98" s="7">
        <f t="shared" ca="1" si="30"/>
        <v>50.888907588884429</v>
      </c>
      <c r="D98" s="8">
        <f t="shared" ca="1" si="34"/>
        <v>3.8896449742450594</v>
      </c>
      <c r="E98" s="8">
        <f t="shared" ca="1" si="35"/>
        <v>3.9296449742450594</v>
      </c>
      <c r="F98" s="8">
        <f t="shared" ca="1" si="36"/>
        <v>3.8300117445051058</v>
      </c>
      <c r="G98" s="8">
        <f t="shared" ca="1" si="31"/>
        <v>3.8654342527389036</v>
      </c>
      <c r="H98" s="8">
        <f t="shared" ca="1" si="37"/>
        <v>6.421072150615581E-2</v>
      </c>
      <c r="I98" s="8">
        <f t="shared" si="38"/>
        <v>1.50520438760363E-2</v>
      </c>
      <c r="J98" s="8">
        <f t="shared" si="32"/>
        <v>0.13082813106957264</v>
      </c>
      <c r="K98" s="8">
        <f t="shared" si="39"/>
        <v>1.3082813106957265E-2</v>
      </c>
    </row>
    <row r="99" spans="1:11" x14ac:dyDescent="0.25">
      <c r="A99" s="6">
        <v>89</v>
      </c>
      <c r="B99" s="7">
        <f t="shared" ca="1" si="33"/>
        <v>46.076511842680674</v>
      </c>
      <c r="C99" s="7">
        <f t="shared" ca="1" si="30"/>
        <v>47.956929963065214</v>
      </c>
      <c r="D99" s="8">
        <f t="shared" ca="1" si="34"/>
        <v>3.8303033156639161</v>
      </c>
      <c r="E99" s="8">
        <f t="shared" ca="1" si="35"/>
        <v>3.8703033156639157</v>
      </c>
      <c r="F99" s="8">
        <f t="shared" ca="1" si="36"/>
        <v>3.8270424976611128</v>
      </c>
      <c r="G99" s="8">
        <f t="shared" ca="1" si="31"/>
        <v>3.8709502060435672</v>
      </c>
      <c r="H99" s="8">
        <f t="shared" ca="1" si="37"/>
        <v>-6.4689037965148799E-4</v>
      </c>
      <c r="I99" s="8">
        <f t="shared" si="38"/>
        <v>1.5052043876188035E-2</v>
      </c>
      <c r="J99" s="8">
        <f t="shared" si="32"/>
        <v>0.13082813107071892</v>
      </c>
      <c r="K99" s="8">
        <f t="shared" si="39"/>
        <v>1.3082813107071895E-2</v>
      </c>
    </row>
    <row r="100" spans="1:11" x14ac:dyDescent="0.25">
      <c r="A100" s="6">
        <v>90</v>
      </c>
      <c r="B100" s="7">
        <f t="shared" ca="1" si="33"/>
        <v>47.562112760976127</v>
      </c>
      <c r="C100" s="7">
        <f t="shared" ca="1" si="30"/>
        <v>49.503159404977232</v>
      </c>
      <c r="D100" s="8">
        <f t="shared" ca="1" si="34"/>
        <v>3.8620364939010052</v>
      </c>
      <c r="E100" s="8">
        <f t="shared" ca="1" si="35"/>
        <v>3.9020364939010053</v>
      </c>
      <c r="F100" s="8">
        <f t="shared" ca="1" si="36"/>
        <v>3.8286133042341288</v>
      </c>
      <c r="G100" s="8">
        <f t="shared" ca="1" si="31"/>
        <v>3.8679809591995742</v>
      </c>
      <c r="H100" s="8">
        <f t="shared" ca="1" si="37"/>
        <v>3.4055534701431078E-2</v>
      </c>
      <c r="I100" s="8">
        <f t="shared" si="38"/>
        <v>1.5052043876302665E-2</v>
      </c>
      <c r="J100" s="8">
        <f t="shared" si="32"/>
        <v>0.13082813107158492</v>
      </c>
      <c r="K100" s="8">
        <f t="shared" si="39"/>
        <v>1.3082813107158494E-2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pcawthron</dc:creator>
  <cp:lastModifiedBy>pcawthron</cp:lastModifiedBy>
  <dcterms:created xsi:type="dcterms:W3CDTF">2013-04-26T19:00:13Z</dcterms:created>
  <dcterms:modified xsi:type="dcterms:W3CDTF">2013-04-27T18:50:31Z</dcterms:modified>
</cp:coreProperties>
</file>