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patrickbarry/work/JAM/fitpack/database/ln/expdata/"/>
    </mc:Choice>
  </mc:AlternateContent>
  <xr:revisionPtr revIDLastSave="0" documentId="13_ncr:1_{0C9BE0FF-6F88-0149-9666-CB2E0C129E54}" xr6:coauthVersionLast="45" xr6:coauthVersionMax="45" xr10:uidLastSave="{00000000-0000-0000-0000-000000000000}"/>
  <bookViews>
    <workbookView xWindow="0" yWindow="460" windowWidth="28800" windowHeight="164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" i="1" l="1"/>
  <c r="N3" i="1" s="1"/>
  <c r="I4" i="1"/>
  <c r="N4" i="1" s="1"/>
  <c r="I5" i="1"/>
  <c r="N5" i="1" s="1"/>
  <c r="I6" i="1"/>
  <c r="N6" i="1" s="1"/>
  <c r="I7" i="1"/>
  <c r="N7" i="1" s="1"/>
  <c r="I8" i="1"/>
  <c r="N8" i="1" s="1"/>
  <c r="I9" i="1"/>
  <c r="N9" i="1" s="1"/>
  <c r="I10" i="1"/>
  <c r="N10" i="1" s="1"/>
  <c r="I11" i="1"/>
  <c r="N11" i="1" s="1"/>
  <c r="I12" i="1"/>
  <c r="N12" i="1" s="1"/>
  <c r="I13" i="1"/>
  <c r="N13" i="1" s="1"/>
  <c r="I14" i="1"/>
  <c r="N14" i="1" s="1"/>
  <c r="I15" i="1"/>
  <c r="N15" i="1" s="1"/>
  <c r="I16" i="1"/>
  <c r="N16" i="1" s="1"/>
  <c r="I17" i="1"/>
  <c r="N17" i="1" s="1"/>
  <c r="I18" i="1"/>
  <c r="N18" i="1" s="1"/>
  <c r="I19" i="1"/>
  <c r="N19" i="1" s="1"/>
  <c r="I20" i="1"/>
  <c r="N20" i="1" s="1"/>
  <c r="I21" i="1"/>
  <c r="N21" i="1" s="1"/>
  <c r="I22" i="1"/>
  <c r="N22" i="1" s="1"/>
  <c r="I23" i="1"/>
  <c r="N23" i="1" s="1"/>
  <c r="I24" i="1"/>
  <c r="N24" i="1" s="1"/>
  <c r="I25" i="1"/>
  <c r="N25" i="1" s="1"/>
  <c r="I26" i="1"/>
  <c r="N26" i="1" s="1"/>
  <c r="I27" i="1"/>
  <c r="N27" i="1" s="1"/>
  <c r="I28" i="1"/>
  <c r="N28" i="1" s="1"/>
  <c r="I29" i="1"/>
  <c r="N29" i="1" s="1"/>
  <c r="I30" i="1"/>
  <c r="N30" i="1" s="1"/>
  <c r="I31" i="1"/>
  <c r="N31" i="1" s="1"/>
  <c r="I32" i="1"/>
  <c r="N32" i="1" s="1"/>
  <c r="I33" i="1"/>
  <c r="N33" i="1" s="1"/>
  <c r="I34" i="1"/>
  <c r="N34" i="1" s="1"/>
  <c r="I35" i="1"/>
  <c r="N35" i="1" s="1"/>
  <c r="I36" i="1"/>
  <c r="N36" i="1" s="1"/>
  <c r="I37" i="1"/>
  <c r="N37" i="1" s="1"/>
  <c r="I38" i="1"/>
  <c r="N38" i="1" s="1"/>
  <c r="I39" i="1"/>
  <c r="N39" i="1" s="1"/>
  <c r="I2" i="1"/>
  <c r="N2" i="1" s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2" i="1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2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3" i="1"/>
  <c r="O4" i="1"/>
  <c r="O2" i="1"/>
  <c r="G38" i="1" l="1"/>
  <c r="K38" i="1" s="1"/>
  <c r="G39" i="1"/>
  <c r="K39" i="1" s="1"/>
  <c r="G37" i="1"/>
  <c r="K37" i="1" s="1"/>
  <c r="G36" i="1"/>
  <c r="K36" i="1" s="1"/>
  <c r="G35" i="1"/>
  <c r="K35" i="1" s="1"/>
  <c r="G34" i="1"/>
  <c r="K34" i="1" s="1"/>
  <c r="G33" i="1"/>
  <c r="K33" i="1" s="1"/>
  <c r="G32" i="1"/>
  <c r="K32" i="1" s="1"/>
  <c r="G31" i="1"/>
  <c r="K31" i="1" s="1"/>
  <c r="G30" i="1"/>
  <c r="K30" i="1" s="1"/>
  <c r="G29" i="1"/>
  <c r="K29" i="1" s="1"/>
  <c r="G28" i="1"/>
  <c r="K28" i="1" s="1"/>
  <c r="G27" i="1"/>
  <c r="K27" i="1" s="1"/>
  <c r="G26" i="1"/>
  <c r="K26" i="1" s="1"/>
  <c r="G25" i="1"/>
  <c r="K25" i="1" s="1"/>
  <c r="G24" i="1"/>
  <c r="K24" i="1" s="1"/>
  <c r="G23" i="1"/>
  <c r="K23" i="1" s="1"/>
  <c r="G22" i="1"/>
  <c r="K22" i="1" s="1"/>
  <c r="G21" i="1"/>
  <c r="K21" i="1" s="1"/>
  <c r="G20" i="1"/>
  <c r="K20" i="1" s="1"/>
  <c r="G19" i="1"/>
  <c r="K19" i="1" s="1"/>
  <c r="G18" i="1"/>
  <c r="K18" i="1" s="1"/>
  <c r="G17" i="1"/>
  <c r="K17" i="1" s="1"/>
  <c r="G16" i="1"/>
  <c r="K16" i="1" s="1"/>
  <c r="G15" i="1"/>
  <c r="K15" i="1" s="1"/>
  <c r="G14" i="1"/>
  <c r="K14" i="1" s="1"/>
  <c r="G13" i="1"/>
  <c r="K13" i="1" s="1"/>
  <c r="G12" i="1"/>
  <c r="K12" i="1" s="1"/>
  <c r="G11" i="1"/>
  <c r="K11" i="1" s="1"/>
  <c r="G10" i="1"/>
  <c r="K10" i="1" s="1"/>
  <c r="G9" i="1"/>
  <c r="K9" i="1" s="1"/>
  <c r="G8" i="1"/>
  <c r="K8" i="1" s="1"/>
  <c r="G7" i="1"/>
  <c r="K7" i="1" s="1"/>
  <c r="G6" i="1"/>
  <c r="K6" i="1" s="1"/>
  <c r="G5" i="1"/>
  <c r="K5" i="1" s="1"/>
  <c r="G4" i="1"/>
  <c r="K4" i="1" s="1"/>
  <c r="G3" i="1"/>
  <c r="K3" i="1" s="1"/>
  <c r="G2" i="1"/>
  <c r="K2" i="1" s="1"/>
</calcChain>
</file>

<file path=xl/sharedStrings.xml><?xml version="1.0" encoding="utf-8"?>
<sst xmlns="http://schemas.openxmlformats.org/spreadsheetml/2006/main" count="132" uniqueCount="21">
  <si>
    <t>Q2 bin width</t>
  </si>
  <si>
    <t>x_pi bin width</t>
  </si>
  <si>
    <t>pT (pT=0.005*x_L*P_inc)</t>
  </si>
  <si>
    <t>yield</t>
  </si>
  <si>
    <t>x</t>
  </si>
  <si>
    <t>kT2max</t>
  </si>
  <si>
    <t>obs</t>
  </si>
  <si>
    <t>value</t>
  </si>
  <si>
    <t>stat_u</t>
  </si>
  <si>
    <t>sys_u</t>
  </si>
  <si>
    <t>norm_c</t>
  </si>
  <si>
    <t>xpi</t>
  </si>
  <si>
    <t>Q2</t>
  </si>
  <si>
    <t>y</t>
  </si>
  <si>
    <t>col</t>
  </si>
  <si>
    <t>EIC</t>
  </si>
  <si>
    <t>tar</t>
  </si>
  <si>
    <t>p</t>
  </si>
  <si>
    <t>xL</t>
  </si>
  <si>
    <t>F2LN</t>
  </si>
  <si>
    <t>dyield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</si>
</sst>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5" formatCode="#,##0.000000000000"/>
  </numFmts>
  <fonts count="7" x14ac:knownFonts="1">
    <font>
      <sz val="10"/>
      <color rgb="FF000000"/>
      <name val="Arial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 applyFont="1" applyAlignment="1"/>
    <xf numFmtId="0" fontId="1" fillId="0" borderId="0" xfId="0" applyFont="1" applyAlignment="1"/>
    <xf numFmtId="164" fontId="1" fillId="0" borderId="0" xfId="0" applyNumberFormat="1" applyFont="1" applyAlignment="1"/>
    <xf numFmtId="0" fontId="2" fillId="0" borderId="0" xfId="0" applyFont="1" applyAlignment="1"/>
    <xf numFmtId="164" fontId="2" fillId="0" borderId="0" xfId="0" applyNumberFormat="1" applyFont="1" applyAlignment="1"/>
    <xf numFmtId="164" fontId="2" fillId="0" borderId="0" xfId="0" applyNumberFormat="1" applyFont="1"/>
    <xf numFmtId="164" fontId="2" fillId="0" borderId="0" xfId="0" applyNumberFormat="1" applyFont="1" applyAlignment="1"/>
    <xf numFmtId="0" fontId="3" fillId="0" borderId="0" xfId="0" applyFont="1" applyAlignment="1">
      <alignment horizontal="center"/>
    </xf>
    <xf numFmtId="0" fontId="4" fillId="0" borderId="0" xfId="0" applyFont="1" applyAlignment="1"/>
    <xf numFmtId="165" fontId="0" fillId="0" borderId="0" xfId="0" applyNumberFormat="1" applyFont="1" applyAlignment="1"/>
    <xf numFmtId="164" fontId="4" fillId="0" borderId="0" xfId="0" applyNumberFormat="1" applyFont="1" applyAlignment="1"/>
    <xf numFmtId="0" fontId="5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2" fillId="0" borderId="0" xfId="0" applyFont="1" applyFill="1" applyAlignment="1"/>
    <xf numFmtId="164" fontId="2" fillId="0" borderId="0" xfId="0" applyNumberFormat="1" applyFont="1" applyFill="1" applyAlignment="1"/>
    <xf numFmtId="164" fontId="2" fillId="0" borderId="0" xfId="0" applyNumberFormat="1" applyFont="1" applyFill="1"/>
    <xf numFmtId="0" fontId="0" fillId="0" borderId="0" xfId="0" applyFont="1" applyFill="1" applyAlignment="1"/>
    <xf numFmtId="165" fontId="0" fillId="0" borderId="0" xfId="0" applyNumberFormat="1" applyFont="1" applyFill="1" applyAlignment="1"/>
    <xf numFmtId="0" fontId="5" fillId="0" borderId="0" xfId="0" applyFont="1" applyFill="1" applyAlignment="1">
      <alignment horizontal="center"/>
    </xf>
    <xf numFmtId="0" fontId="6" fillId="0" borderId="1" xfId="0" applyFont="1" applyBorder="1" applyAlignment="1">
      <alignment horizontal="center" vertical="top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R39"/>
  <sheetViews>
    <sheetView tabSelected="1" workbookViewId="0">
      <selection activeCell="U10" sqref="U10"/>
    </sheetView>
  </sheetViews>
  <sheetFormatPr baseColWidth="10" defaultColWidth="14.5" defaultRowHeight="15.75" customHeight="1" x14ac:dyDescent="0.15"/>
  <cols>
    <col min="1" max="1" width="7.33203125" customWidth="1"/>
    <col min="2" max="2" width="12.5" customWidth="1"/>
    <col min="3" max="3" width="8.5" customWidth="1"/>
    <col min="4" max="4" width="14" customWidth="1"/>
    <col min="5" max="6" width="5.6640625" customWidth="1"/>
    <col min="7" max="7" width="21.33203125" customWidth="1"/>
    <col min="8" max="8" width="7.1640625" customWidth="1"/>
    <col min="9" max="9" width="11" customWidth="1"/>
    <col min="10" max="10" width="9.83203125" customWidth="1"/>
    <col min="12" max="12" width="9.83203125" style="12" customWidth="1"/>
    <col min="13" max="13" width="8.83203125" style="20"/>
    <col min="14" max="14" width="11" customWidth="1"/>
    <col min="15" max="15" width="9.1640625" customWidth="1"/>
    <col min="16" max="16" width="8.33203125" customWidth="1"/>
    <col min="17" max="17" width="8.1640625" customWidth="1"/>
    <col min="18" max="18" width="5.33203125" customWidth="1"/>
  </cols>
  <sheetData>
    <row r="1" spans="1:18" ht="15.75" customHeight="1" x14ac:dyDescent="0.15">
      <c r="A1" s="8" t="s">
        <v>12</v>
      </c>
      <c r="B1" s="1" t="s">
        <v>0</v>
      </c>
      <c r="C1" s="10" t="s">
        <v>11</v>
      </c>
      <c r="D1" s="1" t="s">
        <v>1</v>
      </c>
      <c r="E1" s="2" t="s">
        <v>18</v>
      </c>
      <c r="F1" s="10" t="s">
        <v>13</v>
      </c>
      <c r="G1" s="2" t="s">
        <v>2</v>
      </c>
      <c r="H1" s="1" t="s">
        <v>3</v>
      </c>
      <c r="I1" s="1" t="s">
        <v>20</v>
      </c>
      <c r="J1" s="7" t="s">
        <v>4</v>
      </c>
      <c r="K1" s="7" t="s">
        <v>5</v>
      </c>
      <c r="L1" s="7" t="s">
        <v>6</v>
      </c>
      <c r="M1" s="19" t="s">
        <v>7</v>
      </c>
      <c r="N1" s="1" t="s">
        <v>8</v>
      </c>
      <c r="O1" s="7" t="s">
        <v>9</v>
      </c>
      <c r="P1" s="7" t="s">
        <v>10</v>
      </c>
      <c r="Q1" s="7" t="s">
        <v>14</v>
      </c>
      <c r="R1" s="7" t="s">
        <v>16</v>
      </c>
    </row>
    <row r="2" spans="1:18" s="16" customFormat="1" ht="15.75" customHeight="1" x14ac:dyDescent="0.15">
      <c r="A2" s="13">
        <v>15</v>
      </c>
      <c r="B2" s="13">
        <v>5</v>
      </c>
      <c r="C2" s="14">
        <v>1E-3</v>
      </c>
      <c r="D2" s="13">
        <v>1E-3</v>
      </c>
      <c r="E2" s="14">
        <v>0.91100000000000003</v>
      </c>
      <c r="F2" s="14">
        <f>1-E2</f>
        <v>8.8999999999999968E-2</v>
      </c>
      <c r="G2" s="15">
        <f t="shared" ref="G2:G12" si="0">0.005*E2*135</f>
        <v>0.61492500000000005</v>
      </c>
      <c r="H2" s="13">
        <v>213834</v>
      </c>
      <c r="I2" s="13">
        <f>SQRT(H2)</f>
        <v>462.42188529523554</v>
      </c>
      <c r="J2" s="16">
        <f>C2*(1-E2)</f>
        <v>8.8999999999999968E-5</v>
      </c>
      <c r="K2" s="17">
        <f>G2^2</f>
        <v>0.37813275562500009</v>
      </c>
      <c r="L2" s="18" t="s">
        <v>19</v>
      </c>
      <c r="M2" s="20">
        <v>7.9640934315202708E-2</v>
      </c>
      <c r="N2" s="13">
        <f>I2/H2*M2</f>
        <v>1.7222570308140923E-4</v>
      </c>
      <c r="O2" s="16">
        <f>0.012*M2</f>
        <v>9.5569121178243246E-4</v>
      </c>
      <c r="P2" s="16">
        <f>0.025*M2</f>
        <v>1.9910233578800678E-3</v>
      </c>
      <c r="Q2" s="18" t="s">
        <v>15</v>
      </c>
      <c r="R2" s="18" t="s">
        <v>17</v>
      </c>
    </row>
    <row r="3" spans="1:18" s="16" customFormat="1" ht="15.75" customHeight="1" x14ac:dyDescent="0.15">
      <c r="A3" s="13">
        <v>15</v>
      </c>
      <c r="B3" s="13">
        <v>5</v>
      </c>
      <c r="C3" s="14">
        <v>0.01</v>
      </c>
      <c r="D3" s="13">
        <v>1E-3</v>
      </c>
      <c r="E3" s="14">
        <v>0.9</v>
      </c>
      <c r="F3" s="14">
        <f t="shared" ref="F3:F26" si="1">1-E3</f>
        <v>9.9999999999999978E-2</v>
      </c>
      <c r="G3" s="15">
        <f t="shared" si="0"/>
        <v>0.60750000000000004</v>
      </c>
      <c r="H3" s="13">
        <v>194989</v>
      </c>
      <c r="I3" s="13">
        <f t="shared" ref="I3:I26" si="2">SQRT(H3)</f>
        <v>441.57558809336371</v>
      </c>
      <c r="J3" s="16">
        <f>C3*(1-E3)</f>
        <v>9.999999999999998E-4</v>
      </c>
      <c r="K3" s="17">
        <f>G3^2</f>
        <v>0.36905625000000003</v>
      </c>
      <c r="L3" s="18" t="s">
        <v>19</v>
      </c>
      <c r="M3" s="20">
        <v>5.376378824832128E-2</v>
      </c>
      <c r="N3" s="13">
        <f t="shared" ref="N3:N39" si="3">I3/H3*M3</f>
        <v>1.2175443955238268E-4</v>
      </c>
      <c r="O3" s="16">
        <f>0.012*M3</f>
        <v>6.4516545897985538E-4</v>
      </c>
      <c r="P3" s="16">
        <f>0.025*M3</f>
        <v>1.344094706208032E-3</v>
      </c>
      <c r="Q3" s="18" t="s">
        <v>15</v>
      </c>
      <c r="R3" s="18" t="s">
        <v>17</v>
      </c>
    </row>
    <row r="4" spans="1:18" s="16" customFormat="1" ht="15.75" customHeight="1" x14ac:dyDescent="0.15">
      <c r="A4" s="13">
        <v>15</v>
      </c>
      <c r="B4" s="13">
        <v>10</v>
      </c>
      <c r="C4" s="14">
        <v>0.1</v>
      </c>
      <c r="D4" s="14">
        <v>0.01</v>
      </c>
      <c r="E4" s="14">
        <v>0.9</v>
      </c>
      <c r="F4" s="14">
        <f t="shared" si="1"/>
        <v>9.9999999999999978E-2</v>
      </c>
      <c r="G4" s="15">
        <f t="shared" si="0"/>
        <v>0.60750000000000004</v>
      </c>
      <c r="H4" s="13">
        <v>95573</v>
      </c>
      <c r="I4" s="13">
        <f t="shared" si="2"/>
        <v>309.14883147118638</v>
      </c>
      <c r="J4" s="16">
        <f>C4*(1-E4)</f>
        <v>9.9999999999999985E-3</v>
      </c>
      <c r="K4" s="17">
        <f>G4^2</f>
        <v>0.36905625000000003</v>
      </c>
      <c r="L4" s="18" t="s">
        <v>19</v>
      </c>
      <c r="M4" s="20">
        <v>3.3978315439666729E-2</v>
      </c>
      <c r="N4" s="13">
        <f t="shared" si="3"/>
        <v>1.0990924752317433E-4</v>
      </c>
      <c r="O4" s="16">
        <f>0.012*M4</f>
        <v>4.0773978527600075E-4</v>
      </c>
      <c r="P4" s="16">
        <f>0.025*M4</f>
        <v>8.4945788599166824E-4</v>
      </c>
      <c r="Q4" s="18" t="s">
        <v>15</v>
      </c>
      <c r="R4" s="18" t="s">
        <v>17</v>
      </c>
    </row>
    <row r="5" spans="1:18" s="16" customFormat="1" ht="15.75" customHeight="1" x14ac:dyDescent="0.15">
      <c r="A5" s="13">
        <v>15</v>
      </c>
      <c r="B5" s="13">
        <v>10</v>
      </c>
      <c r="C5" s="14">
        <v>0.2</v>
      </c>
      <c r="D5" s="14">
        <v>0.01</v>
      </c>
      <c r="E5" s="14">
        <v>0.89700000000000002</v>
      </c>
      <c r="F5" s="14">
        <f t="shared" si="1"/>
        <v>0.10299999999999998</v>
      </c>
      <c r="G5" s="15">
        <f t="shared" si="0"/>
        <v>0.60547499999999999</v>
      </c>
      <c r="H5" s="13">
        <v>70889</v>
      </c>
      <c r="I5" s="13">
        <f t="shared" si="2"/>
        <v>266.24988262908209</v>
      </c>
      <c r="J5" s="16">
        <f>C5*(1-E5)</f>
        <v>2.0599999999999997E-2</v>
      </c>
      <c r="K5" s="17">
        <f>G5^2</f>
        <v>0.36659997562499996</v>
      </c>
      <c r="L5" s="18" t="s">
        <v>19</v>
      </c>
      <c r="M5" s="20">
        <v>3.1689519745716543E-2</v>
      </c>
      <c r="N5" s="13">
        <f t="shared" si="3"/>
        <v>1.1902172287476208E-4</v>
      </c>
      <c r="O5" s="16">
        <f>0.012*M5</f>
        <v>3.8027423694859854E-4</v>
      </c>
      <c r="P5" s="16">
        <f>0.025*M5</f>
        <v>7.9223799364291361E-4</v>
      </c>
      <c r="Q5" s="18" t="s">
        <v>15</v>
      </c>
      <c r="R5" s="18" t="s">
        <v>17</v>
      </c>
    </row>
    <row r="6" spans="1:18" s="16" customFormat="1" ht="15.75" customHeight="1" x14ac:dyDescent="0.15">
      <c r="A6" s="13">
        <v>15</v>
      </c>
      <c r="B6" s="13">
        <v>10</v>
      </c>
      <c r="C6" s="14">
        <v>0.3</v>
      </c>
      <c r="D6" s="14">
        <v>0.01</v>
      </c>
      <c r="E6" s="14">
        <v>0.89300000000000002</v>
      </c>
      <c r="F6" s="14">
        <f t="shared" si="1"/>
        <v>0.10699999999999998</v>
      </c>
      <c r="G6" s="15">
        <f t="shared" si="0"/>
        <v>0.60277500000000006</v>
      </c>
      <c r="H6" s="13">
        <v>57826</v>
      </c>
      <c r="I6" s="13">
        <f t="shared" si="2"/>
        <v>240.4703723954367</v>
      </c>
      <c r="J6" s="16">
        <f>C6*(1-E6)</f>
        <v>3.2099999999999997E-2</v>
      </c>
      <c r="K6" s="17">
        <f>G6^2</f>
        <v>0.36333770062500009</v>
      </c>
      <c r="L6" s="18" t="s">
        <v>19</v>
      </c>
      <c r="M6" s="20">
        <v>3.0123948331372351E-2</v>
      </c>
      <c r="N6" s="13">
        <f t="shared" si="3"/>
        <v>1.2527093475713351E-4</v>
      </c>
      <c r="O6" s="16">
        <f>0.012*M6</f>
        <v>3.6148737997646822E-4</v>
      </c>
      <c r="P6" s="16">
        <f>0.025*M6</f>
        <v>7.5309870828430881E-4</v>
      </c>
      <c r="Q6" s="18" t="s">
        <v>15</v>
      </c>
      <c r="R6" s="18" t="s">
        <v>17</v>
      </c>
    </row>
    <row r="7" spans="1:18" s="16" customFormat="1" ht="15.75" customHeight="1" x14ac:dyDescent="0.15">
      <c r="A7" s="13">
        <v>30</v>
      </c>
      <c r="B7" s="13">
        <v>5</v>
      </c>
      <c r="C7" s="14">
        <v>0.01</v>
      </c>
      <c r="D7" s="13">
        <v>1E-3</v>
      </c>
      <c r="E7" s="14">
        <v>0.90500000000000003</v>
      </c>
      <c r="F7" s="14">
        <f t="shared" si="1"/>
        <v>9.4999999999999973E-2</v>
      </c>
      <c r="G7" s="15">
        <f t="shared" si="0"/>
        <v>0.61087500000000006</v>
      </c>
      <c r="H7" s="13">
        <v>213083</v>
      </c>
      <c r="I7" s="13">
        <f t="shared" si="2"/>
        <v>461.6091420238555</v>
      </c>
      <c r="J7" s="16">
        <f>C7*(1-E7)</f>
        <v>9.4999999999999978E-4</v>
      </c>
      <c r="K7" s="17">
        <f>G7^2</f>
        <v>0.37316826562500005</v>
      </c>
      <c r="L7" s="18" t="s">
        <v>19</v>
      </c>
      <c r="M7" s="20">
        <v>5.8046858342444732E-2</v>
      </c>
      <c r="N7" s="13">
        <f t="shared" si="3"/>
        <v>1.2574893575102749E-4</v>
      </c>
      <c r="O7" s="16">
        <f>0.012*M7</f>
        <v>6.9656230010933676E-4</v>
      </c>
      <c r="P7" s="16">
        <f>0.025*M7</f>
        <v>1.4511714585611183E-3</v>
      </c>
      <c r="Q7" s="18" t="s">
        <v>15</v>
      </c>
      <c r="R7" s="18" t="s">
        <v>17</v>
      </c>
    </row>
    <row r="8" spans="1:18" ht="15.75" customHeight="1" x14ac:dyDescent="0.15">
      <c r="A8" s="3">
        <v>30</v>
      </c>
      <c r="B8" s="3">
        <v>10</v>
      </c>
      <c r="C8" s="4">
        <v>0.1</v>
      </c>
      <c r="D8" s="4">
        <v>0.01</v>
      </c>
      <c r="E8" s="4">
        <v>0.90400000000000003</v>
      </c>
      <c r="F8" s="6">
        <f t="shared" si="1"/>
        <v>9.5999999999999974E-2</v>
      </c>
      <c r="G8" s="5">
        <f t="shared" si="0"/>
        <v>0.61020000000000008</v>
      </c>
      <c r="H8" s="3">
        <v>104191</v>
      </c>
      <c r="I8" s="3">
        <f t="shared" si="2"/>
        <v>322.78630702060457</v>
      </c>
      <c r="J8">
        <f>C8*(1-E8)</f>
        <v>9.5999999999999974E-3</v>
      </c>
      <c r="K8" s="9">
        <f>G8^2</f>
        <v>0.3723440400000001</v>
      </c>
      <c r="L8" s="11" t="s">
        <v>19</v>
      </c>
      <c r="M8" s="20">
        <v>3.2519110005847222E-2</v>
      </c>
      <c r="N8" s="13">
        <f t="shared" si="3"/>
        <v>1.0074501085875186E-4</v>
      </c>
      <c r="O8">
        <f>0.012*M8</f>
        <v>3.9022932007016668E-4</v>
      </c>
      <c r="P8">
        <f>0.025*M8</f>
        <v>8.1297775014618062E-4</v>
      </c>
      <c r="Q8" s="11" t="s">
        <v>15</v>
      </c>
      <c r="R8" s="11" t="s">
        <v>17</v>
      </c>
    </row>
    <row r="9" spans="1:18" ht="15.75" customHeight="1" x14ac:dyDescent="0.15">
      <c r="A9" s="3">
        <v>30</v>
      </c>
      <c r="B9" s="3">
        <v>10</v>
      </c>
      <c r="C9" s="4">
        <v>0.2</v>
      </c>
      <c r="D9" s="6">
        <v>0.01</v>
      </c>
      <c r="E9" s="4">
        <v>0.89300000000000002</v>
      </c>
      <c r="F9" s="6">
        <f t="shared" si="1"/>
        <v>0.10699999999999998</v>
      </c>
      <c r="G9" s="5">
        <f t="shared" si="0"/>
        <v>0.60277500000000006</v>
      </c>
      <c r="H9" s="3">
        <v>70430</v>
      </c>
      <c r="I9" s="3">
        <f t="shared" si="2"/>
        <v>265.3865105840913</v>
      </c>
      <c r="J9">
        <f>C9*(1-E9)</f>
        <v>2.1399999999999999E-2</v>
      </c>
      <c r="K9" s="9">
        <f>G9^2</f>
        <v>0.36333770062500009</v>
      </c>
      <c r="L9" s="11" t="s">
        <v>19</v>
      </c>
      <c r="M9" s="20">
        <v>3.3261849299068447E-2</v>
      </c>
      <c r="N9" s="13">
        <f t="shared" si="3"/>
        <v>1.2533360955634926E-4</v>
      </c>
      <c r="O9">
        <f>0.012*M9</f>
        <v>3.9914219158882137E-4</v>
      </c>
      <c r="P9">
        <f>0.025*M9</f>
        <v>8.3154623247671123E-4</v>
      </c>
      <c r="Q9" s="11" t="s">
        <v>15</v>
      </c>
      <c r="R9" s="11" t="s">
        <v>17</v>
      </c>
    </row>
    <row r="10" spans="1:18" ht="15.75" customHeight="1" x14ac:dyDescent="0.15">
      <c r="A10" s="3">
        <v>30</v>
      </c>
      <c r="B10" s="3">
        <v>10</v>
      </c>
      <c r="C10" s="4">
        <v>0.3</v>
      </c>
      <c r="D10" s="6">
        <v>0.01</v>
      </c>
      <c r="E10" s="4">
        <v>0.89</v>
      </c>
      <c r="F10" s="6">
        <f t="shared" si="1"/>
        <v>0.10999999999999999</v>
      </c>
      <c r="G10" s="5">
        <f t="shared" si="0"/>
        <v>0.60075000000000001</v>
      </c>
      <c r="H10" s="3">
        <v>54517</v>
      </c>
      <c r="I10" s="3">
        <f t="shared" si="2"/>
        <v>233.48875775934053</v>
      </c>
      <c r="J10">
        <f>C10*(1-E10)</f>
        <v>3.2999999999999995E-2</v>
      </c>
      <c r="K10" s="9">
        <f>G10^2</f>
        <v>0.36090056250000002</v>
      </c>
      <c r="L10" s="11" t="s">
        <v>19</v>
      </c>
      <c r="M10" s="20">
        <v>3.060849693837402E-2</v>
      </c>
      <c r="N10" s="13">
        <f t="shared" si="3"/>
        <v>1.3109195163016175E-4</v>
      </c>
      <c r="O10">
        <f>0.012*M10</f>
        <v>3.6730196326048825E-4</v>
      </c>
      <c r="P10">
        <f>0.025*M10</f>
        <v>7.6521242345935052E-4</v>
      </c>
      <c r="Q10" s="11" t="s">
        <v>15</v>
      </c>
      <c r="R10" s="11" t="s">
        <v>17</v>
      </c>
    </row>
    <row r="11" spans="1:18" ht="15.75" customHeight="1" x14ac:dyDescent="0.15">
      <c r="A11" s="3">
        <v>30</v>
      </c>
      <c r="B11" s="3">
        <v>10</v>
      </c>
      <c r="C11" s="4">
        <v>0.4</v>
      </c>
      <c r="D11" s="6">
        <v>0.01</v>
      </c>
      <c r="E11" s="4">
        <v>0.89</v>
      </c>
      <c r="F11" s="6">
        <f t="shared" si="1"/>
        <v>0.10999999999999999</v>
      </c>
      <c r="G11" s="5">
        <f t="shared" si="0"/>
        <v>0.60075000000000001</v>
      </c>
      <c r="H11" s="3">
        <v>34820</v>
      </c>
      <c r="I11" s="3">
        <f t="shared" si="2"/>
        <v>186.60117898877274</v>
      </c>
      <c r="J11">
        <f>C11*(1-E11)</f>
        <v>4.3999999999999997E-2</v>
      </c>
      <c r="K11" s="9">
        <f>G11^2</f>
        <v>0.36090056250000002</v>
      </c>
      <c r="L11" s="11" t="s">
        <v>19</v>
      </c>
      <c r="M11" s="20">
        <v>2.732582303987393E-2</v>
      </c>
      <c r="N11" s="13">
        <f t="shared" si="3"/>
        <v>1.464397126961242E-4</v>
      </c>
      <c r="O11">
        <f>0.012*M11</f>
        <v>3.2790987647848715E-4</v>
      </c>
      <c r="P11">
        <f>0.025*M11</f>
        <v>6.8314557599684833E-4</v>
      </c>
      <c r="Q11" s="11" t="s">
        <v>15</v>
      </c>
      <c r="R11" s="11" t="s">
        <v>17</v>
      </c>
    </row>
    <row r="12" spans="1:18" ht="15.75" customHeight="1" x14ac:dyDescent="0.15">
      <c r="A12" s="3">
        <v>60</v>
      </c>
      <c r="B12" s="3">
        <v>5</v>
      </c>
      <c r="C12" s="4">
        <v>0.01</v>
      </c>
      <c r="D12" s="3">
        <v>1E-3</v>
      </c>
      <c r="E12" s="4">
        <v>0.91400000000000003</v>
      </c>
      <c r="F12" s="6">
        <f t="shared" si="1"/>
        <v>8.5999999999999965E-2</v>
      </c>
      <c r="G12" s="5">
        <f t="shared" si="0"/>
        <v>0.61695</v>
      </c>
      <c r="H12" s="3">
        <v>196011</v>
      </c>
      <c r="I12" s="3">
        <f t="shared" si="2"/>
        <v>442.73129548293736</v>
      </c>
      <c r="J12">
        <f>C12*(1-E12)</f>
        <v>8.5999999999999965E-4</v>
      </c>
      <c r="K12" s="9">
        <f>G12^2</f>
        <v>0.38062730249999999</v>
      </c>
      <c r="L12" s="11" t="s">
        <v>19</v>
      </c>
      <c r="M12" s="20">
        <v>5.5940504216309098E-2</v>
      </c>
      <c r="N12" s="13">
        <f t="shared" si="3"/>
        <v>1.2635317355482728E-4</v>
      </c>
      <c r="O12">
        <f>0.012*M12</f>
        <v>6.7128605059570915E-4</v>
      </c>
      <c r="P12">
        <f>0.025*M12</f>
        <v>1.3985126054077276E-3</v>
      </c>
      <c r="Q12" s="11" t="s">
        <v>15</v>
      </c>
      <c r="R12" s="11" t="s">
        <v>17</v>
      </c>
    </row>
    <row r="13" spans="1:18" ht="15.75" customHeight="1" x14ac:dyDescent="0.15">
      <c r="A13" s="3">
        <v>60</v>
      </c>
      <c r="B13" s="3">
        <v>10</v>
      </c>
      <c r="C13" s="4">
        <v>0.1</v>
      </c>
      <c r="D13" s="4">
        <v>0.01</v>
      </c>
      <c r="E13" s="4">
        <v>0.90500000000000003</v>
      </c>
      <c r="F13" s="6">
        <f t="shared" si="1"/>
        <v>9.4999999999999973E-2</v>
      </c>
      <c r="G13" s="5">
        <f t="shared" ref="G13:G25" si="4">0.005*E13*135</f>
        <v>0.61087500000000006</v>
      </c>
      <c r="H13" s="3">
        <v>107555</v>
      </c>
      <c r="I13" s="3">
        <f t="shared" si="2"/>
        <v>327.95578970342939</v>
      </c>
      <c r="J13">
        <f>C13*(1-E13)</f>
        <v>9.499999999999998E-3</v>
      </c>
      <c r="K13" s="9">
        <f>G13^2</f>
        <v>0.37316826562500005</v>
      </c>
      <c r="L13" s="11" t="s">
        <v>19</v>
      </c>
      <c r="M13" s="20">
        <v>3.2635608659386327E-2</v>
      </c>
      <c r="N13" s="13">
        <f t="shared" si="3"/>
        <v>9.9512219890671012E-5</v>
      </c>
      <c r="O13">
        <f>0.012*M13</f>
        <v>3.9162730391263591E-4</v>
      </c>
      <c r="P13">
        <f>0.025*M13</f>
        <v>8.1589021648465821E-4</v>
      </c>
      <c r="Q13" s="11" t="s">
        <v>15</v>
      </c>
      <c r="R13" s="11" t="s">
        <v>17</v>
      </c>
    </row>
    <row r="14" spans="1:18" ht="15.75" customHeight="1" x14ac:dyDescent="0.15">
      <c r="A14" s="3">
        <v>60</v>
      </c>
      <c r="B14" s="3">
        <v>10</v>
      </c>
      <c r="C14" s="4">
        <v>0.2</v>
      </c>
      <c r="D14" s="6">
        <v>0.01</v>
      </c>
      <c r="E14" s="4">
        <v>0.89500000000000002</v>
      </c>
      <c r="F14" s="6">
        <f t="shared" si="1"/>
        <v>0.10499999999999998</v>
      </c>
      <c r="G14" s="5">
        <f t="shared" si="4"/>
        <v>0.60412500000000002</v>
      </c>
      <c r="H14" s="3">
        <v>70018</v>
      </c>
      <c r="I14" s="3">
        <f t="shared" si="2"/>
        <v>264.60914572251653</v>
      </c>
      <c r="J14">
        <f>C14*(1-E14)</f>
        <v>2.0999999999999998E-2</v>
      </c>
      <c r="K14" s="9">
        <f>G14^2</f>
        <v>0.364967015625</v>
      </c>
      <c r="L14" s="11" t="s">
        <v>19</v>
      </c>
      <c r="M14" s="20">
        <v>3.1989700995639588E-2</v>
      </c>
      <c r="N14" s="13">
        <f t="shared" si="3"/>
        <v>1.2089416224934914E-4</v>
      </c>
      <c r="O14">
        <f>0.012*M14</f>
        <v>3.8387641194767504E-4</v>
      </c>
      <c r="P14">
        <f>0.025*M14</f>
        <v>7.9974252489098971E-4</v>
      </c>
      <c r="Q14" s="11" t="s">
        <v>15</v>
      </c>
      <c r="R14" s="11" t="s">
        <v>17</v>
      </c>
    </row>
    <row r="15" spans="1:18" ht="15" customHeight="1" x14ac:dyDescent="0.15">
      <c r="A15" s="3">
        <v>60</v>
      </c>
      <c r="B15" s="3">
        <v>10</v>
      </c>
      <c r="C15" s="4">
        <v>0.3</v>
      </c>
      <c r="D15" s="6">
        <v>0.01</v>
      </c>
      <c r="E15" s="4">
        <v>0.89300000000000002</v>
      </c>
      <c r="F15" s="6">
        <f t="shared" si="1"/>
        <v>0.10699999999999998</v>
      </c>
      <c r="G15" s="5">
        <f t="shared" si="4"/>
        <v>0.60277500000000006</v>
      </c>
      <c r="H15" s="3">
        <v>53243</v>
      </c>
      <c r="I15" s="3">
        <f t="shared" si="2"/>
        <v>230.74444738714732</v>
      </c>
      <c r="J15">
        <f>C15*(1-E15)</f>
        <v>3.2099999999999997E-2</v>
      </c>
      <c r="K15" s="9">
        <f>G15^2</f>
        <v>0.36333770062500009</v>
      </c>
      <c r="L15" s="11" t="s">
        <v>19</v>
      </c>
      <c r="M15" s="20">
        <v>2.863982972268066E-2</v>
      </c>
      <c r="N15" s="13">
        <f t="shared" si="3"/>
        <v>1.2411925854331925E-4</v>
      </c>
      <c r="O15">
        <f>0.012*M15</f>
        <v>3.4367795667216794E-4</v>
      </c>
      <c r="P15">
        <f>0.025*M15</f>
        <v>7.1599574306701653E-4</v>
      </c>
      <c r="Q15" s="11" t="s">
        <v>15</v>
      </c>
      <c r="R15" s="11" t="s">
        <v>17</v>
      </c>
    </row>
    <row r="16" spans="1:18" ht="15.75" customHeight="1" x14ac:dyDescent="0.15">
      <c r="A16" s="3">
        <v>60</v>
      </c>
      <c r="B16" s="3">
        <v>10</v>
      </c>
      <c r="C16" s="4">
        <v>0.4</v>
      </c>
      <c r="D16" s="6">
        <v>0.01</v>
      </c>
      <c r="E16" s="4">
        <v>0.89100000000000001</v>
      </c>
      <c r="F16" s="6">
        <f t="shared" si="1"/>
        <v>0.10899999999999999</v>
      </c>
      <c r="G16" s="5">
        <f t="shared" si="4"/>
        <v>0.60142499999999999</v>
      </c>
      <c r="H16" s="3">
        <v>39189</v>
      </c>
      <c r="I16" s="3">
        <f t="shared" si="2"/>
        <v>197.96211758818907</v>
      </c>
      <c r="J16">
        <f>C16*(1-E16)</f>
        <v>4.36E-2</v>
      </c>
      <c r="K16" s="9">
        <f>G16^2</f>
        <v>0.36171203062499996</v>
      </c>
      <c r="L16" s="11" t="s">
        <v>19</v>
      </c>
      <c r="M16" s="20">
        <v>2.5948313322260271E-2</v>
      </c>
      <c r="N16" s="13">
        <f t="shared" si="3"/>
        <v>1.3107716586584144E-4</v>
      </c>
      <c r="O16">
        <f>0.012*M16</f>
        <v>3.1137975986712325E-4</v>
      </c>
      <c r="P16">
        <f>0.025*M16</f>
        <v>6.487078330565068E-4</v>
      </c>
      <c r="Q16" s="11" t="s">
        <v>15</v>
      </c>
      <c r="R16" s="11" t="s">
        <v>17</v>
      </c>
    </row>
    <row r="17" spans="1:18" ht="15.75" customHeight="1" x14ac:dyDescent="0.15">
      <c r="A17" s="3">
        <v>60</v>
      </c>
      <c r="B17" s="3">
        <v>10</v>
      </c>
      <c r="C17" s="4">
        <v>0.5</v>
      </c>
      <c r="D17" s="6">
        <v>0.01</v>
      </c>
      <c r="E17" s="4">
        <v>0.89</v>
      </c>
      <c r="F17" s="6">
        <f t="shared" si="1"/>
        <v>0.10999999999999999</v>
      </c>
      <c r="G17" s="5">
        <f t="shared" si="4"/>
        <v>0.60075000000000001</v>
      </c>
      <c r="H17" s="3">
        <v>22147</v>
      </c>
      <c r="I17" s="3">
        <f t="shared" si="2"/>
        <v>148.81868162297366</v>
      </c>
      <c r="J17">
        <f>C17*(1-E17)</f>
        <v>5.4999999999999993E-2</v>
      </c>
      <c r="K17" s="9">
        <f>G17^2</f>
        <v>0.36090056250000002</v>
      </c>
      <c r="L17" s="11" t="s">
        <v>19</v>
      </c>
      <c r="M17" s="20">
        <v>2.286602493034948E-2</v>
      </c>
      <c r="N17" s="13">
        <f t="shared" si="3"/>
        <v>1.5365023181887648E-4</v>
      </c>
      <c r="O17">
        <f>0.012*M17</f>
        <v>2.7439229916419378E-4</v>
      </c>
      <c r="P17">
        <f>0.025*M17</f>
        <v>5.7165062325873698E-4</v>
      </c>
      <c r="Q17" s="11" t="s">
        <v>15</v>
      </c>
      <c r="R17" s="11" t="s">
        <v>17</v>
      </c>
    </row>
    <row r="18" spans="1:18" ht="13" x14ac:dyDescent="0.15">
      <c r="A18" s="3">
        <v>60</v>
      </c>
      <c r="B18" s="3">
        <v>10</v>
      </c>
      <c r="C18" s="4">
        <v>0.6</v>
      </c>
      <c r="D18" s="6">
        <v>0.01</v>
      </c>
      <c r="E18" s="4">
        <v>0.88800000000000001</v>
      </c>
      <c r="F18" s="6">
        <f t="shared" si="1"/>
        <v>0.11199999999999999</v>
      </c>
      <c r="G18" s="5">
        <f t="shared" si="4"/>
        <v>0.59940000000000004</v>
      </c>
      <c r="H18" s="3">
        <v>10566</v>
      </c>
      <c r="I18" s="3">
        <f t="shared" si="2"/>
        <v>102.79105019407089</v>
      </c>
      <c r="J18">
        <f>C18*(1-E18)</f>
        <v>6.7199999999999996E-2</v>
      </c>
      <c r="K18" s="9">
        <f>G18^2</f>
        <v>0.35928036000000008</v>
      </c>
      <c r="L18" s="11" t="s">
        <v>19</v>
      </c>
      <c r="M18" s="20">
        <v>1.9583286618822079E-2</v>
      </c>
      <c r="N18" s="13">
        <f t="shared" si="3"/>
        <v>1.9051548341853273E-4</v>
      </c>
      <c r="O18">
        <f>0.012*M18</f>
        <v>2.3499943942586495E-4</v>
      </c>
      <c r="P18">
        <f>0.025*M18</f>
        <v>4.8958216547055199E-4</v>
      </c>
      <c r="Q18" s="11" t="s">
        <v>15</v>
      </c>
      <c r="R18" s="11" t="s">
        <v>17</v>
      </c>
    </row>
    <row r="19" spans="1:18" ht="13" x14ac:dyDescent="0.15">
      <c r="A19" s="3">
        <v>120</v>
      </c>
      <c r="B19" s="3">
        <v>10</v>
      </c>
      <c r="C19" s="4">
        <v>0.1</v>
      </c>
      <c r="D19" s="6">
        <v>0.01</v>
      </c>
      <c r="E19" s="4">
        <v>0.90200000000000002</v>
      </c>
      <c r="F19" s="6">
        <f t="shared" si="1"/>
        <v>9.7999999999999976E-2</v>
      </c>
      <c r="G19" s="5">
        <f t="shared" si="4"/>
        <v>0.60885</v>
      </c>
      <c r="H19" s="3">
        <v>96408</v>
      </c>
      <c r="I19" s="3">
        <f t="shared" si="2"/>
        <v>310.49637679045469</v>
      </c>
      <c r="J19">
        <f>C19*(1-E19)</f>
        <v>9.7999999999999979E-3</v>
      </c>
      <c r="K19" s="9">
        <f>G19^2</f>
        <v>0.37069832250000001</v>
      </c>
      <c r="L19" s="11" t="s">
        <v>19</v>
      </c>
      <c r="M19" s="20">
        <v>3.4877511916187869E-2</v>
      </c>
      <c r="N19" s="13">
        <f t="shared" si="3"/>
        <v>1.123282412397544E-4</v>
      </c>
      <c r="O19">
        <f>0.012*M19</f>
        <v>4.1853014299425442E-4</v>
      </c>
      <c r="P19">
        <f>0.025*M19</f>
        <v>8.7193779790469678E-4</v>
      </c>
      <c r="Q19" s="11" t="s">
        <v>15</v>
      </c>
      <c r="R19" s="11" t="s">
        <v>17</v>
      </c>
    </row>
    <row r="20" spans="1:18" ht="13" x14ac:dyDescent="0.15">
      <c r="A20" s="3">
        <v>120</v>
      </c>
      <c r="B20" s="3">
        <v>10</v>
      </c>
      <c r="C20" s="4">
        <v>0.2</v>
      </c>
      <c r="D20" s="6">
        <v>0.01</v>
      </c>
      <c r="E20" s="4">
        <v>0.89200000000000002</v>
      </c>
      <c r="F20" s="6">
        <f t="shared" si="1"/>
        <v>0.10799999999999998</v>
      </c>
      <c r="G20" s="5">
        <f t="shared" si="4"/>
        <v>0.60210000000000008</v>
      </c>
      <c r="H20" s="3">
        <v>71815</v>
      </c>
      <c r="I20" s="3">
        <f t="shared" si="2"/>
        <v>267.98320842918497</v>
      </c>
      <c r="J20">
        <f>C20*(1-E20)</f>
        <v>2.1599999999999998E-2</v>
      </c>
      <c r="K20" s="9">
        <f>G20^2</f>
        <v>0.36252441000000007</v>
      </c>
      <c r="L20" s="11" t="s">
        <v>19</v>
      </c>
      <c r="M20" s="20">
        <v>3.3064270645683479E-2</v>
      </c>
      <c r="N20" s="13">
        <f t="shared" si="3"/>
        <v>1.2338187470585778E-4</v>
      </c>
      <c r="O20">
        <f>0.012*M20</f>
        <v>3.9677124774820175E-4</v>
      </c>
      <c r="P20">
        <f>0.025*M20</f>
        <v>8.2660676614208697E-4</v>
      </c>
      <c r="Q20" s="11" t="s">
        <v>15</v>
      </c>
      <c r="R20" s="11" t="s">
        <v>17</v>
      </c>
    </row>
    <row r="21" spans="1:18" ht="13" x14ac:dyDescent="0.15">
      <c r="A21" s="3">
        <v>120</v>
      </c>
      <c r="B21" s="3">
        <v>10</v>
      </c>
      <c r="C21" s="4">
        <v>0.3</v>
      </c>
      <c r="D21" s="6">
        <v>0.01</v>
      </c>
      <c r="E21" s="4">
        <v>0.89100000000000001</v>
      </c>
      <c r="F21" s="6">
        <f t="shared" si="1"/>
        <v>0.10899999999999999</v>
      </c>
      <c r="G21" s="5">
        <f t="shared" si="4"/>
        <v>0.60142499999999999</v>
      </c>
      <c r="H21" s="3">
        <v>51249</v>
      </c>
      <c r="I21" s="3">
        <f t="shared" si="2"/>
        <v>226.38241981214</v>
      </c>
      <c r="J21">
        <f>C21*(1-E21)</f>
        <v>3.2699999999999993E-2</v>
      </c>
      <c r="K21" s="9">
        <f>G21^2</f>
        <v>0.36171203062499996</v>
      </c>
      <c r="L21" s="11" t="s">
        <v>19</v>
      </c>
      <c r="M21" s="20">
        <v>2.877429690594021E-2</v>
      </c>
      <c r="N21" s="13">
        <f t="shared" si="3"/>
        <v>1.2710482081522992E-4</v>
      </c>
      <c r="O21">
        <f>0.012*M21</f>
        <v>3.4529156287128253E-4</v>
      </c>
      <c r="P21">
        <f>0.025*M21</f>
        <v>7.1935742264850528E-4</v>
      </c>
      <c r="Q21" s="11" t="s">
        <v>15</v>
      </c>
      <c r="R21" s="11" t="s">
        <v>17</v>
      </c>
    </row>
    <row r="22" spans="1:18" ht="13" x14ac:dyDescent="0.15">
      <c r="A22" s="3">
        <v>120</v>
      </c>
      <c r="B22" s="3">
        <v>10</v>
      </c>
      <c r="C22" s="4">
        <v>0.4</v>
      </c>
      <c r="D22" s="6">
        <v>0.01</v>
      </c>
      <c r="E22" s="4">
        <v>0.88600000000000001</v>
      </c>
      <c r="F22" s="6">
        <f t="shared" si="1"/>
        <v>0.11399999999999999</v>
      </c>
      <c r="G22" s="5">
        <f t="shared" si="4"/>
        <v>0.59804999999999997</v>
      </c>
      <c r="H22" s="3">
        <v>36687</v>
      </c>
      <c r="I22" s="3">
        <f t="shared" si="2"/>
        <v>191.5385078776589</v>
      </c>
      <c r="J22">
        <f>C22*(1-E22)</f>
        <v>4.5600000000000002E-2</v>
      </c>
      <c r="K22" s="9">
        <f>G22^2</f>
        <v>0.35766380249999996</v>
      </c>
      <c r="L22" s="11" t="s">
        <v>19</v>
      </c>
      <c r="M22" s="20">
        <v>2.675833293707839E-2</v>
      </c>
      <c r="N22" s="13">
        <f t="shared" si="3"/>
        <v>1.3970210603378878E-4</v>
      </c>
      <c r="O22">
        <f>0.012*M22</f>
        <v>3.210999952449407E-4</v>
      </c>
      <c r="P22">
        <f>0.025*M22</f>
        <v>6.6895832342695979E-4</v>
      </c>
      <c r="Q22" s="11" t="s">
        <v>15</v>
      </c>
      <c r="R22" s="11" t="s">
        <v>17</v>
      </c>
    </row>
    <row r="23" spans="1:18" ht="13" x14ac:dyDescent="0.15">
      <c r="A23" s="3">
        <v>120</v>
      </c>
      <c r="B23" s="3">
        <v>10</v>
      </c>
      <c r="C23" s="4">
        <v>0.5</v>
      </c>
      <c r="D23" s="6">
        <v>0.01</v>
      </c>
      <c r="E23" s="4">
        <v>0.88500000000000001</v>
      </c>
      <c r="F23" s="6">
        <f t="shared" si="1"/>
        <v>0.11499999999999999</v>
      </c>
      <c r="G23" s="5">
        <f t="shared" si="4"/>
        <v>0.59737499999999999</v>
      </c>
      <c r="H23" s="3">
        <v>20536</v>
      </c>
      <c r="I23" s="3">
        <f t="shared" si="2"/>
        <v>143.30387294138285</v>
      </c>
      <c r="J23">
        <f>C23*(1-E23)</f>
        <v>5.7499999999999996E-2</v>
      </c>
      <c r="K23" s="9">
        <f>G23^2</f>
        <v>0.35685689062499998</v>
      </c>
      <c r="L23" s="11" t="s">
        <v>19</v>
      </c>
      <c r="M23" s="20">
        <v>2.32003824922952E-2</v>
      </c>
      <c r="N23" s="13">
        <f t="shared" si="3"/>
        <v>1.6189640946958291E-4</v>
      </c>
      <c r="O23">
        <f>0.012*M23</f>
        <v>2.7840458990754241E-4</v>
      </c>
      <c r="P23">
        <f>0.025*M23</f>
        <v>5.8000956230738006E-4</v>
      </c>
      <c r="Q23" s="11" t="s">
        <v>15</v>
      </c>
      <c r="R23" s="11" t="s">
        <v>17</v>
      </c>
    </row>
    <row r="24" spans="1:18" ht="13" x14ac:dyDescent="0.15">
      <c r="A24" s="3">
        <v>120</v>
      </c>
      <c r="B24" s="3">
        <v>10</v>
      </c>
      <c r="C24" s="4">
        <v>0.6</v>
      </c>
      <c r="D24" s="6">
        <v>0.01</v>
      </c>
      <c r="E24" s="4">
        <v>0.878</v>
      </c>
      <c r="F24" s="6">
        <f t="shared" si="1"/>
        <v>0.122</v>
      </c>
      <c r="G24" s="5">
        <f t="shared" si="4"/>
        <v>0.59265000000000001</v>
      </c>
      <c r="H24" s="3">
        <v>9745</v>
      </c>
      <c r="I24" s="3">
        <f t="shared" si="2"/>
        <v>98.716766559688324</v>
      </c>
      <c r="J24">
        <f>C24*(1-E24)</f>
        <v>7.3200000000000001E-2</v>
      </c>
      <c r="K24" s="9">
        <f>G24^2</f>
        <v>0.35123402250000002</v>
      </c>
      <c r="L24" s="11" t="s">
        <v>19</v>
      </c>
      <c r="M24" s="20">
        <v>2.0646925326179622E-2</v>
      </c>
      <c r="N24" s="13">
        <f t="shared" si="3"/>
        <v>2.0915317676755159E-4</v>
      </c>
      <c r="O24">
        <f>0.012*M24</f>
        <v>2.4776310391415546E-4</v>
      </c>
      <c r="P24">
        <f>0.025*M24</f>
        <v>5.1617313315449056E-4</v>
      </c>
      <c r="Q24" s="11" t="s">
        <v>15</v>
      </c>
      <c r="R24" s="11" t="s">
        <v>17</v>
      </c>
    </row>
    <row r="25" spans="1:18" ht="13" x14ac:dyDescent="0.15">
      <c r="A25" s="3">
        <v>120</v>
      </c>
      <c r="B25" s="3">
        <v>10</v>
      </c>
      <c r="C25" s="4">
        <v>0.7</v>
      </c>
      <c r="D25" s="6">
        <v>0.01</v>
      </c>
      <c r="E25" s="4">
        <v>0.875</v>
      </c>
      <c r="F25" s="6">
        <f t="shared" si="1"/>
        <v>0.125</v>
      </c>
      <c r="G25" s="5">
        <f t="shared" si="4"/>
        <v>0.59062500000000007</v>
      </c>
      <c r="H25" s="3">
        <v>2556</v>
      </c>
      <c r="I25" s="3">
        <f t="shared" si="2"/>
        <v>50.556898639058154</v>
      </c>
      <c r="J25">
        <f>C25*(1-E25)</f>
        <v>8.7499999999999994E-2</v>
      </c>
      <c r="K25" s="9">
        <f>G25^2</f>
        <v>0.34883789062500009</v>
      </c>
      <c r="L25" s="11" t="s">
        <v>19</v>
      </c>
      <c r="M25" s="20">
        <v>1.6100128656042531E-2</v>
      </c>
      <c r="N25" s="13">
        <f t="shared" si="3"/>
        <v>3.1845562305920881E-4</v>
      </c>
      <c r="O25">
        <f>0.012*M25</f>
        <v>1.9320154387251036E-4</v>
      </c>
      <c r="P25">
        <f>0.025*M25</f>
        <v>4.0250321640106332E-4</v>
      </c>
      <c r="Q25" s="11" t="s">
        <v>15</v>
      </c>
      <c r="R25" s="11" t="s">
        <v>17</v>
      </c>
    </row>
    <row r="26" spans="1:18" ht="13" x14ac:dyDescent="0.15">
      <c r="A26" s="3">
        <v>240</v>
      </c>
      <c r="B26" s="3">
        <v>10</v>
      </c>
      <c r="C26" s="4">
        <v>0.1</v>
      </c>
      <c r="D26" s="6">
        <v>0.01</v>
      </c>
      <c r="E26" s="4">
        <v>0.89900000000000002</v>
      </c>
      <c r="F26" s="6">
        <f t="shared" si="1"/>
        <v>0.10099999999999998</v>
      </c>
      <c r="G26" s="5">
        <f t="shared" ref="G26:G39" si="5">0.005*E26*135</f>
        <v>0.60682499999999995</v>
      </c>
      <c r="H26" s="3">
        <v>84523</v>
      </c>
      <c r="I26" s="3">
        <f t="shared" si="2"/>
        <v>290.72839558598332</v>
      </c>
      <c r="J26">
        <f>C26*(1-E26)</f>
        <v>1.0099999999999998E-2</v>
      </c>
      <c r="K26" s="9">
        <f>G26^2</f>
        <v>0.36823658062499992</v>
      </c>
      <c r="L26" s="11" t="s">
        <v>19</v>
      </c>
      <c r="M26" s="20">
        <v>3.7046357338631243E-2</v>
      </c>
      <c r="N26" s="13">
        <f t="shared" si="3"/>
        <v>1.2742600276096779E-4</v>
      </c>
      <c r="O26">
        <f>0.012*M26</f>
        <v>4.4455628806357492E-4</v>
      </c>
      <c r="P26">
        <f>0.025*M26</f>
        <v>9.2615893346578108E-4</v>
      </c>
      <c r="Q26" s="11" t="s">
        <v>15</v>
      </c>
      <c r="R26" s="11" t="s">
        <v>17</v>
      </c>
    </row>
    <row r="27" spans="1:18" ht="13" x14ac:dyDescent="0.15">
      <c r="A27" s="3">
        <v>240</v>
      </c>
      <c r="B27" s="3">
        <v>10</v>
      </c>
      <c r="C27" s="4">
        <v>0.2</v>
      </c>
      <c r="D27" s="6">
        <v>0.01</v>
      </c>
      <c r="E27" s="4">
        <v>0.88500000000000001</v>
      </c>
      <c r="F27" s="6">
        <f t="shared" ref="F27:F39" si="6">1-E27</f>
        <v>0.11499999999999999</v>
      </c>
      <c r="G27" s="5">
        <f t="shared" si="5"/>
        <v>0.59737499999999999</v>
      </c>
      <c r="H27" s="3">
        <v>71040</v>
      </c>
      <c r="I27" s="3">
        <f t="shared" ref="I27:I39" si="7">SQRT(H27)</f>
        <v>266.53329998332293</v>
      </c>
      <c r="J27">
        <f>C27*(1-E27)</f>
        <v>2.3E-2</v>
      </c>
      <c r="K27" s="9">
        <f>G27^2</f>
        <v>0.35685689062499998</v>
      </c>
      <c r="L27" s="11" t="s">
        <v>19</v>
      </c>
      <c r="M27" s="20">
        <v>3.5938883997533713E-2</v>
      </c>
      <c r="N27" s="13">
        <f t="shared" si="3"/>
        <v>1.3483825097945521E-4</v>
      </c>
      <c r="O27">
        <f>0.012*M27</f>
        <v>4.3126660797040457E-4</v>
      </c>
      <c r="P27">
        <f>0.025*M27</f>
        <v>8.9847209993834285E-4</v>
      </c>
      <c r="Q27" s="11" t="s">
        <v>15</v>
      </c>
      <c r="R27" s="11" t="s">
        <v>17</v>
      </c>
    </row>
    <row r="28" spans="1:18" ht="13" x14ac:dyDescent="0.15">
      <c r="A28" s="3">
        <v>240</v>
      </c>
      <c r="B28" s="3">
        <v>10</v>
      </c>
      <c r="C28" s="4">
        <v>0.3</v>
      </c>
      <c r="D28" s="6">
        <v>0.01</v>
      </c>
      <c r="E28" s="4">
        <v>0.878</v>
      </c>
      <c r="F28" s="6">
        <f t="shared" si="6"/>
        <v>0.122</v>
      </c>
      <c r="G28" s="5">
        <f t="shared" si="5"/>
        <v>0.59265000000000001</v>
      </c>
      <c r="H28" s="3">
        <v>50971</v>
      </c>
      <c r="I28" s="3">
        <f t="shared" si="7"/>
        <v>225.76757960344972</v>
      </c>
      <c r="J28">
        <f>C28*(1-E28)</f>
        <v>3.6600000000000001E-2</v>
      </c>
      <c r="K28" s="9">
        <f>G28^2</f>
        <v>0.35123402250000002</v>
      </c>
      <c r="L28" s="11" t="s">
        <v>19</v>
      </c>
      <c r="M28" s="20">
        <v>3.3144386911373037E-2</v>
      </c>
      <c r="N28" s="13">
        <f t="shared" si="3"/>
        <v>1.4680755744287831E-4</v>
      </c>
      <c r="O28">
        <f>0.012*M28</f>
        <v>3.9773264293647644E-4</v>
      </c>
      <c r="P28">
        <f>0.025*M28</f>
        <v>8.2860967278432598E-4</v>
      </c>
      <c r="Q28" s="11" t="s">
        <v>15</v>
      </c>
      <c r="R28" s="11" t="s">
        <v>17</v>
      </c>
    </row>
    <row r="29" spans="1:18" ht="13" x14ac:dyDescent="0.15">
      <c r="A29" s="3">
        <v>240</v>
      </c>
      <c r="B29" s="3">
        <v>10</v>
      </c>
      <c r="C29" s="4">
        <v>0.4</v>
      </c>
      <c r="D29" s="6">
        <v>0.01</v>
      </c>
      <c r="E29" s="4">
        <v>0.873</v>
      </c>
      <c r="F29" s="6">
        <f t="shared" si="6"/>
        <v>0.127</v>
      </c>
      <c r="G29" s="5">
        <f t="shared" si="5"/>
        <v>0.58927499999999999</v>
      </c>
      <c r="H29" s="3">
        <v>36612</v>
      </c>
      <c r="I29" s="3">
        <f t="shared" si="7"/>
        <v>191.34262462922368</v>
      </c>
      <c r="J29">
        <f>C29*(1-E29)</f>
        <v>5.0800000000000005E-2</v>
      </c>
      <c r="K29" s="9">
        <f>G29^2</f>
        <v>0.34724502562499998</v>
      </c>
      <c r="L29" s="11" t="s">
        <v>19</v>
      </c>
      <c r="M29" s="20">
        <v>3.0089079385646911E-2</v>
      </c>
      <c r="N29" s="13">
        <f t="shared" si="3"/>
        <v>1.5725236049182642E-4</v>
      </c>
      <c r="O29">
        <f>0.012*M29</f>
        <v>3.6106895262776295E-4</v>
      </c>
      <c r="P29">
        <f>0.025*M29</f>
        <v>7.5222698464117279E-4</v>
      </c>
      <c r="Q29" s="11" t="s">
        <v>15</v>
      </c>
      <c r="R29" s="11" t="s">
        <v>17</v>
      </c>
    </row>
    <row r="30" spans="1:18" ht="13" x14ac:dyDescent="0.15">
      <c r="A30" s="3">
        <v>240</v>
      </c>
      <c r="B30" s="3">
        <v>10</v>
      </c>
      <c r="C30" s="4">
        <v>0.5</v>
      </c>
      <c r="D30" s="6">
        <v>0.01</v>
      </c>
      <c r="E30" s="4">
        <v>0.872</v>
      </c>
      <c r="F30" s="6">
        <f t="shared" si="6"/>
        <v>0.128</v>
      </c>
      <c r="G30" s="5">
        <f t="shared" si="5"/>
        <v>0.58860000000000001</v>
      </c>
      <c r="H30" s="3">
        <v>16572</v>
      </c>
      <c r="I30" s="3">
        <f t="shared" si="7"/>
        <v>128.73228033403277</v>
      </c>
      <c r="J30">
        <f>C30*(1-E30)</f>
        <v>6.4000000000000001E-2</v>
      </c>
      <c r="K30" s="9">
        <f>G30^2</f>
        <v>0.34644996</v>
      </c>
      <c r="L30" s="11" t="s">
        <v>19</v>
      </c>
      <c r="M30" s="20">
        <v>2.5664040559487379E-2</v>
      </c>
      <c r="N30" s="13">
        <f t="shared" si="3"/>
        <v>1.993597914438762E-4</v>
      </c>
      <c r="O30">
        <f>0.012*M30</f>
        <v>3.0796848671384858E-4</v>
      </c>
      <c r="P30">
        <f>0.025*M30</f>
        <v>6.4160101398718456E-4</v>
      </c>
      <c r="Q30" s="11" t="s">
        <v>15</v>
      </c>
      <c r="R30" s="11" t="s">
        <v>17</v>
      </c>
    </row>
    <row r="31" spans="1:18" ht="13" x14ac:dyDescent="0.15">
      <c r="A31" s="3">
        <v>240</v>
      </c>
      <c r="B31" s="3">
        <v>10</v>
      </c>
      <c r="C31" s="4">
        <v>0.6</v>
      </c>
      <c r="D31" s="6">
        <v>0.01</v>
      </c>
      <c r="E31" s="4">
        <v>0.87</v>
      </c>
      <c r="F31" s="6">
        <f t="shared" si="6"/>
        <v>0.13</v>
      </c>
      <c r="G31" s="5">
        <f t="shared" si="5"/>
        <v>0.58724999999999994</v>
      </c>
      <c r="H31" s="3">
        <v>88534</v>
      </c>
      <c r="I31" s="3">
        <f t="shared" si="7"/>
        <v>297.54663500029704</v>
      </c>
      <c r="J31">
        <f>C31*(1-E31)</f>
        <v>7.8E-2</v>
      </c>
      <c r="K31" s="9">
        <f>G31^2</f>
        <v>0.34486256249999991</v>
      </c>
      <c r="L31" s="11" t="s">
        <v>19</v>
      </c>
      <c r="M31" s="20">
        <v>2.1064734336388551E-2</v>
      </c>
      <c r="N31" s="13">
        <f t="shared" si="3"/>
        <v>7.0794732181620943E-5</v>
      </c>
      <c r="O31">
        <f>0.012*M31</f>
        <v>2.527768120366626E-4</v>
      </c>
      <c r="P31">
        <f>0.025*M31</f>
        <v>5.2661835840971376E-4</v>
      </c>
      <c r="Q31" s="11" t="s">
        <v>15</v>
      </c>
      <c r="R31" s="11" t="s">
        <v>17</v>
      </c>
    </row>
    <row r="32" spans="1:18" ht="13" x14ac:dyDescent="0.15">
      <c r="A32" s="3">
        <v>240</v>
      </c>
      <c r="B32" s="3">
        <v>10</v>
      </c>
      <c r="C32" s="4">
        <v>0.7</v>
      </c>
      <c r="D32" s="6">
        <v>0.01</v>
      </c>
      <c r="E32" s="4">
        <v>0.87</v>
      </c>
      <c r="F32" s="6">
        <f t="shared" si="6"/>
        <v>0.13</v>
      </c>
      <c r="G32" s="5">
        <f t="shared" si="5"/>
        <v>0.58724999999999994</v>
      </c>
      <c r="H32" s="3">
        <v>4367</v>
      </c>
      <c r="I32" s="3">
        <f t="shared" si="7"/>
        <v>66.083280790227121</v>
      </c>
      <c r="J32">
        <f>C32*(1-E32)</f>
        <v>9.0999999999999998E-2</v>
      </c>
      <c r="K32" s="9">
        <f>G32^2</f>
        <v>0.34486256249999991</v>
      </c>
      <c r="L32" s="11" t="s">
        <v>19</v>
      </c>
      <c r="M32" s="20">
        <v>1.554694562761353E-2</v>
      </c>
      <c r="N32" s="13">
        <f t="shared" si="3"/>
        <v>2.3526292038927838E-4</v>
      </c>
      <c r="O32">
        <f>0.012*M32</f>
        <v>1.8656334753136235E-4</v>
      </c>
      <c r="P32">
        <f>0.025*M32</f>
        <v>3.8867364069033826E-4</v>
      </c>
      <c r="Q32" s="11" t="s">
        <v>15</v>
      </c>
      <c r="R32" s="11" t="s">
        <v>17</v>
      </c>
    </row>
    <row r="33" spans="1:18" ht="13" x14ac:dyDescent="0.15">
      <c r="A33" s="3">
        <v>480</v>
      </c>
      <c r="B33" s="3">
        <v>10</v>
      </c>
      <c r="C33" s="4">
        <v>0.1</v>
      </c>
      <c r="D33" s="6">
        <v>0.01</v>
      </c>
      <c r="E33" s="4">
        <v>0.88900000000000001</v>
      </c>
      <c r="F33" s="6">
        <f t="shared" si="6"/>
        <v>0.11099999999999999</v>
      </c>
      <c r="G33" s="5">
        <f t="shared" si="5"/>
        <v>0.60007500000000003</v>
      </c>
      <c r="H33" s="3">
        <v>71733</v>
      </c>
      <c r="I33" s="3">
        <f t="shared" si="7"/>
        <v>267.83017007051313</v>
      </c>
      <c r="J33">
        <f>C33*(1-E33)</f>
        <v>1.1099999999999999E-2</v>
      </c>
      <c r="K33" s="9">
        <f>G33^2</f>
        <v>0.36009000562500004</v>
      </c>
      <c r="L33" s="11" t="s">
        <v>19</v>
      </c>
      <c r="M33" s="20">
        <v>4.3324541377332902E-2</v>
      </c>
      <c r="N33" s="13">
        <f t="shared" si="3"/>
        <v>1.6176124357433893E-4</v>
      </c>
      <c r="O33">
        <f>0.012*M33</f>
        <v>5.1989449652799485E-4</v>
      </c>
      <c r="P33">
        <f>0.025*M33</f>
        <v>1.0831135344333226E-3</v>
      </c>
      <c r="Q33" s="11" t="s">
        <v>15</v>
      </c>
      <c r="R33" s="11" t="s">
        <v>17</v>
      </c>
    </row>
    <row r="34" spans="1:18" ht="13" x14ac:dyDescent="0.15">
      <c r="A34" s="3">
        <v>480</v>
      </c>
      <c r="B34" s="3">
        <v>10</v>
      </c>
      <c r="C34" s="4">
        <v>0.2</v>
      </c>
      <c r="D34" s="6">
        <v>0.01</v>
      </c>
      <c r="E34" s="4">
        <v>0.874</v>
      </c>
      <c r="F34" s="6">
        <f t="shared" si="6"/>
        <v>0.126</v>
      </c>
      <c r="G34" s="5">
        <f t="shared" si="5"/>
        <v>0.58994999999999997</v>
      </c>
      <c r="H34" s="3">
        <v>70368</v>
      </c>
      <c r="I34" s="3">
        <f t="shared" si="7"/>
        <v>265.26967410542807</v>
      </c>
      <c r="J34">
        <f>C34*(1-E34)</f>
        <v>2.52E-2</v>
      </c>
      <c r="K34" s="9">
        <f>G34^2</f>
        <v>0.34804100249999997</v>
      </c>
      <c r="L34" s="11" t="s">
        <v>19</v>
      </c>
      <c r="M34" s="20">
        <v>4.04823358982348E-2</v>
      </c>
      <c r="N34" s="13">
        <f t="shared" si="3"/>
        <v>1.5260823173532314E-4</v>
      </c>
      <c r="O34">
        <f>0.012*M34</f>
        <v>4.8578803077881761E-4</v>
      </c>
      <c r="P34">
        <f>0.025*M34</f>
        <v>1.01205839745587E-3</v>
      </c>
      <c r="Q34" s="11" t="s">
        <v>15</v>
      </c>
      <c r="R34" s="11" t="s">
        <v>17</v>
      </c>
    </row>
    <row r="35" spans="1:18" ht="13" x14ac:dyDescent="0.15">
      <c r="A35" s="3">
        <v>480</v>
      </c>
      <c r="B35" s="3">
        <v>10</v>
      </c>
      <c r="C35" s="4">
        <v>0.3</v>
      </c>
      <c r="D35" s="6">
        <v>0.01</v>
      </c>
      <c r="E35" s="4">
        <v>0.86199999999999999</v>
      </c>
      <c r="F35" s="6">
        <f t="shared" si="6"/>
        <v>0.13800000000000001</v>
      </c>
      <c r="G35" s="5">
        <f t="shared" si="5"/>
        <v>0.58185000000000009</v>
      </c>
      <c r="H35" s="3">
        <v>49698</v>
      </c>
      <c r="I35" s="3">
        <f t="shared" si="7"/>
        <v>222.93048243791156</v>
      </c>
      <c r="J35">
        <f>C35*(1-E35)</f>
        <v>4.1399999999999999E-2</v>
      </c>
      <c r="K35" s="9">
        <f>G35^2</f>
        <v>0.33854942250000009</v>
      </c>
      <c r="L35" s="11" t="s">
        <v>19</v>
      </c>
      <c r="M35" s="20">
        <v>3.8162661303656052E-2</v>
      </c>
      <c r="N35" s="13">
        <f t="shared" si="3"/>
        <v>1.7118637561951513E-4</v>
      </c>
      <c r="O35">
        <f>0.012*M35</f>
        <v>4.5795193564387266E-4</v>
      </c>
      <c r="P35">
        <f>0.025*M35</f>
        <v>9.5406653259140137E-4</v>
      </c>
      <c r="Q35" s="11" t="s">
        <v>15</v>
      </c>
      <c r="R35" s="11" t="s">
        <v>17</v>
      </c>
    </row>
    <row r="36" spans="1:18" ht="13" x14ac:dyDescent="0.15">
      <c r="A36" s="3">
        <v>480</v>
      </c>
      <c r="B36" s="3">
        <v>10</v>
      </c>
      <c r="C36" s="4">
        <v>0.4</v>
      </c>
      <c r="D36" s="6">
        <v>0.01</v>
      </c>
      <c r="E36" s="4">
        <v>0.85599999999999998</v>
      </c>
      <c r="F36" s="6">
        <f t="shared" si="6"/>
        <v>0.14400000000000002</v>
      </c>
      <c r="G36" s="5">
        <f t="shared" si="5"/>
        <v>0.57779999999999998</v>
      </c>
      <c r="H36" s="3">
        <v>34668</v>
      </c>
      <c r="I36" s="3">
        <f t="shared" si="7"/>
        <v>186.1934477901948</v>
      </c>
      <c r="J36">
        <f>C36*(1-E36)</f>
        <v>5.7600000000000012E-2</v>
      </c>
      <c r="K36" s="9">
        <f>G36^2</f>
        <v>0.33385283999999998</v>
      </c>
      <c r="L36" s="11" t="s">
        <v>19</v>
      </c>
      <c r="M36" s="20">
        <v>3.4133404068871082E-2</v>
      </c>
      <c r="N36" s="13">
        <f t="shared" si="3"/>
        <v>1.8332226227065219E-4</v>
      </c>
      <c r="O36">
        <f>0.012*M36</f>
        <v>4.0960084882645301E-4</v>
      </c>
      <c r="P36">
        <f>0.025*M36</f>
        <v>8.5333510172177704E-4</v>
      </c>
      <c r="Q36" s="11" t="s">
        <v>15</v>
      </c>
      <c r="R36" s="11" t="s">
        <v>17</v>
      </c>
    </row>
    <row r="37" spans="1:18" ht="13" x14ac:dyDescent="0.15">
      <c r="A37" s="3">
        <v>480</v>
      </c>
      <c r="B37" s="3">
        <v>10</v>
      </c>
      <c r="C37" s="4">
        <v>0.5</v>
      </c>
      <c r="D37" s="6">
        <v>0.01</v>
      </c>
      <c r="E37" s="4">
        <v>0.85099999999999998</v>
      </c>
      <c r="F37" s="6">
        <f t="shared" si="6"/>
        <v>0.14900000000000002</v>
      </c>
      <c r="G37" s="5">
        <f t="shared" si="5"/>
        <v>0.57442499999999996</v>
      </c>
      <c r="H37" s="3">
        <v>17756</v>
      </c>
      <c r="I37" s="3">
        <f t="shared" si="7"/>
        <v>133.25164164091939</v>
      </c>
      <c r="J37">
        <f>C37*(1-E37)</f>
        <v>7.4500000000000011E-2</v>
      </c>
      <c r="K37" s="9">
        <f>G37^2</f>
        <v>0.32996408062499993</v>
      </c>
      <c r="L37" s="11" t="s">
        <v>19</v>
      </c>
      <c r="M37" s="20">
        <v>2.9566913288490159E-2</v>
      </c>
      <c r="N37" s="13">
        <f t="shared" si="3"/>
        <v>2.2188779758650754E-4</v>
      </c>
      <c r="O37">
        <f>0.012*M37</f>
        <v>3.5480295946188194E-4</v>
      </c>
      <c r="P37">
        <f>0.025*M37</f>
        <v>7.3917283221225404E-4</v>
      </c>
      <c r="Q37" s="11" t="s">
        <v>15</v>
      </c>
      <c r="R37" s="11" t="s">
        <v>17</v>
      </c>
    </row>
    <row r="38" spans="1:18" ht="13" x14ac:dyDescent="0.15">
      <c r="A38" s="3">
        <v>480</v>
      </c>
      <c r="B38" s="3">
        <v>10</v>
      </c>
      <c r="C38" s="4">
        <v>0.6</v>
      </c>
      <c r="D38" s="6">
        <v>0.01</v>
      </c>
      <c r="E38" s="4">
        <v>0.85</v>
      </c>
      <c r="F38" s="6">
        <f t="shared" si="6"/>
        <v>0.15000000000000002</v>
      </c>
      <c r="G38" s="5">
        <f t="shared" si="5"/>
        <v>0.57375000000000009</v>
      </c>
      <c r="H38" s="3">
        <v>9315</v>
      </c>
      <c r="I38" s="3">
        <f t="shared" si="7"/>
        <v>96.51424765287247</v>
      </c>
      <c r="J38">
        <f>C38*(1-E38)</f>
        <v>9.0000000000000011E-2</v>
      </c>
      <c r="K38" s="9">
        <f>G38^2</f>
        <v>0.32918906250000013</v>
      </c>
      <c r="L38" s="11" t="s">
        <v>19</v>
      </c>
      <c r="M38" s="20">
        <v>2.3577304161006198E-2</v>
      </c>
      <c r="N38" s="13">
        <f t="shared" si="3"/>
        <v>2.4428832772758482E-4</v>
      </c>
      <c r="O38">
        <f>0.012*M38</f>
        <v>2.829276499320744E-4</v>
      </c>
      <c r="P38">
        <f>0.025*M38</f>
        <v>5.8943260402515496E-4</v>
      </c>
      <c r="Q38" s="11" t="s">
        <v>15</v>
      </c>
      <c r="R38" s="11" t="s">
        <v>17</v>
      </c>
    </row>
    <row r="39" spans="1:18" ht="13" x14ac:dyDescent="0.15">
      <c r="A39" s="3">
        <v>480</v>
      </c>
      <c r="B39" s="3">
        <v>10</v>
      </c>
      <c r="C39" s="4">
        <v>0.7</v>
      </c>
      <c r="D39" s="6">
        <v>0.01</v>
      </c>
      <c r="E39" s="4">
        <v>0.85</v>
      </c>
      <c r="F39" s="6">
        <f t="shared" si="6"/>
        <v>0.15000000000000002</v>
      </c>
      <c r="G39" s="5">
        <f t="shared" si="5"/>
        <v>0.57375000000000009</v>
      </c>
      <c r="H39" s="3">
        <v>2375</v>
      </c>
      <c r="I39" s="3">
        <f t="shared" si="7"/>
        <v>48.733971724044821</v>
      </c>
      <c r="J39">
        <f>C39*(1-E39)</f>
        <v>0.10500000000000001</v>
      </c>
      <c r="K39" s="9">
        <f>G39^2</f>
        <v>0.32918906250000013</v>
      </c>
      <c r="L39" s="11" t="s">
        <v>19</v>
      </c>
      <c r="M39" s="20">
        <v>1.7058348605125642E-2</v>
      </c>
      <c r="N39" s="13">
        <f t="shared" si="3"/>
        <v>3.5002992782361781E-4</v>
      </c>
      <c r="O39">
        <f>0.012*M39</f>
        <v>2.0470018326150771E-4</v>
      </c>
      <c r="P39">
        <f>0.025*M39</f>
        <v>4.2645871512814106E-4</v>
      </c>
      <c r="Q39" s="11" t="s">
        <v>15</v>
      </c>
      <c r="R39" s="11" t="s">
        <v>17</v>
      </c>
    </row>
  </sheetData>
  <printOptions horizontalCentered="1" gridLines="1"/>
  <pageMargins left="0.7" right="0.7" top="0.75" bottom="0.75" header="0" footer="0"/>
  <pageSetup fitToHeight="0" pageOrder="overThenDown" orientation="landscape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Patrick Barry</cp:lastModifiedBy>
  <dcterms:created xsi:type="dcterms:W3CDTF">2020-10-28T00:42:04Z</dcterms:created>
  <dcterms:modified xsi:type="dcterms:W3CDTF">2020-11-06T05:40:09Z</dcterms:modified>
</cp:coreProperties>
</file>