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intclickcareonline.sharepoint.com/sites/TSFinancialDocuments/Shared Documents/Ashlee - In Progress Projects/E007340 WSGC-WEC/"/>
    </mc:Choice>
  </mc:AlternateContent>
  <xr:revisionPtr revIDLastSave="21" documentId="8_{6D42CE3F-C5C5-4F1A-9FD5-A158CFDE65B1}" xr6:coauthVersionLast="47" xr6:coauthVersionMax="47" xr10:uidLastSave="{922398EE-54D7-44B0-BFCD-1FF54F7F56F9}"/>
  <bookViews>
    <workbookView xWindow="-28920" yWindow="90" windowWidth="29040" windowHeight="15840" activeTab="3" xr2:uid="{00000000-000D-0000-FFFF-FFFF00000000}"/>
  </bookViews>
  <sheets>
    <sheet name="ActionCodes" sheetId="3" r:id="rId1"/>
    <sheet name="StatusCodes" sheetId="2" r:id="rId2"/>
    <sheet name="RoomRateType" sheetId="4" r:id="rId3"/>
    <sheet name="Payers" sheetId="1" r:id="rId4"/>
  </sheets>
  <definedNames>
    <definedName name="LIST">ActionCodes!$E$2:$G$19</definedName>
    <definedName name="LIST1">StatusCodes!$E$2:$G$15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G2" i="3"/>
  <c r="F2" i="3"/>
  <c r="E2" i="3"/>
  <c r="J3" i="2"/>
  <c r="J4" i="2"/>
  <c r="J5" i="2"/>
  <c r="J6" i="2"/>
  <c r="J7" i="2"/>
  <c r="J8" i="2"/>
  <c r="J9" i="2"/>
  <c r="J10" i="2"/>
  <c r="J11" i="2"/>
  <c r="J12" i="2"/>
  <c r="J13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G2" i="2"/>
  <c r="F2" i="2"/>
  <c r="E2" i="2"/>
  <c r="P3" i="4"/>
  <c r="Q3" i="4"/>
  <c r="R3" i="4"/>
  <c r="R2" i="4"/>
  <c r="Q2" i="4"/>
  <c r="P2" i="4"/>
  <c r="L3" i="4"/>
  <c r="M3" i="4"/>
  <c r="N3" i="4"/>
  <c r="N2" i="4"/>
  <c r="M2" i="4"/>
  <c r="L2" i="4"/>
  <c r="E3" i="4"/>
  <c r="F3" i="4"/>
  <c r="G3" i="4"/>
  <c r="G2" i="4"/>
  <c r="F2" i="4"/>
  <c r="E2" i="4"/>
  <c r="W3" i="1"/>
  <c r="X3" i="1"/>
  <c r="Y3" i="1"/>
  <c r="W4" i="1"/>
  <c r="X4" i="1"/>
  <c r="Y4" i="1"/>
  <c r="W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Y22" i="1"/>
  <c r="W23" i="1"/>
  <c r="X23" i="1"/>
  <c r="Y23" i="1"/>
  <c r="W24" i="1"/>
  <c r="Y24" i="1"/>
  <c r="W25" i="1"/>
  <c r="X25" i="1"/>
  <c r="Y25" i="1"/>
  <c r="W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Y2" i="1"/>
  <c r="X2" i="1"/>
  <c r="W2" i="1"/>
  <c r="U14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M2" i="1"/>
  <c r="L2" i="1"/>
  <c r="K2" i="1"/>
  <c r="J2" i="1"/>
  <c r="I2" i="1"/>
  <c r="H2" i="1"/>
  <c r="Q3" i="1"/>
  <c r="Q4" i="1"/>
  <c r="Q5" i="1"/>
  <c r="Q6" i="1"/>
  <c r="Q7" i="1"/>
  <c r="Q8" i="1"/>
  <c r="Q9" i="1"/>
  <c r="Q10" i="1"/>
  <c r="Q11" i="1"/>
  <c r="Q12" i="1"/>
  <c r="Q13" i="1"/>
  <c r="Q14" i="1"/>
  <c r="S14" i="1" s="1"/>
  <c r="Q15" i="1"/>
  <c r="Q16" i="1"/>
  <c r="Q17" i="1"/>
  <c r="U17" i="1" s="1"/>
  <c r="Q18" i="1"/>
  <c r="Q19" i="1"/>
  <c r="Q20" i="1"/>
  <c r="Q21" i="1"/>
  <c r="Q22" i="1"/>
  <c r="S22" i="1" s="1"/>
  <c r="Q23" i="1"/>
  <c r="Q24" i="1"/>
  <c r="S24" i="1" s="1"/>
  <c r="Q25" i="1"/>
  <c r="U25" i="1" s="1"/>
  <c r="Q26" i="1"/>
  <c r="S26" i="1" s="1"/>
  <c r="Q27" i="1"/>
  <c r="Q28" i="1"/>
  <c r="Q29" i="1"/>
  <c r="Q30" i="1"/>
  <c r="Q31" i="1"/>
  <c r="S31" i="1" s="1"/>
  <c r="Q32" i="1"/>
  <c r="U32" i="1" s="1"/>
  <c r="Q33" i="1"/>
  <c r="U33" i="1" s="1"/>
  <c r="Q34" i="1"/>
  <c r="Q35" i="1"/>
  <c r="Q36" i="1"/>
  <c r="Q37" i="1"/>
  <c r="Q38" i="1"/>
  <c r="Q39" i="1"/>
  <c r="Q2" i="1"/>
  <c r="N43" i="1"/>
  <c r="N44" i="1"/>
  <c r="N45" i="1"/>
  <c r="N46" i="1"/>
  <c r="N47" i="1"/>
  <c r="N48" i="1"/>
  <c r="N49" i="1"/>
  <c r="N50" i="1"/>
  <c r="N51" i="1"/>
  <c r="N52" i="1"/>
  <c r="N53" i="1"/>
  <c r="X5" i="1" s="1"/>
  <c r="N54" i="1"/>
  <c r="N55" i="1"/>
  <c r="N56" i="1"/>
  <c r="N57" i="1"/>
  <c r="X26" i="1" s="1"/>
  <c r="N58" i="1"/>
  <c r="X22" i="1" s="1"/>
  <c r="N59" i="1"/>
  <c r="X24" i="1" s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42" i="1"/>
  <c r="S38" i="1" l="1"/>
  <c r="S30" i="1"/>
  <c r="S6" i="1"/>
  <c r="T37" i="1"/>
  <c r="T29" i="1"/>
  <c r="T21" i="1"/>
  <c r="T13" i="1"/>
  <c r="T5" i="1"/>
  <c r="T36" i="1"/>
  <c r="T28" i="1"/>
  <c r="T20" i="1"/>
  <c r="T12" i="1"/>
  <c r="T4" i="1"/>
  <c r="S35" i="1"/>
  <c r="S27" i="1"/>
  <c r="S19" i="1"/>
  <c r="S11" i="1"/>
  <c r="S3" i="1"/>
  <c r="S10" i="1"/>
  <c r="S34" i="1"/>
  <c r="U9" i="1"/>
  <c r="U6" i="1"/>
  <c r="U2" i="1"/>
  <c r="S16" i="1"/>
  <c r="S8" i="1"/>
  <c r="S18" i="1"/>
  <c r="T18" i="1"/>
  <c r="S39" i="1"/>
  <c r="S23" i="1"/>
  <c r="S15" i="1"/>
  <c r="S7" i="1"/>
  <c r="S36" i="1"/>
  <c r="U22" i="1"/>
  <c r="S4" i="1"/>
  <c r="S25" i="1"/>
  <c r="U30" i="1"/>
  <c r="T17" i="1"/>
  <c r="T9" i="1"/>
  <c r="T30" i="1"/>
  <c r="U19" i="1"/>
  <c r="U11" i="1"/>
  <c r="U3" i="1"/>
  <c r="T19" i="1"/>
  <c r="U16" i="1"/>
  <c r="T2" i="1"/>
  <c r="U37" i="1"/>
  <c r="T32" i="1"/>
  <c r="U29" i="1"/>
  <c r="T24" i="1"/>
  <c r="U21" i="1"/>
  <c r="T16" i="1"/>
  <c r="U13" i="1"/>
  <c r="T8" i="1"/>
  <c r="U5" i="1"/>
  <c r="T33" i="1"/>
  <c r="T25" i="1"/>
  <c r="S12" i="1"/>
  <c r="U35" i="1"/>
  <c r="T22" i="1"/>
  <c r="S9" i="1"/>
  <c r="S2" i="1"/>
  <c r="T27" i="1"/>
  <c r="U24" i="1"/>
  <c r="T11" i="1"/>
  <c r="U8" i="1"/>
  <c r="T3" i="1"/>
  <c r="X17" i="1"/>
  <c r="U34" i="1"/>
  <c r="S32" i="1"/>
  <c r="U26" i="1"/>
  <c r="U18" i="1"/>
  <c r="U10" i="1"/>
  <c r="U39" i="1"/>
  <c r="T34" i="1"/>
  <c r="S29" i="1"/>
  <c r="T26" i="1"/>
  <c r="U23" i="1"/>
  <c r="S21" i="1"/>
  <c r="S13" i="1"/>
  <c r="T10" i="1"/>
  <c r="U7" i="1"/>
  <c r="S5" i="1"/>
  <c r="U38" i="1"/>
  <c r="S28" i="1"/>
  <c r="S20" i="1"/>
  <c r="T38" i="1"/>
  <c r="U27" i="1"/>
  <c r="T14" i="1"/>
  <c r="T35" i="1"/>
  <c r="S37" i="1"/>
  <c r="U31" i="1"/>
  <c r="U15" i="1"/>
  <c r="T39" i="1"/>
  <c r="U36" i="1"/>
  <c r="T31" i="1"/>
  <c r="U28" i="1"/>
  <c r="T23" i="1"/>
  <c r="U20" i="1"/>
  <c r="T15" i="1"/>
  <c r="U12" i="1"/>
  <c r="T7" i="1"/>
  <c r="U4" i="1"/>
  <c r="S33" i="1"/>
  <c r="S17" i="1"/>
  <c r="T6" i="1"/>
</calcChain>
</file>

<file path=xl/sharedStrings.xml><?xml version="1.0" encoding="utf-8"?>
<sst xmlns="http://schemas.openxmlformats.org/spreadsheetml/2006/main" count="557" uniqueCount="254">
  <si>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</si>
  <si>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</si>
  <si>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</si>
  <si>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</si>
  <si>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</si>
  <si>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</si>
  <si>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</si>
  <si>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</si>
  <si>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</si>
  <si>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</si>
  <si>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</si>
  <si>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</si>
  <si>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</si>
  <si>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</si>
  <si>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</si>
  <si>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</si>
  <si>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</si>
  <si>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</si>
  <si>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</si>
  <si>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</si>
  <si>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</si>
  <si>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</si>
  <si>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</si>
  <si>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</si>
  <si>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</si>
  <si>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</si>
  <si>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</si>
  <si>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1 Bedroom Suite</t>
  </si>
  <si>
    <t>1B</t>
  </si>
  <si>
    <t>2 Bedroom Suite</t>
  </si>
  <si>
    <t>2B</t>
  </si>
  <si>
    <t>Private</t>
  </si>
  <si>
    <t>P</t>
  </si>
  <si>
    <t>3 Bed Room</t>
  </si>
  <si>
    <t>3BD</t>
  </si>
  <si>
    <t>Semi</t>
  </si>
  <si>
    <t>S</t>
  </si>
  <si>
    <t>4 Bed Room</t>
  </si>
  <si>
    <t>4BD</t>
  </si>
  <si>
    <t>NULL</t>
  </si>
  <si>
    <t>A</t>
  </si>
  <si>
    <t>Private-Medically Necessary</t>
  </si>
  <si>
    <t>PMN</t>
  </si>
  <si>
    <t>Studio</t>
  </si>
  <si>
    <t>ST</t>
  </si>
  <si>
    <t>Managed Care</t>
  </si>
  <si>
    <t>ABC</t>
  </si>
  <si>
    <t>4 levels of care</t>
  </si>
  <si>
    <t>AET</t>
  </si>
  <si>
    <t>3 Levels of Care</t>
  </si>
  <si>
    <t>Medicaid</t>
  </si>
  <si>
    <t>HM</t>
  </si>
  <si>
    <t>Standard</t>
  </si>
  <si>
    <t>HP</t>
  </si>
  <si>
    <t>Other</t>
  </si>
  <si>
    <t>MCL</t>
  </si>
  <si>
    <t>5 Levels of Care</t>
  </si>
  <si>
    <t>RUGs IV Care Levels</t>
  </si>
  <si>
    <t>MMC</t>
  </si>
  <si>
    <t>MP</t>
  </si>
  <si>
    <t>Hospice Medicaid</t>
  </si>
  <si>
    <t>Medicare A</t>
  </si>
  <si>
    <t>MCA</t>
  </si>
  <si>
    <t>Outpatient</t>
  </si>
  <si>
    <t>Hospice Medicaid Pending</t>
  </si>
  <si>
    <t>HMP</t>
  </si>
  <si>
    <t>PP</t>
  </si>
  <si>
    <t>Hospice Private</t>
  </si>
  <si>
    <t>VA</t>
  </si>
  <si>
    <t>MCR</t>
  </si>
  <si>
    <t>UHC</t>
  </si>
  <si>
    <t>Medicaid Pending</t>
  </si>
  <si>
    <t>MR</t>
  </si>
  <si>
    <t>INS</t>
  </si>
  <si>
    <t>PC</t>
  </si>
  <si>
    <t>Private Pay</t>
  </si>
  <si>
    <t>Veterans Administration</t>
  </si>
  <si>
    <t>Actual Admission</t>
  </si>
  <si>
    <t>AA</t>
  </si>
  <si>
    <t>Discharge Date</t>
  </si>
  <si>
    <t>DD</t>
  </si>
  <si>
    <t>Discharge AMA Date</t>
  </si>
  <si>
    <t>Deceased Date (Facility)</t>
  </si>
  <si>
    <t>DE</t>
  </si>
  <si>
    <t>Deceased Date (Hospital)</t>
  </si>
  <si>
    <t>DH</t>
  </si>
  <si>
    <t>Leave of Absence/LOA</t>
  </si>
  <si>
    <t>L</t>
  </si>
  <si>
    <t>Liability Change</t>
  </si>
  <si>
    <t>LC</t>
  </si>
  <si>
    <t>On Line Census</t>
  </si>
  <si>
    <t>OLC</t>
  </si>
  <si>
    <t>Payer Change</t>
  </si>
  <si>
    <t>ReAdmission</t>
  </si>
  <si>
    <t>RA</t>
  </si>
  <si>
    <t>Respite - Actual Admit/ReAdmit Date</t>
  </si>
  <si>
    <t>RAA</t>
  </si>
  <si>
    <t>Room Change</t>
  </si>
  <si>
    <t>RC</t>
  </si>
  <si>
    <t>Respite - Discharge Date</t>
  </si>
  <si>
    <t>RDD</t>
  </si>
  <si>
    <t>Return from Leave/LOA</t>
  </si>
  <si>
    <t>RL</t>
  </si>
  <si>
    <t>Transfer In from Hospital</t>
  </si>
  <si>
    <t>TI</t>
  </si>
  <si>
    <t>Transfer Out to Hospital</t>
  </si>
  <si>
    <t>TO</t>
  </si>
  <si>
    <t>RDE</t>
  </si>
  <si>
    <t>RDH</t>
  </si>
  <si>
    <t>RR</t>
  </si>
  <si>
    <t>Room Reserve</t>
  </si>
  <si>
    <t>Active</t>
  </si>
  <si>
    <t>STOP BILLING</t>
  </si>
  <si>
    <t>D</t>
  </si>
  <si>
    <t>Hospital &lt; 24 hrs (Medicare only)</t>
  </si>
  <si>
    <t>HN</t>
  </si>
  <si>
    <t>DP</t>
  </si>
  <si>
    <t>Discharged Paid</t>
  </si>
  <si>
    <t>EP</t>
  </si>
  <si>
    <t>Expired paid</t>
  </si>
  <si>
    <t>HUP</t>
  </si>
  <si>
    <t>TUP</t>
  </si>
  <si>
    <t xml:space="preserve">RR </t>
  </si>
  <si>
    <t>Unpaid Hospital Leave</t>
  </si>
  <si>
    <t>DAMA</t>
  </si>
  <si>
    <t>Respite - Deceased Date (Facility)</t>
  </si>
  <si>
    <t>Respite - Deceased Date (Hospital)</t>
  </si>
  <si>
    <t>Hospital Paid Leave</t>
  </si>
  <si>
    <t>Hospital Unpaid Leave</t>
  </si>
  <si>
    <t>Therapeutic Paid Leave</t>
  </si>
  <si>
    <t>TP</t>
  </si>
  <si>
    <t>Therapeutic Unpaid Leave</t>
  </si>
  <si>
    <t>Unpaid Therapeutic Leave</t>
  </si>
  <si>
    <t>1 Level of Care</t>
  </si>
  <si>
    <t>2 Levels of Care</t>
  </si>
  <si>
    <t>MCD</t>
  </si>
  <si>
    <t>HU</t>
  </si>
  <si>
    <t>MA</t>
  </si>
  <si>
    <t>Anthem BC/BS</t>
  </si>
  <si>
    <t>BCS</t>
  </si>
  <si>
    <t>BCM</t>
  </si>
  <si>
    <t>NY</t>
  </si>
  <si>
    <t>MVP</t>
  </si>
  <si>
    <t>ATN</t>
  </si>
  <si>
    <t>New York Medicaid</t>
  </si>
  <si>
    <t>MMA</t>
  </si>
  <si>
    <t>MDR</t>
  </si>
  <si>
    <t>MLTC</t>
  </si>
  <si>
    <t>HMM</t>
  </si>
  <si>
    <t>NLC</t>
  </si>
  <si>
    <t>OP</t>
  </si>
  <si>
    <t>VNA</t>
  </si>
  <si>
    <t>VNS</t>
  </si>
  <si>
    <t>Coinsurance Change</t>
  </si>
  <si>
    <t>CC</t>
  </si>
  <si>
    <t>NAMI Liability Change</t>
  </si>
  <si>
    <t>Hospital&lt;24 hrs (Managed Care w/ Rugs)</t>
  </si>
  <si>
    <t>HMCR</t>
  </si>
  <si>
    <t>Hospital &lt; 3 Midnights(Medicare only)</t>
  </si>
  <si>
    <t>Hospital Unpaid Leave DNU</t>
  </si>
  <si>
    <t>PSL</t>
  </si>
  <si>
    <t>Psychiatric Leave</t>
  </si>
  <si>
    <t>UHL</t>
  </si>
  <si>
    <t>UTL</t>
  </si>
  <si>
    <t>Aetna Medicare Advantage</t>
  </si>
  <si>
    <t>Aetna</t>
  </si>
  <si>
    <t>Blue Choice Medicare</t>
  </si>
  <si>
    <t>CarePlus</t>
  </si>
  <si>
    <t>CP</t>
  </si>
  <si>
    <t>CDPHP - Medicare Adv</t>
  </si>
  <si>
    <t>CDPHP</t>
  </si>
  <si>
    <t>Commercial Insurance</t>
  </si>
  <si>
    <t>Elderwood Health</t>
  </si>
  <si>
    <t>ELW</t>
  </si>
  <si>
    <t>ElderONE MLTC</t>
  </si>
  <si>
    <t>Emblem Health</t>
  </si>
  <si>
    <t>EMB</t>
  </si>
  <si>
    <t>ElderONE NHP</t>
  </si>
  <si>
    <t>NHP</t>
  </si>
  <si>
    <t>Excellus</t>
  </si>
  <si>
    <t>EXC</t>
  </si>
  <si>
    <t>Elderwood MLTC</t>
  </si>
  <si>
    <t>EDW</t>
  </si>
  <si>
    <t>Fidelis - Medicare Adv</t>
  </si>
  <si>
    <t>FID</t>
  </si>
  <si>
    <t xml:space="preserve">Excellus MMC </t>
  </si>
  <si>
    <t>Hospice Medicaid NY</t>
  </si>
  <si>
    <t>Excellus Working Age</t>
  </si>
  <si>
    <t>WA</t>
  </si>
  <si>
    <t>Fidelis MLTC</t>
  </si>
  <si>
    <t>Icircle</t>
  </si>
  <si>
    <t>IC</t>
  </si>
  <si>
    <t>Hospice Fidelis MLTC</t>
  </si>
  <si>
    <t>HFI</t>
  </si>
  <si>
    <t>Independent Living Systems</t>
  </si>
  <si>
    <t>ILS</t>
  </si>
  <si>
    <t>Hospice iCircle MLTC</t>
  </si>
  <si>
    <t>ICC</t>
  </si>
  <si>
    <t>HMLTC</t>
  </si>
  <si>
    <t>Long Term Care Insurance</t>
  </si>
  <si>
    <t>LTC</t>
  </si>
  <si>
    <t>Managed Care with HIPPS-PDPM</t>
  </si>
  <si>
    <t>MCH</t>
  </si>
  <si>
    <t>Hospice Medicaid Managed Care</t>
  </si>
  <si>
    <t>Managed Care with Levels (HIPPS)</t>
  </si>
  <si>
    <t>HIPPS</t>
  </si>
  <si>
    <t>Managed Care with Levels (RUG IV)</t>
  </si>
  <si>
    <t>(RUG)</t>
  </si>
  <si>
    <t>Managed Care with Rugs</t>
  </si>
  <si>
    <t>Hospice UHC MLTC</t>
  </si>
  <si>
    <t>iCircle MLTC</t>
  </si>
  <si>
    <t>Kalos Health MLTC</t>
  </si>
  <si>
    <t>KAL</t>
  </si>
  <si>
    <t>Managed Medicare Advantage</t>
  </si>
  <si>
    <t>MLTC - BCBS</t>
  </si>
  <si>
    <t>MLTC - Excellus</t>
  </si>
  <si>
    <t>EX</t>
  </si>
  <si>
    <t>Medicaid Managed Care</t>
  </si>
  <si>
    <t>MDM</t>
  </si>
  <si>
    <t>MLTC - Fidelis</t>
  </si>
  <si>
    <t>FD</t>
  </si>
  <si>
    <t>MLTC - Senior Network</t>
  </si>
  <si>
    <t>SEN</t>
  </si>
  <si>
    <t>MLTC - Today's Options</t>
  </si>
  <si>
    <t>Medicare Managed Care w/RUGs</t>
  </si>
  <si>
    <t>MLTC - VNA</t>
  </si>
  <si>
    <t>Medicare Managed Care w/RUGs/Contract Rate</t>
  </si>
  <si>
    <t>C</t>
  </si>
  <si>
    <t>Medicare Managed Care w/RUGs/Levels/Sequestration</t>
  </si>
  <si>
    <t>LS</t>
  </si>
  <si>
    <t>Outpatient - ManagedCare/Ins Part B</t>
  </si>
  <si>
    <t>MVA</t>
  </si>
  <si>
    <t>Outpatient - Medicare Part B</t>
  </si>
  <si>
    <t>MCRB</t>
  </si>
  <si>
    <t>MVP HealthCare Working Age</t>
  </si>
  <si>
    <t>MVP Preferred Gold</t>
  </si>
  <si>
    <t>Todays Option</t>
  </si>
  <si>
    <t xml:space="preserve">Nascentia-VNA MLTC </t>
  </si>
  <si>
    <t>United Healthcare</t>
  </si>
  <si>
    <t>UHC Medicare Complete Choice</t>
  </si>
  <si>
    <t>Wellcare Medicare</t>
  </si>
  <si>
    <t>WEL</t>
  </si>
  <si>
    <t>UHC Medicare Dual Complete</t>
  </si>
  <si>
    <t>DC</t>
  </si>
  <si>
    <t>UHC MLTC</t>
  </si>
  <si>
    <t>Univera Medicare Advantage</t>
  </si>
  <si>
    <t>UNV</t>
  </si>
  <si>
    <t>VNSNY Choice MLTC</t>
  </si>
  <si>
    <t>WG - UHC NHP (Optum)</t>
  </si>
  <si>
    <t>Src_PayerCode_Combined</t>
  </si>
  <si>
    <t>Suggested Merge by Payer Code</t>
  </si>
  <si>
    <t>Suggested Merge by PayerID</t>
  </si>
  <si>
    <t>Suggested Merge by Short Code</t>
  </si>
  <si>
    <t>Suggested Merge by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</si>
</sst>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65167</xdr:rowOff>
    </xdr:from>
    <xdr:to>
      <xdr:col>3</xdr:col>
      <xdr:colOff>28575</xdr:colOff>
      <xdr:row>72</xdr:row>
      <xdr:rowOff>152865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40648-CC80-4670-AF4B-8DEACA350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47092"/>
          <a:ext cx="5149850" cy="533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"/>
  <sheetViews>
    <sheetView workbookViewId="0">
      <selection activeCell="C21" sqref="C21"/>
    </sheetView>
  </sheetViews>
  <sheetFormatPr defaultRowHeight="14.5" x14ac:dyDescent="0.35"/>
  <cols>
    <col min="1" max="1" width="26.26953125" bestFit="1" customWidth="1"/>
    <col min="2" max="2" width="14.1796875" bestFit="1" customWidth="1"/>
    <col min="3" max="3" width="11.26953125" bestFit="1" customWidth="1"/>
    <col min="4" max="4" width="15.54296875" style="12" bestFit="1" customWidth="1"/>
    <col min="5" max="5" width="11.54296875" bestFit="1" customWidth="1"/>
    <col min="6" max="6" width="14.453125" bestFit="1" customWidth="1"/>
    <col min="7" max="7" width="34.7265625" bestFit="1" customWidth="1"/>
    <col min="10" max="10" width="0" hidden="1" customWidth="1"/>
  </cols>
  <sheetData>
    <row r="1" spans="1:10" x14ac:dyDescent="0.35">
      <c r="A1" t="s">
        <v>8</v>
      </c>
      <c r="B1" t="s">
        <v>9</v>
      </c>
      <c r="C1" t="s">
        <v>10</v>
      </c>
      <c r="D1" s="3" t="s">
        <v>11</v>
      </c>
      <c r="E1" t="s">
        <v>12</v>
      </c>
      <c r="F1" t="s">
        <v>13</v>
      </c>
      <c r="G1" t="s">
        <v>14</v>
      </c>
    </row>
    <row r="2" spans="1:10" x14ac:dyDescent="0.35">
      <c r="A2" t="s">
        <v>77</v>
      </c>
      <c r="B2" t="s">
        <v>78</v>
      </c>
      <c r="C2">
        <v>1</v>
      </c>
      <c r="D2" s="3">
        <v>1</v>
      </c>
      <c r="E2">
        <f t="shared" ref="E2:E17" si="0">VLOOKUP($D2,$E$20:$H$85,1,FALSE)</f>
        <v>1</v>
      </c>
      <c r="F2" t="str">
        <f t="shared" ref="F2:F17" si="1">VLOOKUP($D2,$E$20:$H$85,2,FALSE)</f>
        <v>AA</v>
      </c>
      <c r="G2" t="str">
        <f t="shared" ref="G2:G17" si="2">VLOOKUP($D2,$E$20:$H$85,3,FALSE)</f>
        <v>Actual Admission</v>
      </c>
      <c r="J2">
        <f t="shared" ref="J2:J17" si="3">VLOOKUP($B2,$F$20:$H$85,3,FALSE)</f>
        <v>1</v>
      </c>
    </row>
    <row r="3" spans="1:10" x14ac:dyDescent="0.35">
      <c r="A3" t="s">
        <v>153</v>
      </c>
      <c r="B3" t="s">
        <v>154</v>
      </c>
      <c r="C3">
        <v>90</v>
      </c>
      <c r="D3" s="3">
        <v>90</v>
      </c>
      <c r="E3">
        <f t="shared" si="0"/>
        <v>90</v>
      </c>
      <c r="F3" t="str">
        <f t="shared" si="1"/>
        <v>CC</v>
      </c>
      <c r="G3" t="str">
        <f t="shared" si="2"/>
        <v>Coinsurance Change</v>
      </c>
      <c r="J3">
        <f t="shared" si="3"/>
        <v>90</v>
      </c>
    </row>
    <row r="4" spans="1:10" x14ac:dyDescent="0.35">
      <c r="A4" t="s">
        <v>81</v>
      </c>
      <c r="B4" t="s">
        <v>124</v>
      </c>
      <c r="C4">
        <v>89</v>
      </c>
      <c r="D4" s="3">
        <v>89</v>
      </c>
      <c r="E4">
        <f t="shared" si="0"/>
        <v>89</v>
      </c>
      <c r="F4" t="str">
        <f t="shared" si="1"/>
        <v>DAMA</v>
      </c>
      <c r="G4" t="str">
        <f t="shared" si="2"/>
        <v>Discharge AMA Date</v>
      </c>
      <c r="J4">
        <f t="shared" si="3"/>
        <v>89</v>
      </c>
    </row>
    <row r="5" spans="1:10" x14ac:dyDescent="0.35">
      <c r="A5" t="s">
        <v>79</v>
      </c>
      <c r="B5" t="s">
        <v>80</v>
      </c>
      <c r="C5">
        <v>2</v>
      </c>
      <c r="D5" s="3">
        <v>2</v>
      </c>
      <c r="E5">
        <f t="shared" si="0"/>
        <v>2</v>
      </c>
      <c r="F5" t="str">
        <f t="shared" si="1"/>
        <v>DD</v>
      </c>
      <c r="G5" t="str">
        <f t="shared" si="2"/>
        <v>Discharge Date</v>
      </c>
      <c r="J5">
        <f t="shared" si="3"/>
        <v>2</v>
      </c>
    </row>
    <row r="6" spans="1:10" x14ac:dyDescent="0.35">
      <c r="A6" t="s">
        <v>82</v>
      </c>
      <c r="B6" t="s">
        <v>83</v>
      </c>
      <c r="C6">
        <v>3</v>
      </c>
      <c r="D6" s="3">
        <v>3</v>
      </c>
      <c r="E6">
        <f t="shared" si="0"/>
        <v>3</v>
      </c>
      <c r="F6" t="str">
        <f t="shared" si="1"/>
        <v>DE</v>
      </c>
      <c r="G6" t="str">
        <f t="shared" si="2"/>
        <v>Deceased Date (Facility)</v>
      </c>
      <c r="J6">
        <f t="shared" si="3"/>
        <v>3</v>
      </c>
    </row>
    <row r="7" spans="1:10" x14ac:dyDescent="0.35">
      <c r="A7" t="s">
        <v>84</v>
      </c>
      <c r="B7" t="s">
        <v>85</v>
      </c>
      <c r="C7">
        <v>37</v>
      </c>
      <c r="D7" s="3">
        <v>37</v>
      </c>
      <c r="E7">
        <f t="shared" si="0"/>
        <v>37</v>
      </c>
      <c r="F7" t="str">
        <f t="shared" si="1"/>
        <v>DH</v>
      </c>
      <c r="G7" t="str">
        <f t="shared" si="2"/>
        <v>Deceased Date (Hospital)</v>
      </c>
      <c r="J7">
        <f t="shared" si="3"/>
        <v>37</v>
      </c>
    </row>
    <row r="8" spans="1:10" x14ac:dyDescent="0.35">
      <c r="A8" t="s">
        <v>86</v>
      </c>
      <c r="B8" t="s">
        <v>87</v>
      </c>
      <c r="C8">
        <v>45</v>
      </c>
      <c r="D8" s="3">
        <v>45</v>
      </c>
      <c r="E8">
        <f t="shared" si="0"/>
        <v>45</v>
      </c>
      <c r="F8" t="str">
        <f t="shared" si="1"/>
        <v>L</v>
      </c>
      <c r="G8" t="str">
        <f t="shared" si="2"/>
        <v>Leave of Absence/LOA</v>
      </c>
      <c r="J8">
        <f t="shared" si="3"/>
        <v>45</v>
      </c>
    </row>
    <row r="9" spans="1:10" x14ac:dyDescent="0.35">
      <c r="A9" t="s">
        <v>155</v>
      </c>
      <c r="B9" t="s">
        <v>149</v>
      </c>
      <c r="C9">
        <v>57</v>
      </c>
      <c r="D9" s="3">
        <v>57</v>
      </c>
      <c r="E9">
        <f t="shared" si="0"/>
        <v>57</v>
      </c>
      <c r="F9" t="str">
        <f t="shared" si="1"/>
        <v>LC</v>
      </c>
      <c r="G9" t="str">
        <f t="shared" si="2"/>
        <v>Liability Change</v>
      </c>
      <c r="J9" t="e">
        <f t="shared" si="3"/>
        <v>#N/A</v>
      </c>
    </row>
    <row r="10" spans="1:10" x14ac:dyDescent="0.35">
      <c r="A10" t="s">
        <v>90</v>
      </c>
      <c r="B10" t="s">
        <v>91</v>
      </c>
      <c r="C10">
        <v>76</v>
      </c>
      <c r="D10" s="3">
        <v>76</v>
      </c>
      <c r="E10">
        <f t="shared" si="0"/>
        <v>76</v>
      </c>
      <c r="F10" t="str">
        <f t="shared" si="1"/>
        <v>OLC</v>
      </c>
      <c r="G10" t="str">
        <f t="shared" si="2"/>
        <v>On Line Census</v>
      </c>
      <c r="J10">
        <f t="shared" si="3"/>
        <v>76</v>
      </c>
    </row>
    <row r="11" spans="1:10" x14ac:dyDescent="0.35">
      <c r="A11" t="s">
        <v>92</v>
      </c>
      <c r="B11" t="s">
        <v>74</v>
      </c>
      <c r="C11">
        <v>56</v>
      </c>
      <c r="D11" s="3">
        <v>56</v>
      </c>
      <c r="E11">
        <f t="shared" si="0"/>
        <v>56</v>
      </c>
      <c r="F11" t="str">
        <f t="shared" si="1"/>
        <v>PC</v>
      </c>
      <c r="G11" t="str">
        <f t="shared" si="2"/>
        <v>Payer Change</v>
      </c>
      <c r="J11">
        <f t="shared" si="3"/>
        <v>56</v>
      </c>
    </row>
    <row r="12" spans="1:10" x14ac:dyDescent="0.35">
      <c r="A12" t="s">
        <v>93</v>
      </c>
      <c r="B12" t="s">
        <v>94</v>
      </c>
      <c r="C12">
        <v>66</v>
      </c>
      <c r="D12" s="3">
        <v>66</v>
      </c>
      <c r="E12">
        <f t="shared" si="0"/>
        <v>66</v>
      </c>
      <c r="F12" t="str">
        <f t="shared" si="1"/>
        <v>RA</v>
      </c>
      <c r="G12" t="str">
        <f t="shared" si="2"/>
        <v>ReAdmission</v>
      </c>
      <c r="J12">
        <f t="shared" si="3"/>
        <v>66</v>
      </c>
    </row>
    <row r="13" spans="1:10" x14ac:dyDescent="0.35">
      <c r="A13" t="s">
        <v>95</v>
      </c>
      <c r="B13" t="s">
        <v>96</v>
      </c>
      <c r="C13">
        <v>9</v>
      </c>
      <c r="D13" s="3">
        <v>9</v>
      </c>
      <c r="E13">
        <f t="shared" si="0"/>
        <v>9</v>
      </c>
      <c r="F13" t="str">
        <f t="shared" si="1"/>
        <v>RAA</v>
      </c>
      <c r="G13" t="str">
        <f t="shared" si="2"/>
        <v>Respite - Actual Admit/ReAdmit Date</v>
      </c>
      <c r="J13">
        <f t="shared" si="3"/>
        <v>9</v>
      </c>
    </row>
    <row r="14" spans="1:10" x14ac:dyDescent="0.35">
      <c r="A14" t="s">
        <v>97</v>
      </c>
      <c r="B14" t="s">
        <v>98</v>
      </c>
      <c r="C14">
        <v>8</v>
      </c>
      <c r="D14" s="3">
        <v>8</v>
      </c>
      <c r="E14">
        <f t="shared" si="0"/>
        <v>8</v>
      </c>
      <c r="F14" t="str">
        <f t="shared" si="1"/>
        <v>RC</v>
      </c>
      <c r="G14" t="str">
        <f t="shared" si="2"/>
        <v>Room Change</v>
      </c>
      <c r="J14">
        <f t="shared" si="3"/>
        <v>8</v>
      </c>
    </row>
    <row r="15" spans="1:10" x14ac:dyDescent="0.35">
      <c r="A15" t="s">
        <v>101</v>
      </c>
      <c r="B15" t="s">
        <v>102</v>
      </c>
      <c r="C15">
        <v>46</v>
      </c>
      <c r="D15" s="3">
        <v>46</v>
      </c>
      <c r="E15">
        <f t="shared" si="0"/>
        <v>46</v>
      </c>
      <c r="F15" t="str">
        <f t="shared" si="1"/>
        <v>RL</v>
      </c>
      <c r="G15" t="str">
        <f t="shared" si="2"/>
        <v>Return from Leave/LOA</v>
      </c>
      <c r="J15">
        <f t="shared" si="3"/>
        <v>46</v>
      </c>
    </row>
    <row r="16" spans="1:10" x14ac:dyDescent="0.35">
      <c r="A16" t="s">
        <v>103</v>
      </c>
      <c r="B16" t="s">
        <v>104</v>
      </c>
      <c r="C16">
        <v>6</v>
      </c>
      <c r="D16" s="3">
        <v>6</v>
      </c>
      <c r="E16">
        <f t="shared" si="0"/>
        <v>6</v>
      </c>
      <c r="F16" t="str">
        <f t="shared" si="1"/>
        <v>TI</v>
      </c>
      <c r="G16" t="str">
        <f t="shared" si="2"/>
        <v>Transfer In from Hospital</v>
      </c>
      <c r="J16">
        <f t="shared" si="3"/>
        <v>6</v>
      </c>
    </row>
    <row r="17" spans="1:10" x14ac:dyDescent="0.35">
      <c r="A17" t="s">
        <v>105</v>
      </c>
      <c r="B17" t="s">
        <v>106</v>
      </c>
      <c r="C17">
        <v>4</v>
      </c>
      <c r="D17" s="3">
        <v>4</v>
      </c>
      <c r="E17">
        <f t="shared" si="0"/>
        <v>4</v>
      </c>
      <c r="F17" t="str">
        <f t="shared" si="1"/>
        <v>TO</v>
      </c>
      <c r="G17" t="str">
        <f t="shared" si="2"/>
        <v>Transfer Out to Hospital</v>
      </c>
      <c r="J17">
        <f t="shared" si="3"/>
        <v>4</v>
      </c>
    </row>
    <row r="20" spans="1:10" x14ac:dyDescent="0.35">
      <c r="E20">
        <v>1</v>
      </c>
      <c r="F20" t="s">
        <v>78</v>
      </c>
      <c r="G20" t="s">
        <v>77</v>
      </c>
      <c r="H20">
        <v>1</v>
      </c>
    </row>
    <row r="21" spans="1:10" x14ac:dyDescent="0.35">
      <c r="E21">
        <v>90</v>
      </c>
      <c r="F21" t="s">
        <v>154</v>
      </c>
      <c r="G21" t="s">
        <v>153</v>
      </c>
      <c r="H21">
        <v>90</v>
      </c>
    </row>
    <row r="22" spans="1:10" x14ac:dyDescent="0.35">
      <c r="E22">
        <v>89</v>
      </c>
      <c r="F22" t="s">
        <v>124</v>
      </c>
      <c r="G22" t="s">
        <v>81</v>
      </c>
      <c r="H22">
        <v>89</v>
      </c>
    </row>
    <row r="23" spans="1:10" x14ac:dyDescent="0.35">
      <c r="E23">
        <v>2</v>
      </c>
      <c r="F23" t="s">
        <v>80</v>
      </c>
      <c r="G23" t="s">
        <v>79</v>
      </c>
      <c r="H23">
        <v>2</v>
      </c>
    </row>
    <row r="24" spans="1:10" x14ac:dyDescent="0.35">
      <c r="E24">
        <v>3</v>
      </c>
      <c r="F24" t="s">
        <v>83</v>
      </c>
      <c r="G24" t="s">
        <v>82</v>
      </c>
      <c r="H24">
        <v>3</v>
      </c>
    </row>
    <row r="25" spans="1:10" x14ac:dyDescent="0.35">
      <c r="E25">
        <v>37</v>
      </c>
      <c r="F25" t="s">
        <v>85</v>
      </c>
      <c r="G25" t="s">
        <v>84</v>
      </c>
      <c r="H25">
        <v>37</v>
      </c>
    </row>
    <row r="26" spans="1:10" x14ac:dyDescent="0.35">
      <c r="E26">
        <v>45</v>
      </c>
      <c r="F26" t="s">
        <v>87</v>
      </c>
      <c r="G26" t="s">
        <v>86</v>
      </c>
      <c r="H26">
        <v>45</v>
      </c>
    </row>
    <row r="27" spans="1:10" x14ac:dyDescent="0.35">
      <c r="E27">
        <v>57</v>
      </c>
      <c r="F27" t="s">
        <v>89</v>
      </c>
      <c r="G27" t="s">
        <v>88</v>
      </c>
      <c r="H27">
        <v>57</v>
      </c>
    </row>
    <row r="28" spans="1:10" x14ac:dyDescent="0.35">
      <c r="E28">
        <v>76</v>
      </c>
      <c r="F28" t="s">
        <v>91</v>
      </c>
      <c r="G28" t="s">
        <v>90</v>
      </c>
      <c r="H28">
        <v>76</v>
      </c>
    </row>
    <row r="29" spans="1:10" x14ac:dyDescent="0.35">
      <c r="E29">
        <v>56</v>
      </c>
      <c r="F29" t="s">
        <v>74</v>
      </c>
      <c r="G29" t="s">
        <v>92</v>
      </c>
      <c r="H29">
        <v>56</v>
      </c>
    </row>
    <row r="30" spans="1:10" x14ac:dyDescent="0.35">
      <c r="E30">
        <v>66</v>
      </c>
      <c r="F30" t="s">
        <v>94</v>
      </c>
      <c r="G30" t="s">
        <v>93</v>
      </c>
      <c r="H30">
        <v>66</v>
      </c>
    </row>
    <row r="31" spans="1:10" x14ac:dyDescent="0.35">
      <c r="E31">
        <v>9</v>
      </c>
      <c r="F31" t="s">
        <v>96</v>
      </c>
      <c r="G31" t="s">
        <v>95</v>
      </c>
      <c r="H31">
        <v>9</v>
      </c>
    </row>
    <row r="32" spans="1:10" x14ac:dyDescent="0.35">
      <c r="E32">
        <v>8</v>
      </c>
      <c r="F32" t="s">
        <v>98</v>
      </c>
      <c r="G32" t="s">
        <v>97</v>
      </c>
      <c r="H32">
        <v>8</v>
      </c>
    </row>
    <row r="33" spans="5:8" x14ac:dyDescent="0.35">
      <c r="E33">
        <v>10</v>
      </c>
      <c r="F33" t="s">
        <v>100</v>
      </c>
      <c r="G33" t="s">
        <v>99</v>
      </c>
      <c r="H33">
        <v>10</v>
      </c>
    </row>
    <row r="34" spans="5:8" x14ac:dyDescent="0.35">
      <c r="E34">
        <v>11</v>
      </c>
      <c r="F34" t="s">
        <v>107</v>
      </c>
      <c r="G34" t="s">
        <v>125</v>
      </c>
      <c r="H34">
        <v>11</v>
      </c>
    </row>
    <row r="35" spans="5:8" x14ac:dyDescent="0.35">
      <c r="E35">
        <v>12</v>
      </c>
      <c r="F35" t="s">
        <v>108</v>
      </c>
      <c r="G35" t="s">
        <v>126</v>
      </c>
      <c r="H35">
        <v>12</v>
      </c>
    </row>
    <row r="36" spans="5:8" x14ac:dyDescent="0.35">
      <c r="E36">
        <v>46</v>
      </c>
      <c r="F36" t="s">
        <v>102</v>
      </c>
      <c r="G36" t="s">
        <v>101</v>
      </c>
      <c r="H36">
        <v>46</v>
      </c>
    </row>
    <row r="37" spans="5:8" x14ac:dyDescent="0.35">
      <c r="E37">
        <v>87</v>
      </c>
      <c r="F37" t="s">
        <v>109</v>
      </c>
      <c r="G37" t="s">
        <v>110</v>
      </c>
      <c r="H37">
        <v>87</v>
      </c>
    </row>
    <row r="38" spans="5:8" x14ac:dyDescent="0.35">
      <c r="E38">
        <v>6</v>
      </c>
      <c r="F38" t="s">
        <v>104</v>
      </c>
      <c r="G38" t="s">
        <v>103</v>
      </c>
      <c r="H38">
        <v>6</v>
      </c>
    </row>
    <row r="39" spans="5:8" x14ac:dyDescent="0.35">
      <c r="E39">
        <v>4</v>
      </c>
      <c r="F39" t="s">
        <v>106</v>
      </c>
      <c r="G39" t="s">
        <v>105</v>
      </c>
      <c r="H39">
        <v>4</v>
      </c>
    </row>
  </sheetData>
  <conditionalFormatting sqref="D1:D1048576">
    <cfRule type="expression" dxfId="5" priority="2" stopIfTrue="1">
      <formula>ISNA(D1)</formula>
    </cfRule>
  </conditionalFormatting>
  <conditionalFormatting sqref="E20:H85">
    <cfRule type="expression" dxfId="4" priority="1" stopIfTrue="1">
      <formula>COUNTIF(LIST,$F20)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8"/>
  <sheetViews>
    <sheetView workbookViewId="0">
      <selection activeCell="A4" sqref="A4:XFD4"/>
    </sheetView>
  </sheetViews>
  <sheetFormatPr defaultRowHeight="14.5" x14ac:dyDescent="0.35"/>
  <cols>
    <col min="1" max="1" width="38.81640625" customWidth="1"/>
    <col min="2" max="2" width="14.1796875" bestFit="1" customWidth="1"/>
    <col min="3" max="3" width="11.26953125" bestFit="1" customWidth="1"/>
    <col min="4" max="4" width="15.54296875" style="12" bestFit="1" customWidth="1"/>
    <col min="5" max="5" width="11.54296875" bestFit="1" customWidth="1"/>
    <col min="6" max="6" width="14.453125" bestFit="1" customWidth="1"/>
    <col min="7" max="7" width="34.7265625" bestFit="1" customWidth="1"/>
    <col min="10" max="10" width="0" hidden="1" customWidth="1"/>
  </cols>
  <sheetData>
    <row r="1" spans="1:10" x14ac:dyDescent="0.35">
      <c r="A1" t="s">
        <v>8</v>
      </c>
      <c r="B1" t="s">
        <v>9</v>
      </c>
      <c r="C1" t="s">
        <v>10</v>
      </c>
      <c r="D1" s="3" t="s">
        <v>11</v>
      </c>
      <c r="E1" t="s">
        <v>12</v>
      </c>
      <c r="F1" t="s">
        <v>13</v>
      </c>
      <c r="G1" t="s">
        <v>14</v>
      </c>
    </row>
    <row r="2" spans="1:10" x14ac:dyDescent="0.35">
      <c r="A2" t="s">
        <v>111</v>
      </c>
      <c r="B2" t="s">
        <v>40</v>
      </c>
      <c r="C2">
        <v>42</v>
      </c>
      <c r="D2" s="3">
        <v>42</v>
      </c>
      <c r="E2">
        <f t="shared" ref="E2:E13" si="0">VLOOKUP($D2,$E$16:$H$81,1,FALSE)</f>
        <v>42</v>
      </c>
      <c r="F2" t="str">
        <f t="shared" ref="F2:F13" si="1">VLOOKUP($D2,$E$16:$H$81,2,FALSE)</f>
        <v>A</v>
      </c>
      <c r="G2" t="str">
        <f t="shared" ref="G2:G13" si="2">VLOOKUP($D2,$E$16:$H$81,3,FALSE)</f>
        <v>Active</v>
      </c>
      <c r="J2">
        <f t="shared" ref="J2:J13" si="3">VLOOKUP($B2,$F$16:$H$81,3,FALSE)</f>
        <v>42</v>
      </c>
    </row>
    <row r="3" spans="1:10" x14ac:dyDescent="0.35">
      <c r="A3" t="s">
        <v>112</v>
      </c>
      <c r="B3" t="s">
        <v>113</v>
      </c>
      <c r="C3">
        <v>17</v>
      </c>
      <c r="D3" s="3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35">
      <c r="A4" t="s">
        <v>156</v>
      </c>
      <c r="B4" t="s">
        <v>157</v>
      </c>
      <c r="C4">
        <v>204</v>
      </c>
      <c r="D4" s="3" t="e">
        <v>#N/A</v>
      </c>
      <c r="E4" t="e">
        <f t="shared" si="0"/>
        <v>#N/A</v>
      </c>
      <c r="F4" t="e">
        <f t="shared" si="1"/>
        <v>#N/A</v>
      </c>
      <c r="G4" t="e">
        <f t="shared" si="2"/>
        <v>#N/A</v>
      </c>
      <c r="J4" t="e">
        <f t="shared" si="3"/>
        <v>#N/A</v>
      </c>
    </row>
    <row r="5" spans="1:10" x14ac:dyDescent="0.35">
      <c r="A5" t="s">
        <v>114</v>
      </c>
      <c r="B5" t="s">
        <v>115</v>
      </c>
      <c r="C5">
        <v>47</v>
      </c>
      <c r="D5" s="3">
        <v>47</v>
      </c>
      <c r="E5">
        <f t="shared" si="0"/>
        <v>47</v>
      </c>
      <c r="F5" t="str">
        <f t="shared" si="1"/>
        <v>HN</v>
      </c>
      <c r="G5" t="str">
        <f t="shared" si="2"/>
        <v>Hospital &lt; 3 Midnights(Medicare only)</v>
      </c>
      <c r="J5">
        <f t="shared" si="3"/>
        <v>47</v>
      </c>
    </row>
    <row r="6" spans="1:10" x14ac:dyDescent="0.35">
      <c r="A6" t="s">
        <v>127</v>
      </c>
      <c r="B6" t="s">
        <v>53</v>
      </c>
      <c r="C6">
        <v>43</v>
      </c>
      <c r="D6" s="3">
        <v>43</v>
      </c>
      <c r="E6">
        <f t="shared" si="0"/>
        <v>43</v>
      </c>
      <c r="F6" t="str">
        <f t="shared" si="1"/>
        <v>HP</v>
      </c>
      <c r="G6" t="str">
        <f t="shared" si="2"/>
        <v>Hospital Paid Leave</v>
      </c>
      <c r="J6">
        <f t="shared" si="3"/>
        <v>43</v>
      </c>
    </row>
    <row r="7" spans="1:10" x14ac:dyDescent="0.35">
      <c r="A7" t="s">
        <v>159</v>
      </c>
      <c r="B7" t="s">
        <v>136</v>
      </c>
      <c r="C7">
        <v>52</v>
      </c>
      <c r="D7" s="3">
        <v>100</v>
      </c>
      <c r="E7">
        <f t="shared" si="0"/>
        <v>100</v>
      </c>
      <c r="F7" t="str">
        <f t="shared" si="1"/>
        <v>PSL</v>
      </c>
      <c r="G7" t="str">
        <f t="shared" si="2"/>
        <v>Psychiatric Leave</v>
      </c>
      <c r="J7" t="e">
        <f t="shared" si="3"/>
        <v>#N/A</v>
      </c>
    </row>
    <row r="8" spans="1:10" x14ac:dyDescent="0.35">
      <c r="A8" t="s">
        <v>128</v>
      </c>
      <c r="B8" t="s">
        <v>120</v>
      </c>
      <c r="C8">
        <v>151</v>
      </c>
      <c r="D8" s="3">
        <v>52</v>
      </c>
      <c r="E8">
        <f t="shared" si="0"/>
        <v>52</v>
      </c>
      <c r="F8" t="str">
        <f t="shared" si="1"/>
        <v>HUP</v>
      </c>
      <c r="G8" t="str">
        <f t="shared" si="2"/>
        <v>Hospital Unpaid Leave</v>
      </c>
      <c r="J8">
        <f t="shared" si="3"/>
        <v>52</v>
      </c>
    </row>
    <row r="9" spans="1:10" x14ac:dyDescent="0.35">
      <c r="A9" t="s">
        <v>110</v>
      </c>
      <c r="B9" t="s">
        <v>122</v>
      </c>
      <c r="C9">
        <v>88</v>
      </c>
      <c r="D9" s="3">
        <v>88</v>
      </c>
      <c r="E9">
        <f t="shared" si="0"/>
        <v>88</v>
      </c>
      <c r="F9" t="str">
        <f t="shared" si="1"/>
        <v xml:space="preserve">RR </v>
      </c>
      <c r="G9" t="str">
        <f t="shared" si="2"/>
        <v>Room Reserve</v>
      </c>
      <c r="J9">
        <f t="shared" si="3"/>
        <v>88</v>
      </c>
    </row>
    <row r="10" spans="1:10" x14ac:dyDescent="0.35">
      <c r="A10" t="s">
        <v>129</v>
      </c>
      <c r="B10" t="s">
        <v>130</v>
      </c>
      <c r="C10">
        <v>44</v>
      </c>
      <c r="D10" s="3">
        <v>44</v>
      </c>
      <c r="E10">
        <f t="shared" si="0"/>
        <v>44</v>
      </c>
      <c r="F10" t="str">
        <f t="shared" si="1"/>
        <v>TP</v>
      </c>
      <c r="G10" t="str">
        <f t="shared" si="2"/>
        <v>Therapeutic Paid Leave</v>
      </c>
      <c r="J10">
        <f t="shared" si="3"/>
        <v>44</v>
      </c>
    </row>
    <row r="11" spans="1:10" x14ac:dyDescent="0.35">
      <c r="A11" t="s">
        <v>131</v>
      </c>
      <c r="B11" t="s">
        <v>121</v>
      </c>
      <c r="C11">
        <v>121</v>
      </c>
      <c r="D11" s="3">
        <v>55</v>
      </c>
      <c r="E11">
        <f t="shared" si="0"/>
        <v>55</v>
      </c>
      <c r="F11" t="str">
        <f t="shared" si="1"/>
        <v>TUP</v>
      </c>
      <c r="G11" t="str">
        <f t="shared" si="2"/>
        <v>Therapeutic Unpaid Leave</v>
      </c>
      <c r="J11">
        <f t="shared" si="3"/>
        <v>55</v>
      </c>
    </row>
    <row r="12" spans="1:10" x14ac:dyDescent="0.35">
      <c r="A12" t="s">
        <v>123</v>
      </c>
      <c r="B12" t="s">
        <v>162</v>
      </c>
      <c r="C12">
        <v>206</v>
      </c>
      <c r="D12" s="3">
        <v>111</v>
      </c>
      <c r="E12">
        <f t="shared" si="0"/>
        <v>111</v>
      </c>
      <c r="F12" t="str">
        <f t="shared" si="1"/>
        <v>UHL</v>
      </c>
      <c r="G12" t="str">
        <f t="shared" si="2"/>
        <v>Unpaid Hospital Leave</v>
      </c>
      <c r="J12">
        <f t="shared" si="3"/>
        <v>111</v>
      </c>
    </row>
    <row r="13" spans="1:10" x14ac:dyDescent="0.35">
      <c r="A13" t="s">
        <v>132</v>
      </c>
      <c r="B13" t="s">
        <v>163</v>
      </c>
      <c r="C13">
        <v>205</v>
      </c>
      <c r="D13" s="3">
        <v>121</v>
      </c>
      <c r="E13">
        <f t="shared" si="0"/>
        <v>121</v>
      </c>
      <c r="F13" t="str">
        <f t="shared" si="1"/>
        <v>UTL</v>
      </c>
      <c r="G13" t="str">
        <f t="shared" si="2"/>
        <v>Unpaid Therapeutic Leave</v>
      </c>
      <c r="J13">
        <f t="shared" si="3"/>
        <v>121</v>
      </c>
    </row>
    <row r="16" spans="1:10" x14ac:dyDescent="0.35">
      <c r="E16">
        <v>42</v>
      </c>
      <c r="F16" t="s">
        <v>40</v>
      </c>
      <c r="G16" t="s">
        <v>111</v>
      </c>
      <c r="H16">
        <v>42</v>
      </c>
    </row>
    <row r="17" spans="5:8" x14ac:dyDescent="0.35">
      <c r="E17">
        <v>17</v>
      </c>
      <c r="F17" t="s">
        <v>113</v>
      </c>
      <c r="G17" t="s">
        <v>112</v>
      </c>
      <c r="H17">
        <v>17</v>
      </c>
    </row>
    <row r="18" spans="5:8" x14ac:dyDescent="0.35">
      <c r="E18">
        <v>48</v>
      </c>
      <c r="F18" t="s">
        <v>116</v>
      </c>
      <c r="G18" t="s">
        <v>117</v>
      </c>
      <c r="H18">
        <v>48</v>
      </c>
    </row>
    <row r="19" spans="5:8" x14ac:dyDescent="0.35">
      <c r="E19">
        <v>49</v>
      </c>
      <c r="F19" t="s">
        <v>118</v>
      </c>
      <c r="G19" t="s">
        <v>119</v>
      </c>
      <c r="H19">
        <v>49</v>
      </c>
    </row>
    <row r="20" spans="5:8" x14ac:dyDescent="0.35">
      <c r="E20">
        <v>47</v>
      </c>
      <c r="F20" t="s">
        <v>115</v>
      </c>
      <c r="G20" t="s">
        <v>158</v>
      </c>
      <c r="H20">
        <v>47</v>
      </c>
    </row>
    <row r="21" spans="5:8" x14ac:dyDescent="0.35">
      <c r="E21">
        <v>43</v>
      </c>
      <c r="F21" t="s">
        <v>53</v>
      </c>
      <c r="G21" t="s">
        <v>127</v>
      </c>
      <c r="H21">
        <v>43</v>
      </c>
    </row>
    <row r="22" spans="5:8" x14ac:dyDescent="0.35">
      <c r="E22">
        <v>52</v>
      </c>
      <c r="F22" t="s">
        <v>120</v>
      </c>
      <c r="G22" t="s">
        <v>128</v>
      </c>
      <c r="H22">
        <v>52</v>
      </c>
    </row>
    <row r="23" spans="5:8" x14ac:dyDescent="0.35">
      <c r="E23">
        <v>100</v>
      </c>
      <c r="F23" t="s">
        <v>160</v>
      </c>
      <c r="G23" t="s">
        <v>161</v>
      </c>
      <c r="H23">
        <v>100</v>
      </c>
    </row>
    <row r="24" spans="5:8" x14ac:dyDescent="0.35">
      <c r="E24">
        <v>88</v>
      </c>
      <c r="F24" t="s">
        <v>122</v>
      </c>
      <c r="G24" t="s">
        <v>110</v>
      </c>
      <c r="H24">
        <v>88</v>
      </c>
    </row>
    <row r="25" spans="5:8" x14ac:dyDescent="0.35">
      <c r="E25">
        <v>44</v>
      </c>
      <c r="F25" t="s">
        <v>130</v>
      </c>
      <c r="G25" t="s">
        <v>129</v>
      </c>
      <c r="H25">
        <v>44</v>
      </c>
    </row>
    <row r="26" spans="5:8" x14ac:dyDescent="0.35">
      <c r="E26">
        <v>55</v>
      </c>
      <c r="F26" t="s">
        <v>121</v>
      </c>
      <c r="G26" t="s">
        <v>131</v>
      </c>
      <c r="H26">
        <v>55</v>
      </c>
    </row>
    <row r="27" spans="5:8" x14ac:dyDescent="0.35">
      <c r="E27">
        <v>111</v>
      </c>
      <c r="F27" t="s">
        <v>162</v>
      </c>
      <c r="G27" t="s">
        <v>123</v>
      </c>
      <c r="H27">
        <v>111</v>
      </c>
    </row>
    <row r="28" spans="5:8" x14ac:dyDescent="0.35">
      <c r="E28">
        <v>121</v>
      </c>
      <c r="F28" t="s">
        <v>163</v>
      </c>
      <c r="G28" t="s">
        <v>132</v>
      </c>
      <c r="H28">
        <v>121</v>
      </c>
    </row>
  </sheetData>
  <conditionalFormatting sqref="D1:D1048576">
    <cfRule type="expression" dxfId="3" priority="2" stopIfTrue="1">
      <formula>ISNA(D1)</formula>
    </cfRule>
  </conditionalFormatting>
  <conditionalFormatting sqref="E16:H81">
    <cfRule type="expression" dxfId="2" priority="1" stopIfTrue="1">
      <formula>COUNTIF(LIST1,$F16)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3"/>
  <sheetViews>
    <sheetView workbookViewId="0">
      <selection activeCell="B22" sqref="B22"/>
    </sheetView>
  </sheetViews>
  <sheetFormatPr defaultRowHeight="14.5" x14ac:dyDescent="0.35"/>
  <cols>
    <col min="1" max="1" width="26.54296875" bestFit="1" customWidth="1"/>
    <col min="2" max="2" width="26" bestFit="1" customWidth="1"/>
    <col min="3" max="3" width="14" bestFit="1" customWidth="1"/>
    <col min="4" max="4" width="22.1796875" style="12" customWidth="1"/>
    <col min="5" max="5" width="22.1796875" customWidth="1"/>
    <col min="6" max="6" width="34.1796875" bestFit="1" customWidth="1"/>
    <col min="7" max="7" width="14" bestFit="1" customWidth="1"/>
    <col min="12" max="14" width="8.7265625" style="8"/>
    <col min="16" max="18" width="8.7265625" style="10"/>
  </cols>
  <sheetData>
    <row r="1" spans="1:18" x14ac:dyDescent="0.35">
      <c r="A1" t="s">
        <v>15</v>
      </c>
      <c r="B1" t="s">
        <v>16</v>
      </c>
      <c r="C1" t="s">
        <v>17</v>
      </c>
      <c r="D1" s="3" t="s">
        <v>18</v>
      </c>
      <c r="E1" t="s">
        <v>19</v>
      </c>
      <c r="F1" t="s">
        <v>20</v>
      </c>
      <c r="G1" t="s">
        <v>21</v>
      </c>
      <c r="L1" s="9" t="s">
        <v>252</v>
      </c>
      <c r="P1" s="11" t="s">
        <v>253</v>
      </c>
    </row>
    <row r="2" spans="1:18" x14ac:dyDescent="0.35">
      <c r="A2" t="s">
        <v>31</v>
      </c>
      <c r="B2" t="s">
        <v>32</v>
      </c>
      <c r="C2">
        <v>1</v>
      </c>
      <c r="D2" s="3">
        <v>1</v>
      </c>
      <c r="E2" t="str">
        <f>VLOOKUP($D2,$G$6:$I$66,2,FALSE)</f>
        <v>Private</v>
      </c>
      <c r="F2" t="str">
        <f>VLOOKUP($D2,$G$6:$I$66,3,FALSE)</f>
        <v>P</v>
      </c>
      <c r="G2">
        <f>VLOOKUP($D2,$G$6:$I$66,1,FALSE)</f>
        <v>1</v>
      </c>
      <c r="L2" s="8" t="str">
        <f>VLOOKUP($B2,$F$6:$I$66,1,FALSE)</f>
        <v>P</v>
      </c>
      <c r="M2" s="8" t="str">
        <f>VLOOKUP($B2,$F$6:$I$66,3,FALSE)</f>
        <v>Private</v>
      </c>
      <c r="N2" s="8">
        <f>VLOOKUP($B2,$F$6:$I$66,2,FALSE)</f>
        <v>1</v>
      </c>
      <c r="P2" s="10" t="str">
        <f>VLOOKUP($A2,$E$6:$I$66,1,FALSE)</f>
        <v>Private</v>
      </c>
      <c r="Q2" s="10" t="str">
        <f>VLOOKUP($A2,$E$6:$I$66,2,FALSE)</f>
        <v>P</v>
      </c>
      <c r="R2" s="10">
        <f>VLOOKUP($A2,$E$6:$I$66,3,FALSE)</f>
        <v>1</v>
      </c>
    </row>
    <row r="3" spans="1:18" x14ac:dyDescent="0.35">
      <c r="A3" t="s">
        <v>35</v>
      </c>
      <c r="B3" t="s">
        <v>36</v>
      </c>
      <c r="C3">
        <v>2</v>
      </c>
      <c r="D3" s="3">
        <v>2</v>
      </c>
      <c r="E3" t="str">
        <f>VLOOKUP($D3,$G$6:$I$66,2,FALSE)</f>
        <v>Semi</v>
      </c>
      <c r="F3" t="str">
        <f>VLOOKUP($D3,$G$6:$I$66,3,FALSE)</f>
        <v>S</v>
      </c>
      <c r="G3">
        <f>VLOOKUP($D3,$G$6:$I$66,1,FALSE)</f>
        <v>2</v>
      </c>
      <c r="L3" s="8" t="str">
        <f>VLOOKUP($B3,$F$6:$I$66,1,FALSE)</f>
        <v>S</v>
      </c>
      <c r="M3" s="8" t="str">
        <f>VLOOKUP($B3,$F$6:$I$66,3,FALSE)</f>
        <v>Semi</v>
      </c>
      <c r="N3" s="8">
        <f>VLOOKUP($B3,$F$6:$I$66,2,FALSE)</f>
        <v>2</v>
      </c>
      <c r="P3" s="10" t="str">
        <f>VLOOKUP($A3,$E$6:$I$66,1,FALSE)</f>
        <v>Semi</v>
      </c>
      <c r="Q3" s="10" t="str">
        <f>VLOOKUP($A3,$E$6:$I$66,2,FALSE)</f>
        <v>S</v>
      </c>
      <c r="R3" s="10">
        <f>VLOOKUP($A3,$E$6:$I$66,3,FALSE)</f>
        <v>2</v>
      </c>
    </row>
    <row r="6" spans="1:18" x14ac:dyDescent="0.35">
      <c r="E6" t="s">
        <v>27</v>
      </c>
      <c r="F6" t="s">
        <v>28</v>
      </c>
      <c r="G6">
        <v>10</v>
      </c>
      <c r="H6" t="s">
        <v>27</v>
      </c>
      <c r="I6" t="s">
        <v>28</v>
      </c>
    </row>
    <row r="7" spans="1:18" x14ac:dyDescent="0.35">
      <c r="E7" t="s">
        <v>29</v>
      </c>
      <c r="F7" t="s">
        <v>30</v>
      </c>
      <c r="G7">
        <v>11</v>
      </c>
      <c r="H7" t="s">
        <v>29</v>
      </c>
      <c r="I7" t="s">
        <v>30</v>
      </c>
    </row>
    <row r="8" spans="1:18" x14ac:dyDescent="0.35">
      <c r="E8" t="s">
        <v>33</v>
      </c>
      <c r="F8" t="s">
        <v>34</v>
      </c>
      <c r="G8">
        <v>13</v>
      </c>
      <c r="H8" t="s">
        <v>33</v>
      </c>
      <c r="I8" t="s">
        <v>34</v>
      </c>
    </row>
    <row r="9" spans="1:18" x14ac:dyDescent="0.35">
      <c r="E9" t="s">
        <v>37</v>
      </c>
      <c r="F9" t="s">
        <v>38</v>
      </c>
      <c r="G9">
        <v>23</v>
      </c>
      <c r="H9" t="s">
        <v>37</v>
      </c>
      <c r="I9" t="s">
        <v>38</v>
      </c>
    </row>
    <row r="10" spans="1:18" x14ac:dyDescent="0.35">
      <c r="E10" t="s">
        <v>31</v>
      </c>
      <c r="F10" t="s">
        <v>32</v>
      </c>
      <c r="G10">
        <v>1</v>
      </c>
      <c r="H10" t="s">
        <v>31</v>
      </c>
      <c r="I10" t="s">
        <v>32</v>
      </c>
    </row>
    <row r="11" spans="1:18" x14ac:dyDescent="0.35">
      <c r="E11" t="s">
        <v>41</v>
      </c>
      <c r="F11" t="s">
        <v>42</v>
      </c>
      <c r="G11">
        <v>4</v>
      </c>
      <c r="H11" t="s">
        <v>41</v>
      </c>
      <c r="I11" t="s">
        <v>42</v>
      </c>
    </row>
    <row r="12" spans="1:18" x14ac:dyDescent="0.35">
      <c r="E12" t="s">
        <v>35</v>
      </c>
      <c r="F12" t="s">
        <v>36</v>
      </c>
      <c r="G12">
        <v>2</v>
      </c>
      <c r="H12" t="s">
        <v>35</v>
      </c>
      <c r="I12" t="s">
        <v>36</v>
      </c>
    </row>
    <row r="13" spans="1:18" x14ac:dyDescent="0.35">
      <c r="E13" t="s">
        <v>43</v>
      </c>
      <c r="F13" t="s">
        <v>44</v>
      </c>
      <c r="G13">
        <v>12</v>
      </c>
      <c r="H13" t="s">
        <v>43</v>
      </c>
      <c r="I13" t="s">
        <v>44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92"/>
  <sheetViews>
    <sheetView tabSelected="1" workbookViewId="0">
      <selection activeCell="F81" sqref="F81"/>
    </sheetView>
  </sheetViews>
  <sheetFormatPr defaultRowHeight="14.5" x14ac:dyDescent="0.35"/>
  <cols>
    <col min="1" max="1" width="48.54296875" bestFit="1" customWidth="1"/>
    <col min="2" max="2" width="10.26953125" bestFit="1" customWidth="1"/>
    <col min="3" max="3" width="14.54296875" bestFit="1" customWidth="1"/>
    <col min="4" max="4" width="14.81640625" bestFit="1" customWidth="1"/>
    <col min="5" max="5" width="15.81640625" bestFit="1" customWidth="1"/>
    <col min="6" max="6" width="24" bestFit="1" customWidth="1"/>
    <col min="7" max="7" width="15.54296875" style="12" bestFit="1" customWidth="1"/>
    <col min="8" max="8" width="33.90625" customWidth="1"/>
    <col min="9" max="9" width="10.54296875" bestFit="1" customWidth="1"/>
    <col min="10" max="10" width="14.81640625" bestFit="1" customWidth="1"/>
    <col min="11" max="11" width="15.1796875" bestFit="1" customWidth="1"/>
    <col min="12" max="12" width="16.1796875" bestFit="1" customWidth="1"/>
    <col min="13" max="13" width="24.26953125" bestFit="1" customWidth="1"/>
    <col min="17" max="17" width="23.54296875" hidden="1" customWidth="1"/>
    <col min="19" max="21" width="8.7265625" style="5"/>
    <col min="23" max="25" width="8.7265625" style="7"/>
  </cols>
  <sheetData>
    <row r="1" spans="1:25" s="2" customFormat="1" x14ac:dyDescent="0.35">
      <c r="A1" s="2" t="s">
        <v>0</v>
      </c>
      <c r="B1" s="2" t="s">
        <v>1</v>
      </c>
      <c r="C1" s="2" t="s">
        <v>5</v>
      </c>
      <c r="D1" s="2" t="s">
        <v>22</v>
      </c>
      <c r="E1" s="2" t="s">
        <v>23</v>
      </c>
      <c r="F1" s="2" t="s">
        <v>24</v>
      </c>
      <c r="G1" s="3" t="s">
        <v>4</v>
      </c>
      <c r="H1" s="2" t="s">
        <v>2</v>
      </c>
      <c r="I1" s="2" t="s">
        <v>3</v>
      </c>
      <c r="J1" s="2" t="s">
        <v>6</v>
      </c>
      <c r="K1" s="2" t="s">
        <v>25</v>
      </c>
      <c r="L1" s="2" t="s">
        <v>26</v>
      </c>
      <c r="M1" s="2" t="s">
        <v>7</v>
      </c>
      <c r="Q1" s="2" t="s">
        <v>249</v>
      </c>
      <c r="S1" s="4" t="s">
        <v>250</v>
      </c>
      <c r="T1" s="4"/>
      <c r="U1" s="4"/>
      <c r="W1" s="6" t="s">
        <v>251</v>
      </c>
      <c r="X1" s="6"/>
      <c r="Y1" s="6"/>
    </row>
    <row r="2" spans="1:25" x14ac:dyDescent="0.35">
      <c r="A2" t="s">
        <v>164</v>
      </c>
      <c r="B2">
        <v>1068</v>
      </c>
      <c r="C2" t="s">
        <v>45</v>
      </c>
      <c r="D2" t="s">
        <v>143</v>
      </c>
      <c r="E2" t="s">
        <v>137</v>
      </c>
      <c r="F2" t="s">
        <v>57</v>
      </c>
      <c r="G2" s="3">
        <v>68</v>
      </c>
      <c r="H2" s="2" t="str">
        <f t="shared" ref="H2:H39" si="0">VLOOKUP($G2,$I$42:$O$192,7,FALSE)</f>
        <v>Managed Care with Rugs</v>
      </c>
      <c r="I2" s="2">
        <f t="shared" ref="I2:I39" si="1">VLOOKUP($G2,$I$42:$O$192,1,FALSE)</f>
        <v>68</v>
      </c>
      <c r="J2" s="2" t="str">
        <f t="shared" ref="J2:J39" si="2">VLOOKUP($G2,$I$42:$O$192,2,FALSE)</f>
        <v>Managed Care</v>
      </c>
      <c r="K2" s="2" t="str">
        <f t="shared" ref="K2:K39" si="3">VLOOKUP($G2,$I$42:$O$192,3,FALSE)</f>
        <v>MCR</v>
      </c>
      <c r="L2" s="2">
        <f t="shared" ref="L2:L39" si="4">VLOOKUP($G2,$I$42:$O$192,4,FALSE)</f>
        <v>0</v>
      </c>
      <c r="M2" s="2" t="str">
        <f t="shared" ref="M2:M39" si="5">VLOOKUP($G2,$I$42:$O$192,5,FALSE)</f>
        <v>RUGs IV Care Levels</v>
      </c>
      <c r="Q2" t="str">
        <f>CONCATENATE($D2,$E2)</f>
        <v>ATNMA</v>
      </c>
      <c r="S2" s="5" t="e">
        <f t="shared" ref="S2:S39" si="6">VLOOKUP($Q2,$N$42:$P$192,3,FALSE)</f>
        <v>#N/A</v>
      </c>
      <c r="T2" s="5" t="e">
        <f t="shared" ref="T2:T39" si="7">VLOOKUP($Q2,$N$42:$P$192,1,FALSE)</f>
        <v>#N/A</v>
      </c>
      <c r="U2" s="5" t="e">
        <f t="shared" ref="U2:U39" si="8">VLOOKUP($Q2,$N$42:$P$192,2,FALSE)</f>
        <v>#N/A</v>
      </c>
      <c r="W2" s="7" t="e">
        <f t="shared" ref="W2:W39" si="9">VLOOKUP($B2,$I$42:$P$192,1,FALSE)</f>
        <v>#N/A</v>
      </c>
      <c r="X2" s="7" t="e">
        <f t="shared" ref="X2:X39" si="10">VLOOKUP($B2,$I$42:$P$192,6,FALSE)</f>
        <v>#N/A</v>
      </c>
      <c r="Y2" s="7" t="e">
        <f t="shared" ref="Y2:Y39" si="11">VLOOKUP($B2,$I$42:$P$192,7,FALSE)</f>
        <v>#N/A</v>
      </c>
    </row>
    <row r="3" spans="1:25" x14ac:dyDescent="0.35">
      <c r="A3" t="s">
        <v>166</v>
      </c>
      <c r="B3">
        <v>588</v>
      </c>
      <c r="C3" t="s">
        <v>45</v>
      </c>
      <c r="D3" t="s">
        <v>140</v>
      </c>
      <c r="F3" t="s">
        <v>57</v>
      </c>
      <c r="G3" s="3">
        <v>68</v>
      </c>
      <c r="H3" s="2" t="str">
        <f t="shared" si="0"/>
        <v>Managed Care with Rugs</v>
      </c>
      <c r="I3" s="2">
        <f t="shared" si="1"/>
        <v>68</v>
      </c>
      <c r="J3" s="2" t="str">
        <f t="shared" si="2"/>
        <v>Managed Care</v>
      </c>
      <c r="K3" s="2" t="str">
        <f t="shared" si="3"/>
        <v>MCR</v>
      </c>
      <c r="L3" s="2">
        <f t="shared" si="4"/>
        <v>0</v>
      </c>
      <c r="M3" s="2" t="str">
        <f t="shared" si="5"/>
        <v>RUGs IV Care Levels</v>
      </c>
      <c r="Q3" t="str">
        <f t="shared" ref="Q3:Q39" si="12">CONCATENATE($D3,$E3)</f>
        <v>BCM</v>
      </c>
      <c r="S3" s="5" t="e">
        <f t="shared" si="6"/>
        <v>#N/A</v>
      </c>
      <c r="T3" s="5" t="e">
        <f t="shared" si="7"/>
        <v>#N/A</v>
      </c>
      <c r="U3" s="5" t="e">
        <f t="shared" si="8"/>
        <v>#N/A</v>
      </c>
      <c r="W3" s="7" t="e">
        <f t="shared" si="9"/>
        <v>#N/A</v>
      </c>
      <c r="X3" s="7" t="e">
        <f t="shared" si="10"/>
        <v>#N/A</v>
      </c>
      <c r="Y3" s="7" t="e">
        <f t="shared" si="11"/>
        <v>#N/A</v>
      </c>
    </row>
    <row r="4" spans="1:25" x14ac:dyDescent="0.35">
      <c r="A4" t="s">
        <v>167</v>
      </c>
      <c r="B4">
        <v>1328</v>
      </c>
      <c r="C4" t="s">
        <v>45</v>
      </c>
      <c r="D4" t="s">
        <v>168</v>
      </c>
      <c r="G4" s="3">
        <v>58</v>
      </c>
      <c r="H4" s="2" t="str">
        <f t="shared" si="0"/>
        <v>Managed Care with Levels (RUG IV)</v>
      </c>
      <c r="I4" s="2">
        <f t="shared" si="1"/>
        <v>58</v>
      </c>
      <c r="J4" s="2" t="str">
        <f t="shared" si="2"/>
        <v>Managed Care</v>
      </c>
      <c r="K4" s="2" t="str">
        <f t="shared" si="3"/>
        <v>MCL</v>
      </c>
      <c r="L4" s="2" t="str">
        <f t="shared" si="4"/>
        <v>(RUG)</v>
      </c>
      <c r="M4" s="2" t="str">
        <f t="shared" si="5"/>
        <v>5 Levels of Care</v>
      </c>
      <c r="Q4" t="str">
        <f t="shared" si="12"/>
        <v>CP</v>
      </c>
      <c r="S4" s="5" t="e">
        <f t="shared" si="6"/>
        <v>#N/A</v>
      </c>
      <c r="T4" s="5" t="e">
        <f t="shared" si="7"/>
        <v>#N/A</v>
      </c>
      <c r="U4" s="5" t="e">
        <f t="shared" si="8"/>
        <v>#N/A</v>
      </c>
      <c r="W4" s="7" t="e">
        <f t="shared" si="9"/>
        <v>#N/A</v>
      </c>
      <c r="X4" s="7" t="e">
        <f t="shared" si="10"/>
        <v>#N/A</v>
      </c>
      <c r="Y4" s="7" t="e">
        <f t="shared" si="11"/>
        <v>#N/A</v>
      </c>
    </row>
    <row r="5" spans="1:25" x14ac:dyDescent="0.35">
      <c r="A5" t="s">
        <v>171</v>
      </c>
      <c r="B5">
        <v>169</v>
      </c>
      <c r="C5" t="s">
        <v>54</v>
      </c>
      <c r="D5" t="s">
        <v>73</v>
      </c>
      <c r="F5" t="s">
        <v>52</v>
      </c>
      <c r="G5" s="3">
        <v>169</v>
      </c>
      <c r="H5" s="2" t="str">
        <f t="shared" si="0"/>
        <v>Long Term Care Insurance</v>
      </c>
      <c r="I5" s="2">
        <f t="shared" si="1"/>
        <v>169</v>
      </c>
      <c r="J5" s="2" t="str">
        <f t="shared" si="2"/>
        <v>Other</v>
      </c>
      <c r="K5" s="2" t="str">
        <f t="shared" si="3"/>
        <v>LTC</v>
      </c>
      <c r="L5" s="2">
        <f t="shared" si="4"/>
        <v>0</v>
      </c>
      <c r="M5" s="2">
        <f t="shared" si="5"/>
        <v>0</v>
      </c>
      <c r="Q5" t="str">
        <f t="shared" si="12"/>
        <v>INS</v>
      </c>
      <c r="S5" s="5" t="e">
        <f t="shared" si="6"/>
        <v>#N/A</v>
      </c>
      <c r="T5" s="5" t="e">
        <f t="shared" si="7"/>
        <v>#N/A</v>
      </c>
      <c r="U5" s="5" t="e">
        <f t="shared" si="8"/>
        <v>#N/A</v>
      </c>
      <c r="W5" s="7">
        <f t="shared" si="9"/>
        <v>169</v>
      </c>
      <c r="X5" s="7" t="str">
        <f t="shared" si="10"/>
        <v>LTC</v>
      </c>
      <c r="Y5" s="7" t="str">
        <f t="shared" si="11"/>
        <v>Long Term Care Insurance</v>
      </c>
    </row>
    <row r="6" spans="1:25" x14ac:dyDescent="0.35">
      <c r="A6" t="s">
        <v>174</v>
      </c>
      <c r="B6">
        <v>528</v>
      </c>
      <c r="C6" t="s">
        <v>45</v>
      </c>
      <c r="D6" t="s">
        <v>146</v>
      </c>
      <c r="E6" t="s">
        <v>141</v>
      </c>
      <c r="F6" t="s">
        <v>57</v>
      </c>
      <c r="G6" s="3">
        <v>68</v>
      </c>
      <c r="H6" s="2" t="str">
        <f t="shared" si="0"/>
        <v>Managed Care with Rugs</v>
      </c>
      <c r="I6" s="2">
        <f t="shared" si="1"/>
        <v>68</v>
      </c>
      <c r="J6" s="2" t="str">
        <f t="shared" si="2"/>
        <v>Managed Care</v>
      </c>
      <c r="K6" s="2" t="str">
        <f t="shared" si="3"/>
        <v>MCR</v>
      </c>
      <c r="L6" s="2">
        <f t="shared" si="4"/>
        <v>0</v>
      </c>
      <c r="M6" s="2" t="str">
        <f t="shared" si="5"/>
        <v>RUGs IV Care Levels</v>
      </c>
      <c r="Q6" t="str">
        <f t="shared" si="12"/>
        <v>MDRNY</v>
      </c>
      <c r="S6" s="5" t="e">
        <f t="shared" si="6"/>
        <v>#N/A</v>
      </c>
      <c r="T6" s="5" t="e">
        <f t="shared" si="7"/>
        <v>#N/A</v>
      </c>
      <c r="U6" s="5" t="e">
        <f t="shared" si="8"/>
        <v>#N/A</v>
      </c>
      <c r="W6" s="7" t="e">
        <f t="shared" si="9"/>
        <v>#N/A</v>
      </c>
      <c r="X6" s="7" t="e">
        <f t="shared" si="10"/>
        <v>#N/A</v>
      </c>
      <c r="Y6" s="7" t="e">
        <f t="shared" si="11"/>
        <v>#N/A</v>
      </c>
    </row>
    <row r="7" spans="1:25" x14ac:dyDescent="0.35">
      <c r="A7" t="s">
        <v>177</v>
      </c>
      <c r="B7">
        <v>898</v>
      </c>
      <c r="C7" t="s">
        <v>45</v>
      </c>
      <c r="D7" t="s">
        <v>146</v>
      </c>
      <c r="E7" t="s">
        <v>178</v>
      </c>
      <c r="F7" t="s">
        <v>57</v>
      </c>
      <c r="G7" s="3">
        <v>68</v>
      </c>
      <c r="H7" s="2" t="str">
        <f t="shared" si="0"/>
        <v>Managed Care with Rugs</v>
      </c>
      <c r="I7" s="2">
        <f t="shared" si="1"/>
        <v>68</v>
      </c>
      <c r="J7" s="2" t="str">
        <f t="shared" si="2"/>
        <v>Managed Care</v>
      </c>
      <c r="K7" s="2" t="str">
        <f t="shared" si="3"/>
        <v>MCR</v>
      </c>
      <c r="L7" s="2">
        <f t="shared" si="4"/>
        <v>0</v>
      </c>
      <c r="M7" s="2" t="str">
        <f t="shared" si="5"/>
        <v>RUGs IV Care Levels</v>
      </c>
      <c r="Q7" t="str">
        <f t="shared" si="12"/>
        <v>MDRNHP</v>
      </c>
      <c r="S7" s="5" t="e">
        <f t="shared" si="6"/>
        <v>#N/A</v>
      </c>
      <c r="T7" s="5" t="e">
        <f t="shared" si="7"/>
        <v>#N/A</v>
      </c>
      <c r="U7" s="5" t="e">
        <f t="shared" si="8"/>
        <v>#N/A</v>
      </c>
      <c r="W7" s="7" t="e">
        <f t="shared" si="9"/>
        <v>#N/A</v>
      </c>
      <c r="X7" s="7" t="e">
        <f t="shared" si="10"/>
        <v>#N/A</v>
      </c>
      <c r="Y7" s="7" t="e">
        <f t="shared" si="11"/>
        <v>#N/A</v>
      </c>
    </row>
    <row r="8" spans="1:25" x14ac:dyDescent="0.35">
      <c r="A8" t="s">
        <v>181</v>
      </c>
      <c r="B8">
        <v>1218</v>
      </c>
      <c r="C8" t="s">
        <v>50</v>
      </c>
      <c r="D8" t="s">
        <v>182</v>
      </c>
      <c r="E8" t="s">
        <v>147</v>
      </c>
      <c r="F8" t="s">
        <v>50</v>
      </c>
      <c r="G8" s="3">
        <v>274</v>
      </c>
      <c r="H8" s="2" t="str">
        <f t="shared" si="0"/>
        <v>Elderwood Health</v>
      </c>
      <c r="I8" s="2">
        <f t="shared" si="1"/>
        <v>274</v>
      </c>
      <c r="J8" s="2" t="str">
        <f t="shared" si="2"/>
        <v>Managed Care</v>
      </c>
      <c r="K8" s="2" t="str">
        <f t="shared" si="3"/>
        <v>ELW</v>
      </c>
      <c r="L8" s="2">
        <f t="shared" si="4"/>
        <v>0</v>
      </c>
      <c r="M8" s="2" t="str">
        <f t="shared" si="5"/>
        <v>New York Medicaid</v>
      </c>
      <c r="Q8" t="str">
        <f t="shared" si="12"/>
        <v>EDWMLTC</v>
      </c>
      <c r="S8" s="5" t="e">
        <f t="shared" si="6"/>
        <v>#N/A</v>
      </c>
      <c r="T8" s="5" t="e">
        <f t="shared" si="7"/>
        <v>#N/A</v>
      </c>
      <c r="U8" s="5" t="e">
        <f t="shared" si="8"/>
        <v>#N/A</v>
      </c>
      <c r="W8" s="7" t="e">
        <f t="shared" si="9"/>
        <v>#N/A</v>
      </c>
      <c r="X8" s="7" t="e">
        <f t="shared" si="10"/>
        <v>#N/A</v>
      </c>
      <c r="Y8" s="7" t="e">
        <f t="shared" si="11"/>
        <v>#N/A</v>
      </c>
    </row>
    <row r="9" spans="1:25" x14ac:dyDescent="0.35">
      <c r="A9" t="s">
        <v>185</v>
      </c>
      <c r="B9">
        <v>658</v>
      </c>
      <c r="C9" t="s">
        <v>45</v>
      </c>
      <c r="D9" t="s">
        <v>180</v>
      </c>
      <c r="E9" t="s">
        <v>58</v>
      </c>
      <c r="F9" t="s">
        <v>134</v>
      </c>
      <c r="G9" s="3">
        <v>234</v>
      </c>
      <c r="H9" s="2" t="str">
        <f t="shared" si="0"/>
        <v>Excellus</v>
      </c>
      <c r="I9" s="2">
        <f t="shared" si="1"/>
        <v>234</v>
      </c>
      <c r="J9" s="2" t="str">
        <f t="shared" si="2"/>
        <v>Managed Care</v>
      </c>
      <c r="K9" s="2" t="str">
        <f t="shared" si="3"/>
        <v>EXC</v>
      </c>
      <c r="L9" s="2">
        <f t="shared" si="4"/>
        <v>0</v>
      </c>
      <c r="M9" s="2" t="str">
        <f t="shared" si="5"/>
        <v>4 levels of care</v>
      </c>
      <c r="Q9" t="str">
        <f t="shared" si="12"/>
        <v>EXCMMC</v>
      </c>
      <c r="S9" s="5" t="e">
        <f t="shared" si="6"/>
        <v>#N/A</v>
      </c>
      <c r="T9" s="5" t="e">
        <f t="shared" si="7"/>
        <v>#N/A</v>
      </c>
      <c r="U9" s="5" t="e">
        <f t="shared" si="8"/>
        <v>#N/A</v>
      </c>
      <c r="W9" s="7" t="e">
        <f t="shared" si="9"/>
        <v>#N/A</v>
      </c>
      <c r="X9" s="7" t="e">
        <f t="shared" si="10"/>
        <v>#N/A</v>
      </c>
      <c r="Y9" s="7" t="e">
        <f t="shared" si="11"/>
        <v>#N/A</v>
      </c>
    </row>
    <row r="10" spans="1:25" x14ac:dyDescent="0.35">
      <c r="A10" t="s">
        <v>187</v>
      </c>
      <c r="B10">
        <v>638</v>
      </c>
      <c r="C10" t="s">
        <v>45</v>
      </c>
      <c r="D10" t="s">
        <v>180</v>
      </c>
      <c r="E10" t="s">
        <v>188</v>
      </c>
      <c r="F10" t="s">
        <v>47</v>
      </c>
      <c r="G10" s="3">
        <v>355</v>
      </c>
      <c r="H10" s="2" t="str">
        <f t="shared" si="0"/>
        <v>MLTC - BCBS</v>
      </c>
      <c r="I10" s="2">
        <f t="shared" si="1"/>
        <v>355</v>
      </c>
      <c r="J10" s="2" t="str">
        <f t="shared" si="2"/>
        <v>Managed Care</v>
      </c>
      <c r="K10" s="2" t="str">
        <f t="shared" si="3"/>
        <v>BCS</v>
      </c>
      <c r="L10" s="2" t="str">
        <f t="shared" si="4"/>
        <v>MLTC</v>
      </c>
      <c r="M10" s="2" t="str">
        <f t="shared" si="5"/>
        <v>New York Medicaid</v>
      </c>
      <c r="Q10" t="str">
        <f t="shared" si="12"/>
        <v>EXCWA</v>
      </c>
      <c r="S10" s="5" t="e">
        <f t="shared" si="6"/>
        <v>#N/A</v>
      </c>
      <c r="T10" s="5" t="e">
        <f t="shared" si="7"/>
        <v>#N/A</v>
      </c>
      <c r="U10" s="5" t="e">
        <f t="shared" si="8"/>
        <v>#N/A</v>
      </c>
      <c r="W10" s="7" t="e">
        <f t="shared" si="9"/>
        <v>#N/A</v>
      </c>
      <c r="X10" s="7" t="e">
        <f t="shared" si="10"/>
        <v>#N/A</v>
      </c>
      <c r="Y10" s="7" t="e">
        <f t="shared" si="11"/>
        <v>#N/A</v>
      </c>
    </row>
    <row r="11" spans="1:25" x14ac:dyDescent="0.35">
      <c r="A11" t="s">
        <v>189</v>
      </c>
      <c r="B11">
        <v>698</v>
      </c>
      <c r="C11" t="s">
        <v>50</v>
      </c>
      <c r="D11" t="s">
        <v>184</v>
      </c>
      <c r="E11" t="s">
        <v>147</v>
      </c>
      <c r="F11" t="s">
        <v>50</v>
      </c>
      <c r="G11" s="3">
        <v>324</v>
      </c>
      <c r="H11" s="2" t="str">
        <f t="shared" si="0"/>
        <v>MLTC - Fidelis</v>
      </c>
      <c r="I11" s="2">
        <f t="shared" si="1"/>
        <v>324</v>
      </c>
      <c r="J11" s="2" t="str">
        <f t="shared" si="2"/>
        <v>Managed Care</v>
      </c>
      <c r="K11" s="2" t="str">
        <f t="shared" si="3"/>
        <v>FD</v>
      </c>
      <c r="L11" s="2" t="str">
        <f t="shared" si="4"/>
        <v>MLTC</v>
      </c>
      <c r="M11" s="2" t="str">
        <f t="shared" si="5"/>
        <v>New York Medicaid</v>
      </c>
      <c r="Q11" t="str">
        <f t="shared" si="12"/>
        <v>FIDMLTC</v>
      </c>
      <c r="S11" s="5" t="e">
        <f t="shared" si="6"/>
        <v>#N/A</v>
      </c>
      <c r="T11" s="5" t="e">
        <f t="shared" si="7"/>
        <v>#N/A</v>
      </c>
      <c r="U11" s="5" t="e">
        <f t="shared" si="8"/>
        <v>#N/A</v>
      </c>
      <c r="W11" s="7" t="e">
        <f t="shared" si="9"/>
        <v>#N/A</v>
      </c>
      <c r="X11" s="7" t="e">
        <f t="shared" si="10"/>
        <v>#N/A</v>
      </c>
      <c r="Y11" s="7" t="e">
        <f t="shared" si="11"/>
        <v>#N/A</v>
      </c>
    </row>
    <row r="12" spans="1:25" x14ac:dyDescent="0.35">
      <c r="A12" t="s">
        <v>192</v>
      </c>
      <c r="B12">
        <v>809</v>
      </c>
      <c r="C12" t="s">
        <v>50</v>
      </c>
      <c r="D12" t="s">
        <v>193</v>
      </c>
      <c r="F12" t="s">
        <v>50</v>
      </c>
      <c r="G12" s="3">
        <v>356</v>
      </c>
      <c r="H12" s="2" t="str">
        <f t="shared" si="0"/>
        <v>Hospice Medicaid NY</v>
      </c>
      <c r="I12" s="2">
        <f t="shared" si="1"/>
        <v>356</v>
      </c>
      <c r="J12" s="2" t="str">
        <f t="shared" si="2"/>
        <v>Medicaid</v>
      </c>
      <c r="K12" s="2" t="str">
        <f t="shared" si="3"/>
        <v>HM</v>
      </c>
      <c r="L12" s="2" t="str">
        <f t="shared" si="4"/>
        <v>NY</v>
      </c>
      <c r="M12" s="2" t="str">
        <f t="shared" si="5"/>
        <v>New York Medicaid</v>
      </c>
      <c r="Q12" t="str">
        <f t="shared" si="12"/>
        <v>HFI</v>
      </c>
      <c r="S12" s="5" t="e">
        <f t="shared" si="6"/>
        <v>#N/A</v>
      </c>
      <c r="T12" s="5" t="e">
        <f t="shared" si="7"/>
        <v>#N/A</v>
      </c>
      <c r="U12" s="5" t="e">
        <f t="shared" si="8"/>
        <v>#N/A</v>
      </c>
      <c r="W12" s="7" t="e">
        <f t="shared" si="9"/>
        <v>#N/A</v>
      </c>
      <c r="X12" s="7" t="e">
        <f t="shared" si="10"/>
        <v>#N/A</v>
      </c>
      <c r="Y12" s="7" t="e">
        <f t="shared" si="11"/>
        <v>#N/A</v>
      </c>
    </row>
    <row r="13" spans="1:25" x14ac:dyDescent="0.35">
      <c r="A13" t="s">
        <v>196</v>
      </c>
      <c r="B13">
        <v>738</v>
      </c>
      <c r="C13" t="s">
        <v>50</v>
      </c>
      <c r="D13" t="s">
        <v>197</v>
      </c>
      <c r="E13" t="s">
        <v>198</v>
      </c>
      <c r="F13" t="s">
        <v>50</v>
      </c>
      <c r="G13" s="3">
        <v>356</v>
      </c>
      <c r="H13" s="2" t="str">
        <f t="shared" si="0"/>
        <v>Hospice Medicaid NY</v>
      </c>
      <c r="I13" s="2">
        <f t="shared" si="1"/>
        <v>356</v>
      </c>
      <c r="J13" s="2" t="str">
        <f t="shared" si="2"/>
        <v>Medicaid</v>
      </c>
      <c r="K13" s="2" t="str">
        <f t="shared" si="3"/>
        <v>HM</v>
      </c>
      <c r="L13" s="2" t="str">
        <f t="shared" si="4"/>
        <v>NY</v>
      </c>
      <c r="M13" s="2" t="str">
        <f t="shared" si="5"/>
        <v>New York Medicaid</v>
      </c>
      <c r="Q13" t="str">
        <f t="shared" si="12"/>
        <v>ICCHMLTC</v>
      </c>
      <c r="S13" s="5" t="e">
        <f t="shared" si="6"/>
        <v>#N/A</v>
      </c>
      <c r="T13" s="5" t="e">
        <f t="shared" si="7"/>
        <v>#N/A</v>
      </c>
      <c r="U13" s="5" t="e">
        <f t="shared" si="8"/>
        <v>#N/A</v>
      </c>
      <c r="W13" s="7" t="e">
        <f t="shared" si="9"/>
        <v>#N/A</v>
      </c>
      <c r="X13" s="7" t="e">
        <f t="shared" si="10"/>
        <v>#N/A</v>
      </c>
      <c r="Y13" s="7" t="e">
        <f t="shared" si="11"/>
        <v>#N/A</v>
      </c>
    </row>
    <row r="14" spans="1:25" x14ac:dyDescent="0.35">
      <c r="A14" t="s">
        <v>60</v>
      </c>
      <c r="B14">
        <v>78</v>
      </c>
      <c r="C14" t="s">
        <v>50</v>
      </c>
      <c r="D14" t="s">
        <v>51</v>
      </c>
      <c r="E14" t="s">
        <v>141</v>
      </c>
      <c r="F14" t="s">
        <v>144</v>
      </c>
      <c r="G14" s="3">
        <v>356</v>
      </c>
      <c r="H14" s="2" t="str">
        <f t="shared" si="0"/>
        <v>Hospice Medicaid NY</v>
      </c>
      <c r="I14" s="2">
        <f t="shared" si="1"/>
        <v>356</v>
      </c>
      <c r="J14" s="2" t="str">
        <f t="shared" si="2"/>
        <v>Medicaid</v>
      </c>
      <c r="K14" s="2" t="str">
        <f t="shared" si="3"/>
        <v>HM</v>
      </c>
      <c r="L14" s="2" t="str">
        <f t="shared" si="4"/>
        <v>NY</v>
      </c>
      <c r="M14" s="2" t="str">
        <f t="shared" si="5"/>
        <v>New York Medicaid</v>
      </c>
      <c r="Q14" t="str">
        <f t="shared" si="12"/>
        <v>HMNY</v>
      </c>
      <c r="S14" s="5">
        <f t="shared" si="6"/>
        <v>356</v>
      </c>
      <c r="T14" s="5" t="str">
        <f t="shared" si="7"/>
        <v>HMNY</v>
      </c>
      <c r="U14" s="5" t="str">
        <f t="shared" si="8"/>
        <v>Hospice Medicaid NY</v>
      </c>
      <c r="W14" s="7" t="e">
        <f t="shared" si="9"/>
        <v>#N/A</v>
      </c>
      <c r="X14" s="7" t="e">
        <f t="shared" si="10"/>
        <v>#N/A</v>
      </c>
      <c r="Y14" s="7" t="e">
        <f t="shared" si="11"/>
        <v>#N/A</v>
      </c>
    </row>
    <row r="15" spans="1:25" x14ac:dyDescent="0.35">
      <c r="A15" t="s">
        <v>203</v>
      </c>
      <c r="B15">
        <v>408</v>
      </c>
      <c r="C15" t="s">
        <v>50</v>
      </c>
      <c r="D15" t="s">
        <v>148</v>
      </c>
      <c r="E15" t="s">
        <v>141</v>
      </c>
      <c r="F15" t="s">
        <v>50</v>
      </c>
      <c r="G15" s="3">
        <v>356</v>
      </c>
      <c r="H15" s="2" t="str">
        <f t="shared" si="0"/>
        <v>Hospice Medicaid NY</v>
      </c>
      <c r="I15" s="2">
        <f t="shared" si="1"/>
        <v>356</v>
      </c>
      <c r="J15" s="2" t="str">
        <f t="shared" si="2"/>
        <v>Medicaid</v>
      </c>
      <c r="K15" s="2" t="str">
        <f t="shared" si="3"/>
        <v>HM</v>
      </c>
      <c r="L15" s="2" t="str">
        <f t="shared" si="4"/>
        <v>NY</v>
      </c>
      <c r="M15" s="2" t="str">
        <f t="shared" si="5"/>
        <v>New York Medicaid</v>
      </c>
      <c r="Q15" t="str">
        <f t="shared" si="12"/>
        <v>HMMNY</v>
      </c>
      <c r="S15" s="5" t="e">
        <f t="shared" si="6"/>
        <v>#N/A</v>
      </c>
      <c r="T15" s="5" t="e">
        <f t="shared" si="7"/>
        <v>#N/A</v>
      </c>
      <c r="U15" s="5" t="e">
        <f t="shared" si="8"/>
        <v>#N/A</v>
      </c>
      <c r="W15" s="7" t="e">
        <f t="shared" si="9"/>
        <v>#N/A</v>
      </c>
      <c r="X15" s="7" t="e">
        <f t="shared" si="10"/>
        <v>#N/A</v>
      </c>
      <c r="Y15" s="7" t="e">
        <f t="shared" si="11"/>
        <v>#N/A</v>
      </c>
    </row>
    <row r="16" spans="1:25" x14ac:dyDescent="0.35">
      <c r="A16" t="s">
        <v>64</v>
      </c>
      <c r="B16">
        <v>318</v>
      </c>
      <c r="C16" t="s">
        <v>31</v>
      </c>
      <c r="D16" t="s">
        <v>65</v>
      </c>
      <c r="E16" s="1"/>
      <c r="F16" t="s">
        <v>144</v>
      </c>
      <c r="G16" s="3">
        <v>13</v>
      </c>
      <c r="H16" s="2" t="str">
        <f t="shared" si="0"/>
        <v>Medicaid Pending</v>
      </c>
      <c r="I16" s="2">
        <f t="shared" si="1"/>
        <v>13</v>
      </c>
      <c r="J16" s="2" t="str">
        <f t="shared" si="2"/>
        <v>Private</v>
      </c>
      <c r="K16" s="2" t="str">
        <f t="shared" si="3"/>
        <v>MP</v>
      </c>
      <c r="L16" s="2">
        <f t="shared" si="4"/>
        <v>0</v>
      </c>
      <c r="M16" s="2" t="str">
        <f t="shared" si="5"/>
        <v>Standard</v>
      </c>
      <c r="Q16" t="str">
        <f t="shared" si="12"/>
        <v>HMP</v>
      </c>
      <c r="S16" s="5" t="e">
        <f t="shared" si="6"/>
        <v>#N/A</v>
      </c>
      <c r="T16" s="5" t="e">
        <f t="shared" si="7"/>
        <v>#N/A</v>
      </c>
      <c r="U16" s="5" t="e">
        <f t="shared" si="8"/>
        <v>#N/A</v>
      </c>
      <c r="W16" s="7" t="e">
        <f t="shared" si="9"/>
        <v>#N/A</v>
      </c>
      <c r="X16" s="7" t="e">
        <f t="shared" si="10"/>
        <v>#N/A</v>
      </c>
      <c r="Y16" s="7" t="e">
        <f t="shared" si="11"/>
        <v>#N/A</v>
      </c>
    </row>
    <row r="17" spans="1:25" x14ac:dyDescent="0.35">
      <c r="A17" t="s">
        <v>67</v>
      </c>
      <c r="B17">
        <v>119</v>
      </c>
      <c r="C17" t="s">
        <v>31</v>
      </c>
      <c r="D17" t="s">
        <v>53</v>
      </c>
      <c r="F17" t="s">
        <v>52</v>
      </c>
      <c r="G17" s="3">
        <v>119</v>
      </c>
      <c r="H17" s="2" t="str">
        <f t="shared" si="0"/>
        <v>Hospice Private</v>
      </c>
      <c r="I17" s="2">
        <f t="shared" si="1"/>
        <v>119</v>
      </c>
      <c r="J17" s="2" t="str">
        <f t="shared" si="2"/>
        <v>Other</v>
      </c>
      <c r="K17" s="2" t="str">
        <f t="shared" si="3"/>
        <v>HP</v>
      </c>
      <c r="L17" s="2">
        <f t="shared" si="4"/>
        <v>0</v>
      </c>
      <c r="M17" s="2" t="str">
        <f t="shared" si="5"/>
        <v>Standard</v>
      </c>
      <c r="Q17" t="str">
        <f t="shared" si="12"/>
        <v>HP</v>
      </c>
      <c r="S17" s="5">
        <f t="shared" si="6"/>
        <v>119</v>
      </c>
      <c r="T17" s="5" t="str">
        <f t="shared" si="7"/>
        <v>HP</v>
      </c>
      <c r="U17" s="5" t="str">
        <f t="shared" si="8"/>
        <v>Hospice Private</v>
      </c>
      <c r="W17" s="7">
        <f t="shared" si="9"/>
        <v>119</v>
      </c>
      <c r="X17" s="7" t="str">
        <f t="shared" si="10"/>
        <v>HP</v>
      </c>
      <c r="Y17" s="7" t="str">
        <f t="shared" si="11"/>
        <v>Hospice Private</v>
      </c>
    </row>
    <row r="18" spans="1:25" x14ac:dyDescent="0.35">
      <c r="A18" t="s">
        <v>209</v>
      </c>
      <c r="B18">
        <v>728</v>
      </c>
      <c r="C18" t="s">
        <v>50</v>
      </c>
      <c r="D18" t="s">
        <v>70</v>
      </c>
      <c r="E18" s="1" t="s">
        <v>198</v>
      </c>
      <c r="F18" t="s">
        <v>50</v>
      </c>
      <c r="G18" s="3">
        <v>356</v>
      </c>
      <c r="H18" s="2" t="str">
        <f t="shared" si="0"/>
        <v>Hospice Medicaid NY</v>
      </c>
      <c r="I18" s="2">
        <f t="shared" si="1"/>
        <v>356</v>
      </c>
      <c r="J18" s="2" t="str">
        <f t="shared" si="2"/>
        <v>Medicaid</v>
      </c>
      <c r="K18" s="2" t="str">
        <f t="shared" si="3"/>
        <v>HM</v>
      </c>
      <c r="L18" s="2" t="str">
        <f t="shared" si="4"/>
        <v>NY</v>
      </c>
      <c r="M18" s="2" t="str">
        <f t="shared" si="5"/>
        <v>New York Medicaid</v>
      </c>
      <c r="Q18" t="str">
        <f t="shared" si="12"/>
        <v>UHCHMLTC</v>
      </c>
      <c r="S18" s="5" t="e">
        <f t="shared" si="6"/>
        <v>#N/A</v>
      </c>
      <c r="T18" s="5" t="e">
        <f t="shared" si="7"/>
        <v>#N/A</v>
      </c>
      <c r="U18" s="5" t="e">
        <f t="shared" si="8"/>
        <v>#N/A</v>
      </c>
      <c r="W18" s="7" t="e">
        <f t="shared" si="9"/>
        <v>#N/A</v>
      </c>
      <c r="X18" s="7" t="e">
        <f t="shared" si="10"/>
        <v>#N/A</v>
      </c>
      <c r="Y18" s="7" t="e">
        <f t="shared" si="11"/>
        <v>#N/A</v>
      </c>
    </row>
    <row r="19" spans="1:25" x14ac:dyDescent="0.35">
      <c r="A19" t="s">
        <v>210</v>
      </c>
      <c r="B19">
        <v>708</v>
      </c>
      <c r="C19" t="s">
        <v>50</v>
      </c>
      <c r="D19" t="s">
        <v>197</v>
      </c>
      <c r="E19" t="s">
        <v>147</v>
      </c>
      <c r="F19" t="s">
        <v>50</v>
      </c>
      <c r="G19" s="3">
        <v>284</v>
      </c>
      <c r="H19" s="2" t="str">
        <f t="shared" si="0"/>
        <v>Icircle</v>
      </c>
      <c r="I19" s="2">
        <f t="shared" si="1"/>
        <v>284</v>
      </c>
      <c r="J19" s="2" t="str">
        <f t="shared" si="2"/>
        <v>Managed Care</v>
      </c>
      <c r="K19" s="2" t="str">
        <f t="shared" si="3"/>
        <v>IC</v>
      </c>
      <c r="L19" s="2">
        <f t="shared" si="4"/>
        <v>0</v>
      </c>
      <c r="M19" s="2" t="str">
        <f t="shared" si="5"/>
        <v>Standard</v>
      </c>
      <c r="Q19" t="str">
        <f t="shared" si="12"/>
        <v>ICCMLTC</v>
      </c>
      <c r="S19" s="5" t="e">
        <f t="shared" si="6"/>
        <v>#N/A</v>
      </c>
      <c r="T19" s="5" t="e">
        <f t="shared" si="7"/>
        <v>#N/A</v>
      </c>
      <c r="U19" s="5" t="e">
        <f t="shared" si="8"/>
        <v>#N/A</v>
      </c>
      <c r="W19" s="7" t="e">
        <f t="shared" si="9"/>
        <v>#N/A</v>
      </c>
      <c r="X19" s="7" t="e">
        <f t="shared" si="10"/>
        <v>#N/A</v>
      </c>
      <c r="Y19" s="7" t="e">
        <f t="shared" si="11"/>
        <v>#N/A</v>
      </c>
    </row>
    <row r="20" spans="1:25" x14ac:dyDescent="0.35">
      <c r="A20" t="s">
        <v>211</v>
      </c>
      <c r="B20">
        <v>1138</v>
      </c>
      <c r="C20" t="s">
        <v>50</v>
      </c>
      <c r="D20" t="s">
        <v>212</v>
      </c>
      <c r="E20" t="s">
        <v>147</v>
      </c>
      <c r="F20" t="s">
        <v>50</v>
      </c>
      <c r="G20" s="3">
        <v>3</v>
      </c>
      <c r="H20" s="2" t="str">
        <f t="shared" si="0"/>
        <v>Medicaid</v>
      </c>
      <c r="I20" s="2">
        <f t="shared" si="1"/>
        <v>3</v>
      </c>
      <c r="J20" s="2" t="str">
        <f t="shared" si="2"/>
        <v>Medicaid</v>
      </c>
      <c r="K20" s="2" t="str">
        <f t="shared" si="3"/>
        <v>MCD</v>
      </c>
      <c r="L20" s="2" t="str">
        <f t="shared" si="4"/>
        <v>NY</v>
      </c>
      <c r="M20" s="2" t="str">
        <f t="shared" si="5"/>
        <v>New York Medicaid</v>
      </c>
      <c r="Q20" t="str">
        <f t="shared" si="12"/>
        <v>KALMLTC</v>
      </c>
      <c r="S20" s="5" t="e">
        <f t="shared" si="6"/>
        <v>#N/A</v>
      </c>
      <c r="T20" s="5" t="e">
        <f t="shared" si="7"/>
        <v>#N/A</v>
      </c>
      <c r="U20" s="5" t="e">
        <f t="shared" si="8"/>
        <v>#N/A</v>
      </c>
      <c r="W20" s="7" t="e">
        <f t="shared" si="9"/>
        <v>#N/A</v>
      </c>
      <c r="X20" s="7" t="e">
        <f t="shared" si="10"/>
        <v>#N/A</v>
      </c>
      <c r="Y20" s="7" t="e">
        <f t="shared" si="11"/>
        <v>#N/A</v>
      </c>
    </row>
    <row r="21" spans="1:25" x14ac:dyDescent="0.35">
      <c r="A21" t="s">
        <v>213</v>
      </c>
      <c r="B21">
        <v>1168</v>
      </c>
      <c r="C21" t="s">
        <v>45</v>
      </c>
      <c r="D21" t="s">
        <v>145</v>
      </c>
      <c r="F21" t="s">
        <v>57</v>
      </c>
      <c r="G21" s="3">
        <v>68</v>
      </c>
      <c r="H21" s="2" t="str">
        <f t="shared" si="0"/>
        <v>Managed Care with Rugs</v>
      </c>
      <c r="I21" s="2">
        <f t="shared" si="1"/>
        <v>68</v>
      </c>
      <c r="J21" s="2" t="str">
        <f t="shared" si="2"/>
        <v>Managed Care</v>
      </c>
      <c r="K21" s="2" t="str">
        <f t="shared" si="3"/>
        <v>MCR</v>
      </c>
      <c r="L21" s="2">
        <f t="shared" si="4"/>
        <v>0</v>
      </c>
      <c r="M21" s="2" t="str">
        <f t="shared" si="5"/>
        <v>RUGs IV Care Levels</v>
      </c>
      <c r="Q21" t="str">
        <f t="shared" si="12"/>
        <v>MMA</v>
      </c>
      <c r="S21" s="5" t="e">
        <f t="shared" si="6"/>
        <v>#N/A</v>
      </c>
      <c r="T21" s="5" t="e">
        <f t="shared" si="7"/>
        <v>#N/A</v>
      </c>
      <c r="U21" s="5" t="e">
        <f t="shared" si="8"/>
        <v>#N/A</v>
      </c>
      <c r="W21" s="7" t="e">
        <f t="shared" si="9"/>
        <v>#N/A</v>
      </c>
      <c r="X21" s="7" t="e">
        <f t="shared" si="10"/>
        <v>#N/A</v>
      </c>
      <c r="Y21" s="7" t="e">
        <f t="shared" si="11"/>
        <v>#N/A</v>
      </c>
    </row>
    <row r="22" spans="1:25" x14ac:dyDescent="0.35">
      <c r="A22" t="s">
        <v>50</v>
      </c>
      <c r="B22">
        <v>3</v>
      </c>
      <c r="C22" t="s">
        <v>50</v>
      </c>
      <c r="D22" t="s">
        <v>135</v>
      </c>
      <c r="E22" t="s">
        <v>141</v>
      </c>
      <c r="F22" t="s">
        <v>144</v>
      </c>
      <c r="G22" s="3">
        <v>3</v>
      </c>
      <c r="H22" s="2" t="str">
        <f t="shared" si="0"/>
        <v>Medicaid</v>
      </c>
      <c r="I22" s="2">
        <f t="shared" si="1"/>
        <v>3</v>
      </c>
      <c r="J22" s="2" t="str">
        <f t="shared" si="2"/>
        <v>Medicaid</v>
      </c>
      <c r="K22" s="2" t="str">
        <f t="shared" si="3"/>
        <v>MCD</v>
      </c>
      <c r="L22" s="2" t="str">
        <f t="shared" si="4"/>
        <v>NY</v>
      </c>
      <c r="M22" s="2" t="str">
        <f t="shared" si="5"/>
        <v>New York Medicaid</v>
      </c>
      <c r="Q22" t="str">
        <f t="shared" si="12"/>
        <v>MCDNY</v>
      </c>
      <c r="S22" s="5">
        <f t="shared" si="6"/>
        <v>3</v>
      </c>
      <c r="T22" s="5" t="str">
        <f t="shared" si="7"/>
        <v>MCDNY</v>
      </c>
      <c r="U22" s="5" t="str">
        <f t="shared" si="8"/>
        <v>Medicaid</v>
      </c>
      <c r="W22" s="7">
        <f t="shared" si="9"/>
        <v>3</v>
      </c>
      <c r="X22" s="7" t="str">
        <f t="shared" si="10"/>
        <v>MCDNY</v>
      </c>
      <c r="Y22" s="7" t="str">
        <f t="shared" si="11"/>
        <v>Medicaid</v>
      </c>
    </row>
    <row r="23" spans="1:25" x14ac:dyDescent="0.35">
      <c r="A23" t="s">
        <v>217</v>
      </c>
      <c r="B23">
        <v>209</v>
      </c>
      <c r="C23" t="s">
        <v>50</v>
      </c>
      <c r="D23" t="s">
        <v>218</v>
      </c>
      <c r="E23" t="s">
        <v>141</v>
      </c>
      <c r="F23" t="s">
        <v>50</v>
      </c>
      <c r="G23" s="3">
        <v>3</v>
      </c>
      <c r="H23" s="2" t="str">
        <f t="shared" si="0"/>
        <v>Medicaid</v>
      </c>
      <c r="I23" s="2">
        <f t="shared" si="1"/>
        <v>3</v>
      </c>
      <c r="J23" s="2" t="str">
        <f t="shared" si="2"/>
        <v>Medicaid</v>
      </c>
      <c r="K23" s="2" t="str">
        <f t="shared" si="3"/>
        <v>MCD</v>
      </c>
      <c r="L23" s="2" t="str">
        <f t="shared" si="4"/>
        <v>NY</v>
      </c>
      <c r="M23" s="2" t="str">
        <f t="shared" si="5"/>
        <v>New York Medicaid</v>
      </c>
      <c r="Q23" t="str">
        <f t="shared" si="12"/>
        <v>MDMNY</v>
      </c>
      <c r="S23" s="5" t="e">
        <f t="shared" si="6"/>
        <v>#N/A</v>
      </c>
      <c r="T23" s="5" t="e">
        <f t="shared" si="7"/>
        <v>#N/A</v>
      </c>
      <c r="U23" s="5" t="e">
        <f t="shared" si="8"/>
        <v>#N/A</v>
      </c>
      <c r="W23" s="7" t="e">
        <f t="shared" si="9"/>
        <v>#N/A</v>
      </c>
      <c r="X23" s="7" t="e">
        <f t="shared" si="10"/>
        <v>#N/A</v>
      </c>
      <c r="Y23" s="7" t="e">
        <f t="shared" si="11"/>
        <v>#N/A</v>
      </c>
    </row>
    <row r="24" spans="1:25" x14ac:dyDescent="0.35">
      <c r="A24" t="s">
        <v>71</v>
      </c>
      <c r="B24">
        <v>13</v>
      </c>
      <c r="C24" t="s">
        <v>31</v>
      </c>
      <c r="D24" t="s">
        <v>59</v>
      </c>
      <c r="F24" t="s">
        <v>144</v>
      </c>
      <c r="G24" s="3">
        <v>13</v>
      </c>
      <c r="H24" s="2" t="str">
        <f t="shared" si="0"/>
        <v>Medicaid Pending</v>
      </c>
      <c r="I24" s="2">
        <f t="shared" si="1"/>
        <v>13</v>
      </c>
      <c r="J24" s="2" t="str">
        <f t="shared" si="2"/>
        <v>Private</v>
      </c>
      <c r="K24" s="2" t="str">
        <f t="shared" si="3"/>
        <v>MP</v>
      </c>
      <c r="L24" s="2">
        <f t="shared" si="4"/>
        <v>0</v>
      </c>
      <c r="M24" s="2" t="str">
        <f t="shared" si="5"/>
        <v>Standard</v>
      </c>
      <c r="Q24" t="str">
        <f t="shared" si="12"/>
        <v>MP</v>
      </c>
      <c r="S24" s="5">
        <f t="shared" si="6"/>
        <v>13</v>
      </c>
      <c r="T24" s="5" t="str">
        <f t="shared" si="7"/>
        <v>MP</v>
      </c>
      <c r="U24" s="5" t="str">
        <f t="shared" si="8"/>
        <v>Medicaid Pending</v>
      </c>
      <c r="W24" s="7">
        <f t="shared" si="9"/>
        <v>13</v>
      </c>
      <c r="X24" s="7" t="str">
        <f t="shared" si="10"/>
        <v>MP</v>
      </c>
      <c r="Y24" s="7" t="str">
        <f t="shared" si="11"/>
        <v>Medicaid Pending</v>
      </c>
    </row>
    <row r="25" spans="1:25" x14ac:dyDescent="0.35">
      <c r="A25" t="s">
        <v>61</v>
      </c>
      <c r="B25">
        <v>4</v>
      </c>
      <c r="C25" t="s">
        <v>61</v>
      </c>
      <c r="D25" t="s">
        <v>62</v>
      </c>
      <c r="F25" t="s">
        <v>57</v>
      </c>
      <c r="G25" s="3">
        <v>4</v>
      </c>
      <c r="H25" s="2" t="str">
        <f t="shared" si="0"/>
        <v>Medicare A</v>
      </c>
      <c r="I25" s="2">
        <f t="shared" si="1"/>
        <v>4</v>
      </c>
      <c r="J25" s="2" t="str">
        <f t="shared" si="2"/>
        <v>Medicare A</v>
      </c>
      <c r="K25" s="2" t="str">
        <f t="shared" si="3"/>
        <v>MCA</v>
      </c>
      <c r="L25" s="2">
        <f t="shared" si="4"/>
        <v>0</v>
      </c>
      <c r="M25" s="2" t="str">
        <f t="shared" si="5"/>
        <v>RUGs IV Care Levels</v>
      </c>
      <c r="Q25" t="str">
        <f t="shared" si="12"/>
        <v>MCA</v>
      </c>
      <c r="S25" s="5">
        <f t="shared" si="6"/>
        <v>4</v>
      </c>
      <c r="T25" s="5" t="str">
        <f t="shared" si="7"/>
        <v>MCA</v>
      </c>
      <c r="U25" s="5" t="str">
        <f t="shared" si="8"/>
        <v>Medicare A</v>
      </c>
      <c r="W25" s="7">
        <f t="shared" si="9"/>
        <v>4</v>
      </c>
      <c r="X25" s="7" t="str">
        <f t="shared" si="10"/>
        <v>MCA</v>
      </c>
      <c r="Y25" s="7" t="str">
        <f t="shared" si="11"/>
        <v>Medicare A</v>
      </c>
    </row>
    <row r="26" spans="1:25" x14ac:dyDescent="0.35">
      <c r="A26" t="s">
        <v>224</v>
      </c>
      <c r="B26">
        <v>68</v>
      </c>
      <c r="C26" t="s">
        <v>45</v>
      </c>
      <c r="D26" t="s">
        <v>69</v>
      </c>
      <c r="F26" t="s">
        <v>57</v>
      </c>
      <c r="G26" s="3">
        <v>68</v>
      </c>
      <c r="H26" s="2" t="str">
        <f t="shared" si="0"/>
        <v>Managed Care with Rugs</v>
      </c>
      <c r="I26" s="2">
        <f t="shared" si="1"/>
        <v>68</v>
      </c>
      <c r="J26" s="2" t="str">
        <f t="shared" si="2"/>
        <v>Managed Care</v>
      </c>
      <c r="K26" s="2" t="str">
        <f t="shared" si="3"/>
        <v>MCR</v>
      </c>
      <c r="L26" s="2">
        <f t="shared" si="4"/>
        <v>0</v>
      </c>
      <c r="M26" s="2" t="str">
        <f t="shared" si="5"/>
        <v>RUGs IV Care Levels</v>
      </c>
      <c r="Q26" t="str">
        <f t="shared" si="12"/>
        <v>MCR</v>
      </c>
      <c r="S26" s="5">
        <f t="shared" si="6"/>
        <v>68</v>
      </c>
      <c r="T26" s="5" t="str">
        <f t="shared" si="7"/>
        <v>MCR</v>
      </c>
      <c r="U26" s="5" t="str">
        <f t="shared" si="8"/>
        <v>Managed Care with Rugs</v>
      </c>
      <c r="W26" s="7">
        <f t="shared" si="9"/>
        <v>68</v>
      </c>
      <c r="X26" s="7" t="str">
        <f t="shared" si="10"/>
        <v>MCR</v>
      </c>
      <c r="Y26" s="7" t="str">
        <f t="shared" si="11"/>
        <v>Managed Care with Rugs</v>
      </c>
    </row>
    <row r="27" spans="1:25" x14ac:dyDescent="0.35">
      <c r="A27" t="s">
        <v>226</v>
      </c>
      <c r="B27">
        <v>558</v>
      </c>
      <c r="C27" t="s">
        <v>45</v>
      </c>
      <c r="D27" t="s">
        <v>69</v>
      </c>
      <c r="E27" t="s">
        <v>227</v>
      </c>
      <c r="F27" t="s">
        <v>57</v>
      </c>
      <c r="G27" s="3">
        <v>68</v>
      </c>
      <c r="H27" s="2" t="str">
        <f t="shared" si="0"/>
        <v>Managed Care with Rugs</v>
      </c>
      <c r="I27" s="2">
        <f t="shared" si="1"/>
        <v>68</v>
      </c>
      <c r="J27" s="2" t="str">
        <f t="shared" si="2"/>
        <v>Managed Care</v>
      </c>
      <c r="K27" s="2" t="str">
        <f t="shared" si="3"/>
        <v>MCR</v>
      </c>
      <c r="L27" s="2">
        <f t="shared" si="4"/>
        <v>0</v>
      </c>
      <c r="M27" s="2" t="str">
        <f t="shared" si="5"/>
        <v>RUGs IV Care Levels</v>
      </c>
      <c r="Q27" t="str">
        <f t="shared" si="12"/>
        <v>MCRC</v>
      </c>
      <c r="S27" s="5" t="e">
        <f t="shared" si="6"/>
        <v>#N/A</v>
      </c>
      <c r="T27" s="5" t="e">
        <f t="shared" si="7"/>
        <v>#N/A</v>
      </c>
      <c r="U27" s="5" t="e">
        <f t="shared" si="8"/>
        <v>#N/A</v>
      </c>
      <c r="W27" s="7" t="e">
        <f t="shared" si="9"/>
        <v>#N/A</v>
      </c>
      <c r="X27" s="7" t="e">
        <f t="shared" si="10"/>
        <v>#N/A</v>
      </c>
      <c r="Y27" s="7" t="e">
        <f t="shared" si="11"/>
        <v>#N/A</v>
      </c>
    </row>
    <row r="28" spans="1:25" x14ac:dyDescent="0.35">
      <c r="A28" t="s">
        <v>228</v>
      </c>
      <c r="B28">
        <v>548</v>
      </c>
      <c r="C28" t="s">
        <v>45</v>
      </c>
      <c r="D28" t="s">
        <v>69</v>
      </c>
      <c r="E28" t="s">
        <v>229</v>
      </c>
      <c r="F28" t="s">
        <v>57</v>
      </c>
      <c r="G28" s="3">
        <v>58</v>
      </c>
      <c r="H28" s="2" t="str">
        <f t="shared" si="0"/>
        <v>Managed Care with Levels (RUG IV)</v>
      </c>
      <c r="I28" s="2">
        <f t="shared" si="1"/>
        <v>58</v>
      </c>
      <c r="J28" s="2" t="str">
        <f t="shared" si="2"/>
        <v>Managed Care</v>
      </c>
      <c r="K28" s="2" t="str">
        <f t="shared" si="3"/>
        <v>MCL</v>
      </c>
      <c r="L28" s="2" t="str">
        <f t="shared" si="4"/>
        <v>(RUG)</v>
      </c>
      <c r="M28" s="2" t="str">
        <f t="shared" si="5"/>
        <v>5 Levels of Care</v>
      </c>
      <c r="Q28" t="str">
        <f t="shared" si="12"/>
        <v>MCRLS</v>
      </c>
      <c r="S28" s="5" t="e">
        <f t="shared" si="6"/>
        <v>#N/A</v>
      </c>
      <c r="T28" s="5" t="e">
        <f t="shared" si="7"/>
        <v>#N/A</v>
      </c>
      <c r="U28" s="5" t="e">
        <f t="shared" si="8"/>
        <v>#N/A</v>
      </c>
      <c r="W28" s="7" t="e">
        <f t="shared" si="9"/>
        <v>#N/A</v>
      </c>
      <c r="X28" s="7" t="e">
        <f t="shared" si="10"/>
        <v>#N/A</v>
      </c>
      <c r="Y28" s="7" t="e">
        <f t="shared" si="11"/>
        <v>#N/A</v>
      </c>
    </row>
    <row r="29" spans="1:25" x14ac:dyDescent="0.35">
      <c r="A29" t="s">
        <v>231</v>
      </c>
      <c r="B29">
        <v>668</v>
      </c>
      <c r="C29" t="s">
        <v>31</v>
      </c>
      <c r="D29" t="s">
        <v>231</v>
      </c>
      <c r="F29" t="s">
        <v>52</v>
      </c>
      <c r="G29" s="3">
        <v>1</v>
      </c>
      <c r="H29" s="2" t="str">
        <f t="shared" si="0"/>
        <v>Private Pay</v>
      </c>
      <c r="I29" s="2">
        <f t="shared" si="1"/>
        <v>1</v>
      </c>
      <c r="J29" s="2" t="str">
        <f t="shared" si="2"/>
        <v>Private</v>
      </c>
      <c r="K29" s="2" t="str">
        <f t="shared" si="3"/>
        <v>PP</v>
      </c>
      <c r="L29" s="2">
        <f t="shared" si="4"/>
        <v>0</v>
      </c>
      <c r="M29" s="2" t="str">
        <f t="shared" si="5"/>
        <v>Standard</v>
      </c>
      <c r="Q29" t="str">
        <f t="shared" si="12"/>
        <v>MVA</v>
      </c>
      <c r="S29" s="5" t="e">
        <f t="shared" si="6"/>
        <v>#N/A</v>
      </c>
      <c r="T29" s="5" t="e">
        <f t="shared" si="7"/>
        <v>#N/A</v>
      </c>
      <c r="U29" s="5" t="e">
        <f t="shared" si="8"/>
        <v>#N/A</v>
      </c>
      <c r="W29" s="7" t="e">
        <f t="shared" si="9"/>
        <v>#N/A</v>
      </c>
      <c r="X29" s="7" t="e">
        <f t="shared" si="10"/>
        <v>#N/A</v>
      </c>
      <c r="Y29" s="7" t="e">
        <f t="shared" si="11"/>
        <v>#N/A</v>
      </c>
    </row>
    <row r="30" spans="1:25" x14ac:dyDescent="0.35">
      <c r="A30" t="s">
        <v>234</v>
      </c>
      <c r="B30">
        <v>648</v>
      </c>
      <c r="C30" t="s">
        <v>45</v>
      </c>
      <c r="D30" t="s">
        <v>142</v>
      </c>
      <c r="E30" t="s">
        <v>188</v>
      </c>
      <c r="F30" t="s">
        <v>133</v>
      </c>
      <c r="G30" s="3">
        <v>226</v>
      </c>
      <c r="H30" s="2" t="str">
        <f t="shared" si="0"/>
        <v>MVP</v>
      </c>
      <c r="I30" s="2">
        <f t="shared" si="1"/>
        <v>226</v>
      </c>
      <c r="J30" s="2" t="str">
        <f t="shared" si="2"/>
        <v>Managed Care</v>
      </c>
      <c r="K30" s="2" t="str">
        <f t="shared" si="3"/>
        <v>MVP</v>
      </c>
      <c r="L30" s="2">
        <f t="shared" si="4"/>
        <v>0</v>
      </c>
      <c r="M30" s="2" t="str">
        <f t="shared" si="5"/>
        <v>Standard</v>
      </c>
      <c r="Q30" t="str">
        <f t="shared" si="12"/>
        <v>MVPWA</v>
      </c>
      <c r="S30" s="5" t="e">
        <f t="shared" si="6"/>
        <v>#N/A</v>
      </c>
      <c r="T30" s="5" t="e">
        <f t="shared" si="7"/>
        <v>#N/A</v>
      </c>
      <c r="U30" s="5" t="e">
        <f t="shared" si="8"/>
        <v>#N/A</v>
      </c>
      <c r="W30" s="7" t="e">
        <f t="shared" si="9"/>
        <v>#N/A</v>
      </c>
      <c r="X30" s="7" t="e">
        <f t="shared" si="10"/>
        <v>#N/A</v>
      </c>
      <c r="Y30" s="7" t="e">
        <f t="shared" si="11"/>
        <v>#N/A</v>
      </c>
    </row>
    <row r="31" spans="1:25" x14ac:dyDescent="0.35">
      <c r="A31" t="s">
        <v>235</v>
      </c>
      <c r="B31">
        <v>589</v>
      </c>
      <c r="C31" t="s">
        <v>45</v>
      </c>
      <c r="D31" t="s">
        <v>142</v>
      </c>
      <c r="F31" t="s">
        <v>57</v>
      </c>
      <c r="G31" s="3">
        <v>226</v>
      </c>
      <c r="H31" s="2" t="str">
        <f t="shared" si="0"/>
        <v>MVP</v>
      </c>
      <c r="I31" s="2">
        <f t="shared" si="1"/>
        <v>226</v>
      </c>
      <c r="J31" s="2" t="str">
        <f t="shared" si="2"/>
        <v>Managed Care</v>
      </c>
      <c r="K31" s="2" t="str">
        <f t="shared" si="3"/>
        <v>MVP</v>
      </c>
      <c r="L31" s="2">
        <f t="shared" si="4"/>
        <v>0</v>
      </c>
      <c r="M31" s="2" t="str">
        <f t="shared" si="5"/>
        <v>Standard</v>
      </c>
      <c r="Q31" t="str">
        <f t="shared" si="12"/>
        <v>MVP</v>
      </c>
      <c r="S31" s="5">
        <f t="shared" si="6"/>
        <v>226</v>
      </c>
      <c r="T31" s="5" t="str">
        <f t="shared" si="7"/>
        <v>MVP</v>
      </c>
      <c r="U31" s="5" t="str">
        <f t="shared" si="8"/>
        <v>MVP</v>
      </c>
      <c r="W31" s="7" t="e">
        <f t="shared" si="9"/>
        <v>#N/A</v>
      </c>
      <c r="X31" s="7" t="e">
        <f t="shared" si="10"/>
        <v>#N/A</v>
      </c>
      <c r="Y31" s="7" t="e">
        <f t="shared" si="11"/>
        <v>#N/A</v>
      </c>
    </row>
    <row r="32" spans="1:25" x14ac:dyDescent="0.35">
      <c r="A32" t="s">
        <v>237</v>
      </c>
      <c r="B32">
        <v>958</v>
      </c>
      <c r="C32" t="s">
        <v>50</v>
      </c>
      <c r="D32" t="s">
        <v>151</v>
      </c>
      <c r="E32" t="s">
        <v>147</v>
      </c>
      <c r="F32" t="s">
        <v>50</v>
      </c>
      <c r="G32" s="3">
        <v>224</v>
      </c>
      <c r="H32" s="2" t="str">
        <f t="shared" si="0"/>
        <v>MLTC - VNA</v>
      </c>
      <c r="I32" s="2">
        <f t="shared" si="1"/>
        <v>224</v>
      </c>
      <c r="J32" s="2" t="str">
        <f t="shared" si="2"/>
        <v>Managed Care</v>
      </c>
      <c r="K32" s="2" t="str">
        <f t="shared" si="3"/>
        <v>VNA</v>
      </c>
      <c r="L32" s="2" t="str">
        <f t="shared" si="4"/>
        <v>MLTC</v>
      </c>
      <c r="M32" s="2" t="str">
        <f t="shared" si="5"/>
        <v>New York Medicaid</v>
      </c>
      <c r="Q32" t="str">
        <f t="shared" si="12"/>
        <v>VNAMLTC</v>
      </c>
      <c r="S32" s="5">
        <f t="shared" si="6"/>
        <v>224</v>
      </c>
      <c r="T32" s="5" t="str">
        <f t="shared" si="7"/>
        <v>VNAMLTC</v>
      </c>
      <c r="U32" s="5" t="str">
        <f t="shared" si="8"/>
        <v>MLTC - VNA</v>
      </c>
      <c r="W32" s="7" t="e">
        <f t="shared" si="9"/>
        <v>#N/A</v>
      </c>
      <c r="X32" s="7" t="e">
        <f t="shared" si="10"/>
        <v>#N/A</v>
      </c>
      <c r="Y32" s="7" t="e">
        <f t="shared" si="11"/>
        <v>#N/A</v>
      </c>
    </row>
    <row r="33" spans="1:25" x14ac:dyDescent="0.35">
      <c r="A33" t="s">
        <v>75</v>
      </c>
      <c r="B33">
        <v>1</v>
      </c>
      <c r="C33" t="s">
        <v>31</v>
      </c>
      <c r="D33" t="s">
        <v>66</v>
      </c>
      <c r="F33" t="s">
        <v>52</v>
      </c>
      <c r="G33" s="3">
        <v>1</v>
      </c>
      <c r="H33" s="2" t="str">
        <f t="shared" si="0"/>
        <v>Private Pay</v>
      </c>
      <c r="I33" s="2">
        <f t="shared" si="1"/>
        <v>1</v>
      </c>
      <c r="J33" s="2" t="str">
        <f t="shared" si="2"/>
        <v>Private</v>
      </c>
      <c r="K33" s="2" t="str">
        <f t="shared" si="3"/>
        <v>PP</v>
      </c>
      <c r="L33" s="2">
        <f t="shared" si="4"/>
        <v>0</v>
      </c>
      <c r="M33" s="2" t="str">
        <f t="shared" si="5"/>
        <v>Standard</v>
      </c>
      <c r="Q33" t="str">
        <f t="shared" si="12"/>
        <v>PP</v>
      </c>
      <c r="S33" s="5">
        <f t="shared" si="6"/>
        <v>1</v>
      </c>
      <c r="T33" s="5" t="str">
        <f t="shared" si="7"/>
        <v>PP</v>
      </c>
      <c r="U33" s="5" t="str">
        <f t="shared" si="8"/>
        <v>Private Pay</v>
      </c>
      <c r="W33" s="7">
        <f t="shared" si="9"/>
        <v>1</v>
      </c>
      <c r="X33" s="7" t="str">
        <f t="shared" si="10"/>
        <v>PP</v>
      </c>
      <c r="Y33" s="7" t="str">
        <f t="shared" si="11"/>
        <v>Private Pay</v>
      </c>
    </row>
    <row r="34" spans="1:25" x14ac:dyDescent="0.35">
      <c r="A34" t="s">
        <v>239</v>
      </c>
      <c r="B34">
        <v>618</v>
      </c>
      <c r="C34" t="s">
        <v>45</v>
      </c>
      <c r="D34" t="s">
        <v>70</v>
      </c>
      <c r="E34" t="s">
        <v>154</v>
      </c>
      <c r="F34" t="s">
        <v>57</v>
      </c>
      <c r="G34" s="3">
        <v>68</v>
      </c>
      <c r="H34" s="2" t="str">
        <f t="shared" si="0"/>
        <v>Managed Care with Rugs</v>
      </c>
      <c r="I34" s="2">
        <f t="shared" si="1"/>
        <v>68</v>
      </c>
      <c r="J34" s="2" t="str">
        <f t="shared" si="2"/>
        <v>Managed Care</v>
      </c>
      <c r="K34" s="2" t="str">
        <f t="shared" si="3"/>
        <v>MCR</v>
      </c>
      <c r="L34" s="2">
        <f t="shared" si="4"/>
        <v>0</v>
      </c>
      <c r="M34" s="2" t="str">
        <f t="shared" si="5"/>
        <v>RUGs IV Care Levels</v>
      </c>
      <c r="Q34" t="str">
        <f t="shared" si="12"/>
        <v>UHCCC</v>
      </c>
      <c r="S34" s="5" t="e">
        <f t="shared" si="6"/>
        <v>#N/A</v>
      </c>
      <c r="T34" s="5" t="e">
        <f t="shared" si="7"/>
        <v>#N/A</v>
      </c>
      <c r="U34" s="5" t="e">
        <f t="shared" si="8"/>
        <v>#N/A</v>
      </c>
      <c r="W34" s="7" t="e">
        <f t="shared" si="9"/>
        <v>#N/A</v>
      </c>
      <c r="X34" s="7" t="e">
        <f t="shared" si="10"/>
        <v>#N/A</v>
      </c>
      <c r="Y34" s="7" t="e">
        <f t="shared" si="11"/>
        <v>#N/A</v>
      </c>
    </row>
    <row r="35" spans="1:25" x14ac:dyDescent="0.35">
      <c r="A35" t="s">
        <v>242</v>
      </c>
      <c r="B35">
        <v>628</v>
      </c>
      <c r="C35" t="s">
        <v>45</v>
      </c>
      <c r="D35" t="s">
        <v>70</v>
      </c>
      <c r="E35" t="s">
        <v>243</v>
      </c>
      <c r="F35" t="s">
        <v>57</v>
      </c>
      <c r="G35" s="3">
        <v>68</v>
      </c>
      <c r="H35" s="2" t="str">
        <f t="shared" si="0"/>
        <v>Managed Care with Rugs</v>
      </c>
      <c r="I35" s="2">
        <f t="shared" si="1"/>
        <v>68</v>
      </c>
      <c r="J35" s="2" t="str">
        <f t="shared" si="2"/>
        <v>Managed Care</v>
      </c>
      <c r="K35" s="2" t="str">
        <f t="shared" si="3"/>
        <v>MCR</v>
      </c>
      <c r="L35" s="2">
        <f t="shared" si="4"/>
        <v>0</v>
      </c>
      <c r="M35" s="2" t="str">
        <f t="shared" si="5"/>
        <v>RUGs IV Care Levels</v>
      </c>
      <c r="Q35" t="str">
        <f t="shared" si="12"/>
        <v>UHCDC</v>
      </c>
      <c r="S35" s="5" t="e">
        <f t="shared" si="6"/>
        <v>#N/A</v>
      </c>
      <c r="T35" s="5" t="e">
        <f t="shared" si="7"/>
        <v>#N/A</v>
      </c>
      <c r="U35" s="5" t="e">
        <f t="shared" si="8"/>
        <v>#N/A</v>
      </c>
      <c r="W35" s="7" t="e">
        <f t="shared" si="9"/>
        <v>#N/A</v>
      </c>
      <c r="X35" s="7" t="e">
        <f t="shared" si="10"/>
        <v>#N/A</v>
      </c>
      <c r="Y35" s="7" t="e">
        <f t="shared" si="11"/>
        <v>#N/A</v>
      </c>
    </row>
    <row r="36" spans="1:25" x14ac:dyDescent="0.35">
      <c r="A36" t="s">
        <v>244</v>
      </c>
      <c r="B36">
        <v>688</v>
      </c>
      <c r="C36" t="s">
        <v>50</v>
      </c>
      <c r="D36" t="s">
        <v>70</v>
      </c>
      <c r="E36" t="s">
        <v>147</v>
      </c>
      <c r="F36" t="s">
        <v>50</v>
      </c>
      <c r="G36" s="3">
        <v>3</v>
      </c>
      <c r="H36" s="2" t="str">
        <f t="shared" si="0"/>
        <v>Medicaid</v>
      </c>
      <c r="I36" s="2">
        <f t="shared" si="1"/>
        <v>3</v>
      </c>
      <c r="J36" s="2" t="str">
        <f t="shared" si="2"/>
        <v>Medicaid</v>
      </c>
      <c r="K36" s="2" t="str">
        <f t="shared" si="3"/>
        <v>MCD</v>
      </c>
      <c r="L36" s="2" t="str">
        <f t="shared" si="4"/>
        <v>NY</v>
      </c>
      <c r="M36" s="2" t="str">
        <f t="shared" si="5"/>
        <v>New York Medicaid</v>
      </c>
      <c r="Q36" t="str">
        <f t="shared" si="12"/>
        <v>UHCMLTC</v>
      </c>
      <c r="S36" s="5" t="e">
        <f t="shared" si="6"/>
        <v>#N/A</v>
      </c>
      <c r="T36" s="5" t="e">
        <f t="shared" si="7"/>
        <v>#N/A</v>
      </c>
      <c r="U36" s="5" t="e">
        <f t="shared" si="8"/>
        <v>#N/A</v>
      </c>
      <c r="W36" s="7" t="e">
        <f t="shared" si="9"/>
        <v>#N/A</v>
      </c>
      <c r="X36" s="7" t="e">
        <f t="shared" si="10"/>
        <v>#N/A</v>
      </c>
      <c r="Y36" s="7" t="e">
        <f t="shared" si="11"/>
        <v>#N/A</v>
      </c>
    </row>
    <row r="37" spans="1:25" x14ac:dyDescent="0.35">
      <c r="A37" t="s">
        <v>245</v>
      </c>
      <c r="B37">
        <v>1048</v>
      </c>
      <c r="C37" t="s">
        <v>45</v>
      </c>
      <c r="D37" t="s">
        <v>246</v>
      </c>
      <c r="E37" t="s">
        <v>137</v>
      </c>
      <c r="F37" t="s">
        <v>57</v>
      </c>
      <c r="G37" s="3">
        <v>68</v>
      </c>
      <c r="H37" s="2" t="str">
        <f t="shared" si="0"/>
        <v>Managed Care with Rugs</v>
      </c>
      <c r="I37" s="2">
        <f t="shared" si="1"/>
        <v>68</v>
      </c>
      <c r="J37" s="2" t="str">
        <f t="shared" si="2"/>
        <v>Managed Care</v>
      </c>
      <c r="K37" s="2" t="str">
        <f t="shared" si="3"/>
        <v>MCR</v>
      </c>
      <c r="L37" s="2">
        <f t="shared" si="4"/>
        <v>0</v>
      </c>
      <c r="M37" s="2" t="str">
        <f t="shared" si="5"/>
        <v>RUGs IV Care Levels</v>
      </c>
      <c r="Q37" t="str">
        <f t="shared" si="12"/>
        <v>UNVMA</v>
      </c>
      <c r="S37" s="5" t="e">
        <f t="shared" si="6"/>
        <v>#N/A</v>
      </c>
      <c r="T37" s="5" t="e">
        <f t="shared" si="7"/>
        <v>#N/A</v>
      </c>
      <c r="U37" s="5" t="e">
        <f t="shared" si="8"/>
        <v>#N/A</v>
      </c>
      <c r="W37" s="7" t="e">
        <f t="shared" si="9"/>
        <v>#N/A</v>
      </c>
      <c r="X37" s="7" t="e">
        <f t="shared" si="10"/>
        <v>#N/A</v>
      </c>
      <c r="Y37" s="7" t="e">
        <f t="shared" si="11"/>
        <v>#N/A</v>
      </c>
    </row>
    <row r="38" spans="1:25" x14ac:dyDescent="0.35">
      <c r="A38" t="s">
        <v>247</v>
      </c>
      <c r="B38">
        <v>1118</v>
      </c>
      <c r="C38" t="s">
        <v>50</v>
      </c>
      <c r="D38" t="s">
        <v>152</v>
      </c>
      <c r="E38" t="s">
        <v>147</v>
      </c>
      <c r="F38" t="s">
        <v>50</v>
      </c>
      <c r="G38" s="3">
        <v>224</v>
      </c>
      <c r="H38" s="2" t="str">
        <f t="shared" si="0"/>
        <v>MLTC - VNA</v>
      </c>
      <c r="I38" s="2">
        <f t="shared" si="1"/>
        <v>224</v>
      </c>
      <c r="J38" s="2" t="str">
        <f t="shared" si="2"/>
        <v>Managed Care</v>
      </c>
      <c r="K38" s="2" t="str">
        <f t="shared" si="3"/>
        <v>VNA</v>
      </c>
      <c r="L38" s="2" t="str">
        <f t="shared" si="4"/>
        <v>MLTC</v>
      </c>
      <c r="M38" s="2" t="str">
        <f t="shared" si="5"/>
        <v>New York Medicaid</v>
      </c>
      <c r="Q38" t="str">
        <f t="shared" si="12"/>
        <v>VNSMLTC</v>
      </c>
      <c r="S38" s="5" t="e">
        <f t="shared" si="6"/>
        <v>#N/A</v>
      </c>
      <c r="T38" s="5" t="e">
        <f t="shared" si="7"/>
        <v>#N/A</v>
      </c>
      <c r="U38" s="5" t="e">
        <f t="shared" si="8"/>
        <v>#N/A</v>
      </c>
      <c r="W38" s="7" t="e">
        <f t="shared" si="9"/>
        <v>#N/A</v>
      </c>
      <c r="X38" s="7" t="e">
        <f t="shared" si="10"/>
        <v>#N/A</v>
      </c>
      <c r="Y38" s="7" t="e">
        <f t="shared" si="11"/>
        <v>#N/A</v>
      </c>
    </row>
    <row r="39" spans="1:25" x14ac:dyDescent="0.35">
      <c r="A39" t="s">
        <v>248</v>
      </c>
      <c r="B39">
        <v>590</v>
      </c>
      <c r="C39" t="s">
        <v>45</v>
      </c>
      <c r="D39" t="s">
        <v>70</v>
      </c>
      <c r="E39" t="s">
        <v>178</v>
      </c>
      <c r="F39" t="s">
        <v>134</v>
      </c>
      <c r="G39" s="3">
        <v>554</v>
      </c>
      <c r="H39" s="2" t="str">
        <f t="shared" si="0"/>
        <v>Managed Care with Levels (HIPPS)</v>
      </c>
      <c r="I39" s="2">
        <f t="shared" si="1"/>
        <v>554</v>
      </c>
      <c r="J39" s="2" t="str">
        <f t="shared" si="2"/>
        <v>Managed Care</v>
      </c>
      <c r="K39" s="2" t="str">
        <f t="shared" si="3"/>
        <v>MCL</v>
      </c>
      <c r="L39" s="2" t="str">
        <f t="shared" si="4"/>
        <v>HIPPS</v>
      </c>
      <c r="M39" s="2">
        <f t="shared" si="5"/>
        <v>0</v>
      </c>
      <c r="Q39" t="str">
        <f t="shared" si="12"/>
        <v>UHCNHP</v>
      </c>
      <c r="S39" s="5" t="e">
        <f t="shared" si="6"/>
        <v>#N/A</v>
      </c>
      <c r="T39" s="5" t="e">
        <f t="shared" si="7"/>
        <v>#N/A</v>
      </c>
      <c r="U39" s="5" t="e">
        <f t="shared" si="8"/>
        <v>#N/A</v>
      </c>
      <c r="W39" s="7" t="e">
        <f t="shared" si="9"/>
        <v>#N/A</v>
      </c>
      <c r="X39" s="7" t="e">
        <f t="shared" si="10"/>
        <v>#N/A</v>
      </c>
      <c r="Y39" s="7" t="e">
        <f t="shared" si="11"/>
        <v>#N/A</v>
      </c>
    </row>
    <row r="40" spans="1:25" x14ac:dyDescent="0.35">
      <c r="H40" s="2"/>
      <c r="I40" s="2"/>
      <c r="J40" s="2"/>
      <c r="K40" s="2"/>
      <c r="L40" s="2"/>
      <c r="M40" s="2"/>
    </row>
    <row r="41" spans="1:25" x14ac:dyDescent="0.35">
      <c r="H41" s="2"/>
      <c r="I41" s="2"/>
      <c r="J41" s="2"/>
      <c r="K41" s="2"/>
      <c r="L41" s="2"/>
      <c r="M41" s="2"/>
    </row>
    <row r="42" spans="1:25" x14ac:dyDescent="0.35">
      <c r="H42" t="s">
        <v>165</v>
      </c>
      <c r="I42">
        <v>254</v>
      </c>
      <c r="J42" t="s">
        <v>45</v>
      </c>
      <c r="K42" t="s">
        <v>48</v>
      </c>
      <c r="M42" t="s">
        <v>57</v>
      </c>
      <c r="N42" t="str">
        <f>CONCATENATE($K42,$L42)</f>
        <v>AET</v>
      </c>
      <c r="O42" t="s">
        <v>165</v>
      </c>
      <c r="P42">
        <v>254</v>
      </c>
    </row>
    <row r="43" spans="1:25" x14ac:dyDescent="0.35">
      <c r="H43" t="s">
        <v>138</v>
      </c>
      <c r="I43">
        <v>47</v>
      </c>
      <c r="J43" t="s">
        <v>45</v>
      </c>
      <c r="K43" t="s">
        <v>46</v>
      </c>
      <c r="M43" t="s">
        <v>47</v>
      </c>
      <c r="N43" t="str">
        <f t="shared" ref="N43:N106" si="13">CONCATENATE($K43,$L43)</f>
        <v>ABC</v>
      </c>
      <c r="O43" t="s">
        <v>138</v>
      </c>
      <c r="P43">
        <v>47</v>
      </c>
    </row>
    <row r="44" spans="1:25" x14ac:dyDescent="0.35">
      <c r="H44" t="s">
        <v>169</v>
      </c>
      <c r="I44">
        <v>405</v>
      </c>
      <c r="J44" t="s">
        <v>45</v>
      </c>
      <c r="K44" t="s">
        <v>72</v>
      </c>
      <c r="L44" t="s">
        <v>170</v>
      </c>
      <c r="M44" t="s">
        <v>49</v>
      </c>
      <c r="N44" t="str">
        <f t="shared" si="13"/>
        <v>MRCDPHP</v>
      </c>
      <c r="O44" t="s">
        <v>169</v>
      </c>
      <c r="P44">
        <v>405</v>
      </c>
    </row>
    <row r="45" spans="1:25" x14ac:dyDescent="0.35">
      <c r="H45" t="s">
        <v>172</v>
      </c>
      <c r="I45">
        <v>274</v>
      </c>
      <c r="J45" t="s">
        <v>45</v>
      </c>
      <c r="K45" t="s">
        <v>173</v>
      </c>
      <c r="M45" t="s">
        <v>144</v>
      </c>
      <c r="N45" t="str">
        <f t="shared" si="13"/>
        <v>ELW</v>
      </c>
      <c r="O45" t="s">
        <v>172</v>
      </c>
      <c r="P45">
        <v>274</v>
      </c>
    </row>
    <row r="46" spans="1:25" x14ac:dyDescent="0.35">
      <c r="H46" t="s">
        <v>175</v>
      </c>
      <c r="I46">
        <v>264</v>
      </c>
      <c r="J46" t="s">
        <v>45</v>
      </c>
      <c r="K46" t="s">
        <v>176</v>
      </c>
      <c r="M46" t="s">
        <v>144</v>
      </c>
      <c r="N46" t="str">
        <f t="shared" si="13"/>
        <v>EMB</v>
      </c>
      <c r="O46" t="s">
        <v>175</v>
      </c>
      <c r="P46">
        <v>264</v>
      </c>
    </row>
    <row r="47" spans="1:25" x14ac:dyDescent="0.35">
      <c r="H47" t="s">
        <v>179</v>
      </c>
      <c r="I47">
        <v>234</v>
      </c>
      <c r="J47" t="s">
        <v>45</v>
      </c>
      <c r="K47" t="s">
        <v>180</v>
      </c>
      <c r="M47" t="s">
        <v>47</v>
      </c>
      <c r="N47" t="str">
        <f t="shared" si="13"/>
        <v>EXC</v>
      </c>
      <c r="O47" t="s">
        <v>179</v>
      </c>
      <c r="P47">
        <v>234</v>
      </c>
    </row>
    <row r="48" spans="1:25" x14ac:dyDescent="0.35">
      <c r="H48" t="s">
        <v>183</v>
      </c>
      <c r="I48">
        <v>424</v>
      </c>
      <c r="J48" t="s">
        <v>45</v>
      </c>
      <c r="K48" t="s">
        <v>72</v>
      </c>
      <c r="L48" t="s">
        <v>184</v>
      </c>
      <c r="M48" t="s">
        <v>49</v>
      </c>
      <c r="N48" t="str">
        <f t="shared" si="13"/>
        <v>MRFID</v>
      </c>
      <c r="O48" t="s">
        <v>183</v>
      </c>
      <c r="P48">
        <v>424</v>
      </c>
    </row>
    <row r="49" spans="8:16" x14ac:dyDescent="0.35">
      <c r="H49" t="s">
        <v>186</v>
      </c>
      <c r="I49">
        <v>356</v>
      </c>
      <c r="J49" t="s">
        <v>50</v>
      </c>
      <c r="K49" t="s">
        <v>51</v>
      </c>
      <c r="L49" t="s">
        <v>141</v>
      </c>
      <c r="M49" t="s">
        <v>144</v>
      </c>
      <c r="N49" t="str">
        <f t="shared" si="13"/>
        <v>HMNY</v>
      </c>
      <c r="O49" t="s">
        <v>186</v>
      </c>
      <c r="P49">
        <v>356</v>
      </c>
    </row>
    <row r="50" spans="8:16" x14ac:dyDescent="0.35">
      <c r="H50" t="s">
        <v>67</v>
      </c>
      <c r="I50">
        <v>119</v>
      </c>
      <c r="J50" t="s">
        <v>54</v>
      </c>
      <c r="K50" t="s">
        <v>53</v>
      </c>
      <c r="M50" t="s">
        <v>52</v>
      </c>
      <c r="N50" t="str">
        <f t="shared" si="13"/>
        <v>HP</v>
      </c>
      <c r="O50" t="s">
        <v>67</v>
      </c>
      <c r="P50">
        <v>119</v>
      </c>
    </row>
    <row r="51" spans="8:16" x14ac:dyDescent="0.35">
      <c r="H51" t="s">
        <v>190</v>
      </c>
      <c r="I51">
        <v>284</v>
      </c>
      <c r="J51" t="s">
        <v>45</v>
      </c>
      <c r="K51" t="s">
        <v>191</v>
      </c>
      <c r="M51" t="s">
        <v>52</v>
      </c>
      <c r="N51" t="str">
        <f t="shared" si="13"/>
        <v>IC</v>
      </c>
      <c r="O51" t="s">
        <v>190</v>
      </c>
      <c r="P51">
        <v>284</v>
      </c>
    </row>
    <row r="52" spans="8:16" x14ac:dyDescent="0.35">
      <c r="H52" t="s">
        <v>194</v>
      </c>
      <c r="I52">
        <v>294</v>
      </c>
      <c r="J52" t="s">
        <v>45</v>
      </c>
      <c r="K52" t="s">
        <v>195</v>
      </c>
      <c r="M52" t="s">
        <v>52</v>
      </c>
      <c r="N52" t="str">
        <f t="shared" si="13"/>
        <v>ILS</v>
      </c>
      <c r="O52" t="s">
        <v>194</v>
      </c>
      <c r="P52">
        <v>294</v>
      </c>
    </row>
    <row r="53" spans="8:16" x14ac:dyDescent="0.35">
      <c r="H53" t="s">
        <v>199</v>
      </c>
      <c r="I53">
        <v>169</v>
      </c>
      <c r="J53" t="s">
        <v>54</v>
      </c>
      <c r="K53" t="s">
        <v>200</v>
      </c>
      <c r="N53" t="str">
        <f t="shared" si="13"/>
        <v>LTC</v>
      </c>
      <c r="O53" t="s">
        <v>199</v>
      </c>
      <c r="P53">
        <v>169</v>
      </c>
    </row>
    <row r="54" spans="8:16" x14ac:dyDescent="0.35">
      <c r="H54" t="s">
        <v>201</v>
      </c>
      <c r="I54">
        <v>574</v>
      </c>
      <c r="J54" t="s">
        <v>45</v>
      </c>
      <c r="K54" t="s">
        <v>202</v>
      </c>
      <c r="N54" t="str">
        <f t="shared" si="13"/>
        <v>MCH</v>
      </c>
      <c r="O54" t="s">
        <v>201</v>
      </c>
      <c r="P54">
        <v>574</v>
      </c>
    </row>
    <row r="55" spans="8:16" x14ac:dyDescent="0.35">
      <c r="H55" t="s">
        <v>204</v>
      </c>
      <c r="I55">
        <v>554</v>
      </c>
      <c r="J55" t="s">
        <v>45</v>
      </c>
      <c r="K55" t="s">
        <v>55</v>
      </c>
      <c r="L55" t="s">
        <v>205</v>
      </c>
      <c r="N55" t="str">
        <f t="shared" si="13"/>
        <v>MCLHIPPS</v>
      </c>
      <c r="O55" t="s">
        <v>204</v>
      </c>
      <c r="P55">
        <v>554</v>
      </c>
    </row>
    <row r="56" spans="8:16" x14ac:dyDescent="0.35">
      <c r="H56" t="s">
        <v>206</v>
      </c>
      <c r="I56">
        <v>58</v>
      </c>
      <c r="J56" t="s">
        <v>45</v>
      </c>
      <c r="K56" t="s">
        <v>55</v>
      </c>
      <c r="L56" t="s">
        <v>207</v>
      </c>
      <c r="M56" t="s">
        <v>56</v>
      </c>
      <c r="N56" t="str">
        <f t="shared" si="13"/>
        <v>MCL(RUG)</v>
      </c>
      <c r="O56" t="s">
        <v>206</v>
      </c>
      <c r="P56">
        <v>58</v>
      </c>
    </row>
    <row r="57" spans="8:16" x14ac:dyDescent="0.35">
      <c r="H57" t="s">
        <v>208</v>
      </c>
      <c r="I57">
        <v>68</v>
      </c>
      <c r="J57" t="s">
        <v>45</v>
      </c>
      <c r="K57" t="s">
        <v>69</v>
      </c>
      <c r="M57" t="s">
        <v>57</v>
      </c>
      <c r="N57" t="str">
        <f t="shared" si="13"/>
        <v>MCR</v>
      </c>
      <c r="O57" t="s">
        <v>208</v>
      </c>
      <c r="P57">
        <v>68</v>
      </c>
    </row>
    <row r="58" spans="8:16" x14ac:dyDescent="0.35">
      <c r="H58" t="s">
        <v>50</v>
      </c>
      <c r="I58">
        <v>3</v>
      </c>
      <c r="J58" t="s">
        <v>50</v>
      </c>
      <c r="K58" t="s">
        <v>135</v>
      </c>
      <c r="L58" t="s">
        <v>141</v>
      </c>
      <c r="M58" t="s">
        <v>144</v>
      </c>
      <c r="N58" t="str">
        <f t="shared" si="13"/>
        <v>MCDNY</v>
      </c>
      <c r="O58" t="s">
        <v>50</v>
      </c>
      <c r="P58">
        <v>3</v>
      </c>
    </row>
    <row r="59" spans="8:16" x14ac:dyDescent="0.35">
      <c r="H59" t="s">
        <v>71</v>
      </c>
      <c r="I59">
        <v>13</v>
      </c>
      <c r="J59" t="s">
        <v>31</v>
      </c>
      <c r="K59" t="s">
        <v>59</v>
      </c>
      <c r="M59" t="s">
        <v>52</v>
      </c>
      <c r="N59" t="str">
        <f t="shared" si="13"/>
        <v>MP</v>
      </c>
      <c r="O59" t="s">
        <v>71</v>
      </c>
      <c r="P59">
        <v>13</v>
      </c>
    </row>
    <row r="60" spans="8:16" x14ac:dyDescent="0.35">
      <c r="H60" t="s">
        <v>61</v>
      </c>
      <c r="I60">
        <v>4</v>
      </c>
      <c r="J60" t="s">
        <v>61</v>
      </c>
      <c r="K60" t="s">
        <v>62</v>
      </c>
      <c r="M60" t="s">
        <v>57</v>
      </c>
      <c r="N60" t="str">
        <f t="shared" si="13"/>
        <v>MCA</v>
      </c>
      <c r="O60" t="s">
        <v>61</v>
      </c>
      <c r="P60">
        <v>4</v>
      </c>
    </row>
    <row r="61" spans="8:16" x14ac:dyDescent="0.35">
      <c r="H61" t="s">
        <v>214</v>
      </c>
      <c r="I61">
        <v>355</v>
      </c>
      <c r="J61" t="s">
        <v>45</v>
      </c>
      <c r="K61" t="s">
        <v>139</v>
      </c>
      <c r="L61" t="s">
        <v>147</v>
      </c>
      <c r="M61" t="s">
        <v>144</v>
      </c>
      <c r="N61" t="str">
        <f t="shared" si="13"/>
        <v>BCSMLTC</v>
      </c>
      <c r="O61" t="s">
        <v>214</v>
      </c>
      <c r="P61">
        <v>355</v>
      </c>
    </row>
    <row r="62" spans="8:16" x14ac:dyDescent="0.35">
      <c r="H62" t="s">
        <v>215</v>
      </c>
      <c r="I62">
        <v>344</v>
      </c>
      <c r="J62" t="s">
        <v>45</v>
      </c>
      <c r="K62" t="s">
        <v>216</v>
      </c>
      <c r="L62" t="s">
        <v>147</v>
      </c>
      <c r="M62" t="s">
        <v>144</v>
      </c>
      <c r="N62" t="str">
        <f t="shared" si="13"/>
        <v>EXMLTC</v>
      </c>
      <c r="O62" t="s">
        <v>215</v>
      </c>
      <c r="P62">
        <v>344</v>
      </c>
    </row>
    <row r="63" spans="8:16" x14ac:dyDescent="0.35">
      <c r="H63" t="s">
        <v>219</v>
      </c>
      <c r="I63">
        <v>324</v>
      </c>
      <c r="J63" t="s">
        <v>45</v>
      </c>
      <c r="K63" t="s">
        <v>220</v>
      </c>
      <c r="L63" t="s">
        <v>147</v>
      </c>
      <c r="M63" t="s">
        <v>144</v>
      </c>
      <c r="N63" t="str">
        <f t="shared" si="13"/>
        <v>FDMLTC</v>
      </c>
      <c r="O63" t="s">
        <v>219</v>
      </c>
      <c r="P63">
        <v>324</v>
      </c>
    </row>
    <row r="64" spans="8:16" x14ac:dyDescent="0.35">
      <c r="H64" t="s">
        <v>221</v>
      </c>
      <c r="I64">
        <v>374</v>
      </c>
      <c r="J64" t="s">
        <v>45</v>
      </c>
      <c r="K64" t="s">
        <v>222</v>
      </c>
      <c r="L64" t="s">
        <v>147</v>
      </c>
      <c r="M64" t="s">
        <v>144</v>
      </c>
      <c r="N64" t="str">
        <f t="shared" si="13"/>
        <v>SENMLTC</v>
      </c>
      <c r="O64" t="s">
        <v>221</v>
      </c>
      <c r="P64">
        <v>374</v>
      </c>
    </row>
    <row r="65" spans="8:16" x14ac:dyDescent="0.35">
      <c r="H65" t="s">
        <v>223</v>
      </c>
      <c r="I65">
        <v>335</v>
      </c>
      <c r="J65" t="s">
        <v>45</v>
      </c>
      <c r="K65" t="s">
        <v>106</v>
      </c>
      <c r="L65" t="s">
        <v>147</v>
      </c>
      <c r="M65" t="s">
        <v>144</v>
      </c>
      <c r="N65" t="str">
        <f t="shared" si="13"/>
        <v>TOMLTC</v>
      </c>
      <c r="O65" t="s">
        <v>223</v>
      </c>
      <c r="P65">
        <v>335</v>
      </c>
    </row>
    <row r="66" spans="8:16" x14ac:dyDescent="0.35">
      <c r="H66" t="s">
        <v>225</v>
      </c>
      <c r="I66">
        <v>224</v>
      </c>
      <c r="J66" t="s">
        <v>45</v>
      </c>
      <c r="K66" t="s">
        <v>151</v>
      </c>
      <c r="L66" t="s">
        <v>147</v>
      </c>
      <c r="M66" t="s">
        <v>144</v>
      </c>
      <c r="N66" t="str">
        <f t="shared" si="13"/>
        <v>VNAMLTC</v>
      </c>
      <c r="O66" t="s">
        <v>225</v>
      </c>
      <c r="P66">
        <v>224</v>
      </c>
    </row>
    <row r="67" spans="8:16" x14ac:dyDescent="0.35">
      <c r="H67" t="s">
        <v>142</v>
      </c>
      <c r="I67">
        <v>226</v>
      </c>
      <c r="J67" t="s">
        <v>45</v>
      </c>
      <c r="K67" t="s">
        <v>142</v>
      </c>
      <c r="M67" t="s">
        <v>52</v>
      </c>
      <c r="N67" t="str">
        <f t="shared" si="13"/>
        <v>MVP</v>
      </c>
      <c r="O67" t="s">
        <v>142</v>
      </c>
      <c r="P67">
        <v>226</v>
      </c>
    </row>
    <row r="68" spans="8:16" x14ac:dyDescent="0.35">
      <c r="H68" t="s">
        <v>230</v>
      </c>
      <c r="I68">
        <v>444</v>
      </c>
      <c r="J68" t="s">
        <v>63</v>
      </c>
      <c r="K68" t="s">
        <v>150</v>
      </c>
      <c r="L68" t="s">
        <v>73</v>
      </c>
      <c r="N68" t="str">
        <f t="shared" si="13"/>
        <v>OPINS</v>
      </c>
      <c r="O68" t="s">
        <v>230</v>
      </c>
      <c r="P68">
        <v>444</v>
      </c>
    </row>
    <row r="69" spans="8:16" x14ac:dyDescent="0.35">
      <c r="H69" t="s">
        <v>232</v>
      </c>
      <c r="I69">
        <v>445</v>
      </c>
      <c r="J69" t="s">
        <v>63</v>
      </c>
      <c r="K69" t="s">
        <v>150</v>
      </c>
      <c r="L69" t="s">
        <v>233</v>
      </c>
      <c r="N69" t="str">
        <f t="shared" si="13"/>
        <v>OPMCRB</v>
      </c>
      <c r="O69" t="s">
        <v>232</v>
      </c>
      <c r="P69">
        <v>445</v>
      </c>
    </row>
    <row r="70" spans="8:16" x14ac:dyDescent="0.35">
      <c r="H70" t="s">
        <v>75</v>
      </c>
      <c r="I70">
        <v>1</v>
      </c>
      <c r="J70" t="s">
        <v>31</v>
      </c>
      <c r="K70" t="s">
        <v>66</v>
      </c>
      <c r="M70" t="s">
        <v>52</v>
      </c>
      <c r="N70" t="str">
        <f t="shared" si="13"/>
        <v>PP</v>
      </c>
      <c r="O70" t="s">
        <v>75</v>
      </c>
      <c r="P70">
        <v>1</v>
      </c>
    </row>
    <row r="71" spans="8:16" x14ac:dyDescent="0.35">
      <c r="H71" t="s">
        <v>236</v>
      </c>
      <c r="I71">
        <v>304</v>
      </c>
      <c r="J71" t="s">
        <v>45</v>
      </c>
      <c r="K71" t="s">
        <v>106</v>
      </c>
      <c r="M71" t="s">
        <v>57</v>
      </c>
      <c r="N71" t="str">
        <f t="shared" si="13"/>
        <v>TO</v>
      </c>
      <c r="O71" t="s">
        <v>236</v>
      </c>
      <c r="P71">
        <v>304</v>
      </c>
    </row>
    <row r="72" spans="8:16" x14ac:dyDescent="0.35">
      <c r="H72" t="s">
        <v>238</v>
      </c>
      <c r="I72">
        <v>225</v>
      </c>
      <c r="J72" t="s">
        <v>45</v>
      </c>
      <c r="K72" t="s">
        <v>70</v>
      </c>
      <c r="M72" t="s">
        <v>47</v>
      </c>
      <c r="N72" t="str">
        <f t="shared" si="13"/>
        <v>UHC</v>
      </c>
      <c r="O72" t="s">
        <v>238</v>
      </c>
      <c r="P72">
        <v>225</v>
      </c>
    </row>
    <row r="73" spans="8:16" x14ac:dyDescent="0.35">
      <c r="H73" t="s">
        <v>76</v>
      </c>
      <c r="I73">
        <v>12</v>
      </c>
      <c r="J73" t="s">
        <v>54</v>
      </c>
      <c r="K73" t="s">
        <v>68</v>
      </c>
      <c r="M73" t="s">
        <v>52</v>
      </c>
      <c r="N73" t="str">
        <f t="shared" si="13"/>
        <v>VA</v>
      </c>
      <c r="O73" t="s">
        <v>76</v>
      </c>
      <c r="P73">
        <v>12</v>
      </c>
    </row>
    <row r="74" spans="8:16" x14ac:dyDescent="0.35">
      <c r="H74" t="s">
        <v>240</v>
      </c>
      <c r="I74">
        <v>244</v>
      </c>
      <c r="J74" t="s">
        <v>45</v>
      </c>
      <c r="K74" t="s">
        <v>241</v>
      </c>
      <c r="M74" t="s">
        <v>57</v>
      </c>
      <c r="N74" t="str">
        <f t="shared" si="13"/>
        <v>WEL</v>
      </c>
      <c r="O74" t="s">
        <v>240</v>
      </c>
      <c r="P74">
        <v>244</v>
      </c>
    </row>
    <row r="75" spans="8:16" x14ac:dyDescent="0.35">
      <c r="N75" t="str">
        <f t="shared" si="13"/>
        <v/>
      </c>
      <c r="O75" t="s">
        <v>39</v>
      </c>
      <c r="P75" t="s">
        <v>39</v>
      </c>
    </row>
    <row r="76" spans="8:16" x14ac:dyDescent="0.35">
      <c r="N76" t="str">
        <f t="shared" si="13"/>
        <v/>
      </c>
      <c r="O76" t="s">
        <v>39</v>
      </c>
      <c r="P76" t="s">
        <v>39</v>
      </c>
    </row>
    <row r="77" spans="8:16" x14ac:dyDescent="0.35">
      <c r="N77" t="str">
        <f t="shared" si="13"/>
        <v/>
      </c>
      <c r="O77" t="s">
        <v>39</v>
      </c>
      <c r="P77" t="s">
        <v>39</v>
      </c>
    </row>
    <row r="78" spans="8:16" x14ac:dyDescent="0.35">
      <c r="N78" t="str">
        <f t="shared" si="13"/>
        <v/>
      </c>
      <c r="O78" t="s">
        <v>39</v>
      </c>
      <c r="P78" t="s">
        <v>39</v>
      </c>
    </row>
    <row r="79" spans="8:16" x14ac:dyDescent="0.35">
      <c r="N79" t="str">
        <f t="shared" si="13"/>
        <v/>
      </c>
      <c r="O79" t="s">
        <v>39</v>
      </c>
      <c r="P79" t="s">
        <v>39</v>
      </c>
    </row>
    <row r="80" spans="8:16" x14ac:dyDescent="0.35">
      <c r="N80" t="str">
        <f t="shared" si="13"/>
        <v/>
      </c>
    </row>
    <row r="81" spans="14:14" x14ac:dyDescent="0.35">
      <c r="N81" t="str">
        <f t="shared" si="13"/>
        <v/>
      </c>
    </row>
    <row r="82" spans="14:14" x14ac:dyDescent="0.35">
      <c r="N82" t="str">
        <f t="shared" si="13"/>
        <v/>
      </c>
    </row>
    <row r="83" spans="14:14" x14ac:dyDescent="0.35">
      <c r="N83" t="str">
        <f t="shared" si="13"/>
        <v/>
      </c>
    </row>
    <row r="84" spans="14:14" x14ac:dyDescent="0.35">
      <c r="N84" t="str">
        <f t="shared" si="13"/>
        <v/>
      </c>
    </row>
    <row r="85" spans="14:14" x14ac:dyDescent="0.35">
      <c r="N85" t="str">
        <f t="shared" si="13"/>
        <v/>
      </c>
    </row>
    <row r="86" spans="14:14" x14ac:dyDescent="0.35">
      <c r="N86" t="str">
        <f t="shared" si="13"/>
        <v/>
      </c>
    </row>
    <row r="87" spans="14:14" x14ac:dyDescent="0.35">
      <c r="N87" t="str">
        <f t="shared" si="13"/>
        <v/>
      </c>
    </row>
    <row r="88" spans="14:14" x14ac:dyDescent="0.35">
      <c r="N88" t="str">
        <f t="shared" si="13"/>
        <v/>
      </c>
    </row>
    <row r="89" spans="14:14" x14ac:dyDescent="0.35">
      <c r="N89" t="str">
        <f t="shared" si="13"/>
        <v/>
      </c>
    </row>
    <row r="90" spans="14:14" x14ac:dyDescent="0.35">
      <c r="N90" t="str">
        <f t="shared" si="13"/>
        <v/>
      </c>
    </row>
    <row r="91" spans="14:14" x14ac:dyDescent="0.35">
      <c r="N91" t="str">
        <f t="shared" si="13"/>
        <v/>
      </c>
    </row>
    <row r="92" spans="14:14" x14ac:dyDescent="0.35">
      <c r="N92" t="str">
        <f t="shared" si="13"/>
        <v/>
      </c>
    </row>
    <row r="93" spans="14:14" x14ac:dyDescent="0.35">
      <c r="N93" t="str">
        <f t="shared" si="13"/>
        <v/>
      </c>
    </row>
    <row r="94" spans="14:14" x14ac:dyDescent="0.35">
      <c r="N94" t="str">
        <f t="shared" si="13"/>
        <v/>
      </c>
    </row>
    <row r="95" spans="14:14" x14ac:dyDescent="0.35">
      <c r="N95" t="str">
        <f t="shared" si="13"/>
        <v/>
      </c>
    </row>
    <row r="96" spans="14:14" x14ac:dyDescent="0.35">
      <c r="N96" t="str">
        <f t="shared" si="13"/>
        <v/>
      </c>
    </row>
    <row r="97" spans="14:14" x14ac:dyDescent="0.35">
      <c r="N97" t="str">
        <f t="shared" si="13"/>
        <v/>
      </c>
    </row>
    <row r="98" spans="14:14" x14ac:dyDescent="0.35">
      <c r="N98" t="str">
        <f t="shared" si="13"/>
        <v/>
      </c>
    </row>
    <row r="99" spans="14:14" x14ac:dyDescent="0.35">
      <c r="N99" t="str">
        <f t="shared" si="13"/>
        <v/>
      </c>
    </row>
    <row r="100" spans="14:14" x14ac:dyDescent="0.35">
      <c r="N100" t="str">
        <f t="shared" si="13"/>
        <v/>
      </c>
    </row>
    <row r="101" spans="14:14" x14ac:dyDescent="0.35">
      <c r="N101" t="str">
        <f t="shared" si="13"/>
        <v/>
      </c>
    </row>
    <row r="102" spans="14:14" x14ac:dyDescent="0.35">
      <c r="N102" t="str">
        <f t="shared" si="13"/>
        <v/>
      </c>
    </row>
    <row r="103" spans="14:14" x14ac:dyDescent="0.35">
      <c r="N103" t="str">
        <f t="shared" si="13"/>
        <v/>
      </c>
    </row>
    <row r="104" spans="14:14" x14ac:dyDescent="0.35">
      <c r="N104" t="str">
        <f t="shared" si="13"/>
        <v/>
      </c>
    </row>
    <row r="105" spans="14:14" x14ac:dyDescent="0.35">
      <c r="N105" t="str">
        <f t="shared" si="13"/>
        <v/>
      </c>
    </row>
    <row r="106" spans="14:14" x14ac:dyDescent="0.35">
      <c r="N106" t="str">
        <f t="shared" si="13"/>
        <v/>
      </c>
    </row>
    <row r="107" spans="14:14" x14ac:dyDescent="0.35">
      <c r="N107" t="str">
        <f t="shared" ref="N107:N170" si="14">CONCATENATE($K107,$L107)</f>
        <v/>
      </c>
    </row>
    <row r="108" spans="14:14" x14ac:dyDescent="0.35">
      <c r="N108" t="str">
        <f t="shared" si="14"/>
        <v/>
      </c>
    </row>
    <row r="109" spans="14:14" x14ac:dyDescent="0.35">
      <c r="N109" t="str">
        <f t="shared" si="14"/>
        <v/>
      </c>
    </row>
    <row r="110" spans="14:14" x14ac:dyDescent="0.35">
      <c r="N110" t="str">
        <f t="shared" si="14"/>
        <v/>
      </c>
    </row>
    <row r="111" spans="14:14" x14ac:dyDescent="0.35">
      <c r="N111" t="str">
        <f t="shared" si="14"/>
        <v/>
      </c>
    </row>
    <row r="112" spans="14:14" x14ac:dyDescent="0.35">
      <c r="N112" t="str">
        <f t="shared" si="14"/>
        <v/>
      </c>
    </row>
    <row r="113" spans="14:14" x14ac:dyDescent="0.35">
      <c r="N113" t="str">
        <f t="shared" si="14"/>
        <v/>
      </c>
    </row>
    <row r="114" spans="14:14" x14ac:dyDescent="0.35">
      <c r="N114" t="str">
        <f t="shared" si="14"/>
        <v/>
      </c>
    </row>
    <row r="115" spans="14:14" x14ac:dyDescent="0.35">
      <c r="N115" t="str">
        <f t="shared" si="14"/>
        <v/>
      </c>
    </row>
    <row r="116" spans="14:14" x14ac:dyDescent="0.35">
      <c r="N116" t="str">
        <f t="shared" si="14"/>
        <v/>
      </c>
    </row>
    <row r="117" spans="14:14" x14ac:dyDescent="0.35">
      <c r="N117" t="str">
        <f t="shared" si="14"/>
        <v/>
      </c>
    </row>
    <row r="118" spans="14:14" x14ac:dyDescent="0.35">
      <c r="N118" t="str">
        <f t="shared" si="14"/>
        <v/>
      </c>
    </row>
    <row r="119" spans="14:14" x14ac:dyDescent="0.35">
      <c r="N119" t="str">
        <f t="shared" si="14"/>
        <v/>
      </c>
    </row>
    <row r="120" spans="14:14" x14ac:dyDescent="0.35">
      <c r="N120" t="str">
        <f t="shared" si="14"/>
        <v/>
      </c>
    </row>
    <row r="121" spans="14:14" x14ac:dyDescent="0.35">
      <c r="N121" t="str">
        <f t="shared" si="14"/>
        <v/>
      </c>
    </row>
    <row r="122" spans="14:14" x14ac:dyDescent="0.35">
      <c r="N122" t="str">
        <f t="shared" si="14"/>
        <v/>
      </c>
    </row>
    <row r="123" spans="14:14" x14ac:dyDescent="0.35">
      <c r="N123" t="str">
        <f t="shared" si="14"/>
        <v/>
      </c>
    </row>
    <row r="124" spans="14:14" x14ac:dyDescent="0.35">
      <c r="N124" t="str">
        <f t="shared" si="14"/>
        <v/>
      </c>
    </row>
    <row r="125" spans="14:14" x14ac:dyDescent="0.35">
      <c r="N125" t="str">
        <f t="shared" si="14"/>
        <v/>
      </c>
    </row>
    <row r="126" spans="14:14" x14ac:dyDescent="0.35">
      <c r="N126" t="str">
        <f t="shared" si="14"/>
        <v/>
      </c>
    </row>
    <row r="127" spans="14:14" x14ac:dyDescent="0.35">
      <c r="N127" t="str">
        <f t="shared" si="14"/>
        <v/>
      </c>
    </row>
    <row r="128" spans="14:14" x14ac:dyDescent="0.35">
      <c r="N128" t="str">
        <f t="shared" si="14"/>
        <v/>
      </c>
    </row>
    <row r="129" spans="14:14" x14ac:dyDescent="0.35">
      <c r="N129" t="str">
        <f t="shared" si="14"/>
        <v/>
      </c>
    </row>
    <row r="130" spans="14:14" x14ac:dyDescent="0.35">
      <c r="N130" t="str">
        <f t="shared" si="14"/>
        <v/>
      </c>
    </row>
    <row r="131" spans="14:14" x14ac:dyDescent="0.35">
      <c r="N131" t="str">
        <f t="shared" si="14"/>
        <v/>
      </c>
    </row>
    <row r="132" spans="14:14" x14ac:dyDescent="0.35">
      <c r="N132" t="str">
        <f t="shared" si="14"/>
        <v/>
      </c>
    </row>
    <row r="133" spans="14:14" x14ac:dyDescent="0.35">
      <c r="N133" t="str">
        <f t="shared" si="14"/>
        <v/>
      </c>
    </row>
    <row r="134" spans="14:14" x14ac:dyDescent="0.35">
      <c r="N134" t="str">
        <f t="shared" si="14"/>
        <v/>
      </c>
    </row>
    <row r="135" spans="14:14" x14ac:dyDescent="0.35">
      <c r="N135" t="str">
        <f t="shared" si="14"/>
        <v/>
      </c>
    </row>
    <row r="136" spans="14:14" x14ac:dyDescent="0.35">
      <c r="N136" t="str">
        <f t="shared" si="14"/>
        <v/>
      </c>
    </row>
    <row r="137" spans="14:14" x14ac:dyDescent="0.35">
      <c r="N137" t="str">
        <f t="shared" si="14"/>
        <v/>
      </c>
    </row>
    <row r="138" spans="14:14" x14ac:dyDescent="0.35">
      <c r="N138" t="str">
        <f t="shared" si="14"/>
        <v/>
      </c>
    </row>
    <row r="139" spans="14:14" x14ac:dyDescent="0.35">
      <c r="N139" t="str">
        <f t="shared" si="14"/>
        <v/>
      </c>
    </row>
    <row r="140" spans="14:14" x14ac:dyDescent="0.35">
      <c r="N140" t="str">
        <f t="shared" si="14"/>
        <v/>
      </c>
    </row>
    <row r="141" spans="14:14" x14ac:dyDescent="0.35">
      <c r="N141" t="str">
        <f t="shared" si="14"/>
        <v/>
      </c>
    </row>
    <row r="142" spans="14:14" x14ac:dyDescent="0.35">
      <c r="N142" t="str">
        <f t="shared" si="14"/>
        <v/>
      </c>
    </row>
    <row r="143" spans="14:14" x14ac:dyDescent="0.35">
      <c r="N143" t="str">
        <f t="shared" si="14"/>
        <v/>
      </c>
    </row>
    <row r="144" spans="14:14" x14ac:dyDescent="0.35">
      <c r="N144" t="str">
        <f t="shared" si="14"/>
        <v/>
      </c>
    </row>
    <row r="145" spans="14:14" x14ac:dyDescent="0.35">
      <c r="N145" t="str">
        <f t="shared" si="14"/>
        <v/>
      </c>
    </row>
    <row r="146" spans="14:14" x14ac:dyDescent="0.35">
      <c r="N146" t="str">
        <f t="shared" si="14"/>
        <v/>
      </c>
    </row>
    <row r="147" spans="14:14" x14ac:dyDescent="0.35">
      <c r="N147" t="str">
        <f t="shared" si="14"/>
        <v/>
      </c>
    </row>
    <row r="148" spans="14:14" x14ac:dyDescent="0.35">
      <c r="N148" t="str">
        <f t="shared" si="14"/>
        <v/>
      </c>
    </row>
    <row r="149" spans="14:14" x14ac:dyDescent="0.35">
      <c r="N149" t="str">
        <f t="shared" si="14"/>
        <v/>
      </c>
    </row>
    <row r="150" spans="14:14" x14ac:dyDescent="0.35">
      <c r="N150" t="str">
        <f t="shared" si="14"/>
        <v/>
      </c>
    </row>
    <row r="151" spans="14:14" x14ac:dyDescent="0.35">
      <c r="N151" t="str">
        <f t="shared" si="14"/>
        <v/>
      </c>
    </row>
    <row r="152" spans="14:14" x14ac:dyDescent="0.35">
      <c r="N152" t="str">
        <f t="shared" si="14"/>
        <v/>
      </c>
    </row>
    <row r="153" spans="14:14" x14ac:dyDescent="0.35">
      <c r="N153" t="str">
        <f t="shared" si="14"/>
        <v/>
      </c>
    </row>
    <row r="154" spans="14:14" x14ac:dyDescent="0.35">
      <c r="N154" t="str">
        <f t="shared" si="14"/>
        <v/>
      </c>
    </row>
    <row r="155" spans="14:14" x14ac:dyDescent="0.35">
      <c r="N155" t="str">
        <f t="shared" si="14"/>
        <v/>
      </c>
    </row>
    <row r="156" spans="14:14" x14ac:dyDescent="0.35">
      <c r="N156" t="str">
        <f t="shared" si="14"/>
        <v/>
      </c>
    </row>
    <row r="157" spans="14:14" x14ac:dyDescent="0.35">
      <c r="N157" t="str">
        <f t="shared" si="14"/>
        <v/>
      </c>
    </row>
    <row r="158" spans="14:14" x14ac:dyDescent="0.35">
      <c r="N158" t="str">
        <f t="shared" si="14"/>
        <v/>
      </c>
    </row>
    <row r="159" spans="14:14" x14ac:dyDescent="0.35">
      <c r="N159" t="str">
        <f t="shared" si="14"/>
        <v/>
      </c>
    </row>
    <row r="160" spans="14:14" x14ac:dyDescent="0.35">
      <c r="N160" t="str">
        <f t="shared" si="14"/>
        <v/>
      </c>
    </row>
    <row r="161" spans="14:14" x14ac:dyDescent="0.35">
      <c r="N161" t="str">
        <f t="shared" si="14"/>
        <v/>
      </c>
    </row>
    <row r="162" spans="14:14" x14ac:dyDescent="0.35">
      <c r="N162" t="str">
        <f t="shared" si="14"/>
        <v/>
      </c>
    </row>
    <row r="163" spans="14:14" x14ac:dyDescent="0.35">
      <c r="N163" t="str">
        <f t="shared" si="14"/>
        <v/>
      </c>
    </row>
    <row r="164" spans="14:14" x14ac:dyDescent="0.35">
      <c r="N164" t="str">
        <f t="shared" si="14"/>
        <v/>
      </c>
    </row>
    <row r="165" spans="14:14" x14ac:dyDescent="0.35">
      <c r="N165" t="str">
        <f t="shared" si="14"/>
        <v/>
      </c>
    </row>
    <row r="166" spans="14:14" x14ac:dyDescent="0.35">
      <c r="N166" t="str">
        <f t="shared" si="14"/>
        <v/>
      </c>
    </row>
    <row r="167" spans="14:14" x14ac:dyDescent="0.35">
      <c r="N167" t="str">
        <f t="shared" si="14"/>
        <v/>
      </c>
    </row>
    <row r="168" spans="14:14" x14ac:dyDescent="0.35">
      <c r="N168" t="str">
        <f t="shared" si="14"/>
        <v/>
      </c>
    </row>
    <row r="169" spans="14:14" x14ac:dyDescent="0.35">
      <c r="N169" t="str">
        <f t="shared" si="14"/>
        <v/>
      </c>
    </row>
    <row r="170" spans="14:14" x14ac:dyDescent="0.35">
      <c r="N170" t="str">
        <f t="shared" si="14"/>
        <v/>
      </c>
    </row>
    <row r="171" spans="14:14" x14ac:dyDescent="0.35">
      <c r="N171" t="str">
        <f t="shared" ref="N171:N192" si="15">CONCATENATE($K171,$L171)</f>
        <v/>
      </c>
    </row>
    <row r="172" spans="14:14" x14ac:dyDescent="0.35">
      <c r="N172" t="str">
        <f t="shared" si="15"/>
        <v/>
      </c>
    </row>
    <row r="173" spans="14:14" x14ac:dyDescent="0.35">
      <c r="N173" t="str">
        <f t="shared" si="15"/>
        <v/>
      </c>
    </row>
    <row r="174" spans="14:14" x14ac:dyDescent="0.35">
      <c r="N174" t="str">
        <f t="shared" si="15"/>
        <v/>
      </c>
    </row>
    <row r="175" spans="14:14" x14ac:dyDescent="0.35">
      <c r="N175" t="str">
        <f t="shared" si="15"/>
        <v/>
      </c>
    </row>
    <row r="176" spans="14:14" x14ac:dyDescent="0.35">
      <c r="N176" t="str">
        <f t="shared" si="15"/>
        <v/>
      </c>
    </row>
    <row r="177" spans="14:14" x14ac:dyDescent="0.35">
      <c r="N177" t="str">
        <f t="shared" si="15"/>
        <v/>
      </c>
    </row>
    <row r="178" spans="14:14" x14ac:dyDescent="0.35">
      <c r="N178" t="str">
        <f t="shared" si="15"/>
        <v/>
      </c>
    </row>
    <row r="179" spans="14:14" x14ac:dyDescent="0.35">
      <c r="N179" t="str">
        <f t="shared" si="15"/>
        <v/>
      </c>
    </row>
    <row r="180" spans="14:14" x14ac:dyDescent="0.35">
      <c r="N180" t="str">
        <f t="shared" si="15"/>
        <v/>
      </c>
    </row>
    <row r="181" spans="14:14" x14ac:dyDescent="0.35">
      <c r="N181" t="str">
        <f t="shared" si="15"/>
        <v/>
      </c>
    </row>
    <row r="182" spans="14:14" x14ac:dyDescent="0.35">
      <c r="N182" t="str">
        <f t="shared" si="15"/>
        <v/>
      </c>
    </row>
    <row r="183" spans="14:14" x14ac:dyDescent="0.35">
      <c r="N183" t="str">
        <f t="shared" si="15"/>
        <v/>
      </c>
    </row>
    <row r="184" spans="14:14" x14ac:dyDescent="0.35">
      <c r="N184" t="str">
        <f t="shared" si="15"/>
        <v/>
      </c>
    </row>
    <row r="185" spans="14:14" x14ac:dyDescent="0.35">
      <c r="N185" t="str">
        <f t="shared" si="15"/>
        <v/>
      </c>
    </row>
    <row r="186" spans="14:14" x14ac:dyDescent="0.35">
      <c r="N186" t="str">
        <f t="shared" si="15"/>
        <v/>
      </c>
    </row>
    <row r="187" spans="14:14" x14ac:dyDescent="0.35">
      <c r="N187" t="str">
        <f t="shared" si="15"/>
        <v/>
      </c>
    </row>
    <row r="188" spans="14:14" x14ac:dyDescent="0.35">
      <c r="N188" t="str">
        <f t="shared" si="15"/>
        <v/>
      </c>
    </row>
    <row r="189" spans="14:14" x14ac:dyDescent="0.35">
      <c r="N189" t="str">
        <f t="shared" si="15"/>
        <v/>
      </c>
    </row>
    <row r="190" spans="14:14" x14ac:dyDescent="0.35">
      <c r="N190" t="str">
        <f t="shared" si="15"/>
        <v/>
      </c>
    </row>
    <row r="191" spans="14:14" x14ac:dyDescent="0.35">
      <c r="N191" t="str">
        <f t="shared" si="15"/>
        <v/>
      </c>
    </row>
    <row r="192" spans="14:14" x14ac:dyDescent="0.35">
      <c r="N192" t="str">
        <f t="shared" si="15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1ADD2-5798-46E7-B838-C9752F6B05B3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904c2748-00d2-4c25-a104-d143f7d26605"/>
    <ds:schemaRef ds:uri="http://purl.org/dc/elements/1.1/"/>
    <ds:schemaRef ds:uri="210e57dd-e02b-451a-a79f-ece3e84620bd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C477278-4C4D-41E8-A0CF-8CBDC356AB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8C963A-A118-4251-BB59-695DFB747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ActionCodes</vt:lpstr>
      <vt:lpstr>StatusCodes</vt:lpstr>
      <vt:lpstr>RoomRateType</vt:lpstr>
      <vt:lpstr>Payers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Ashlee Moss</cp:lastModifiedBy>
  <dcterms:created xsi:type="dcterms:W3CDTF">2014-07-08T20:19:25Z</dcterms:created>
  <dcterms:modified xsi:type="dcterms:W3CDTF">2022-01-26T16:20:08Z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