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-59618\"/>
    </mc:Choice>
  </mc:AlternateContent>
  <xr:revisionPtr revIDLastSave="0" documentId="13_ncr:1_{76568641-CF00-4887-A23D-B2E81401B8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MO59618_ActionCodes" sheetId="3" r:id="rId1"/>
    <sheet name="PMO59618_StatusCodes" sheetId="2" r:id="rId2"/>
    <sheet name="PMO59618_RoomRateType" sheetId="4" r:id="rId3"/>
    <sheet name=" South County" sheetId="6" r:id="rId4"/>
  </sheets>
  <definedNames>
    <definedName name="LIST">PMO59618_ActionCodes!$E$2:$G$23</definedName>
    <definedName name="LIST1">PMO59618_StatusCodes!$E$2:$G$13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6" l="1"/>
  <c r="N57" i="6"/>
  <c r="N56" i="6"/>
  <c r="H26" i="6"/>
  <c r="W3" i="6"/>
  <c r="X3" i="6"/>
  <c r="Y3" i="6"/>
  <c r="W4" i="6"/>
  <c r="X4" i="6"/>
  <c r="Y4" i="6"/>
  <c r="W5" i="6"/>
  <c r="X5" i="6"/>
  <c r="Y5" i="6"/>
  <c r="W6" i="6"/>
  <c r="Y6" i="6"/>
  <c r="W7" i="6"/>
  <c r="X7" i="6"/>
  <c r="Y7" i="6"/>
  <c r="W8" i="6"/>
  <c r="X8" i="6"/>
  <c r="Y8" i="6"/>
  <c r="W9" i="6"/>
  <c r="X9" i="6"/>
  <c r="Y9" i="6"/>
  <c r="W10" i="6"/>
  <c r="X10" i="6"/>
  <c r="Y10" i="6"/>
  <c r="W11" i="6"/>
  <c r="Y11" i="6"/>
  <c r="W12" i="6"/>
  <c r="Y12" i="6"/>
  <c r="W13" i="6"/>
  <c r="X13" i="6"/>
  <c r="Y13" i="6"/>
  <c r="W14" i="6"/>
  <c r="X14" i="6"/>
  <c r="Y14" i="6"/>
  <c r="W15" i="6"/>
  <c r="X15" i="6"/>
  <c r="Y15" i="6"/>
  <c r="W16" i="6"/>
  <c r="Y16" i="6"/>
  <c r="W17" i="6"/>
  <c r="X17" i="6"/>
  <c r="Y17" i="6"/>
  <c r="W18" i="6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Y2" i="6"/>
  <c r="X2" i="6"/>
  <c r="W2" i="6"/>
  <c r="H3" i="6"/>
  <c r="I3" i="6"/>
  <c r="J3" i="6"/>
  <c r="K3" i="6"/>
  <c r="L3" i="6"/>
  <c r="M3" i="6"/>
  <c r="H4" i="6"/>
  <c r="I4" i="6"/>
  <c r="J4" i="6"/>
  <c r="K4" i="6"/>
  <c r="L4" i="6"/>
  <c r="M4" i="6"/>
  <c r="H5" i="6"/>
  <c r="I5" i="6"/>
  <c r="J5" i="6"/>
  <c r="K5" i="6"/>
  <c r="L5" i="6"/>
  <c r="M5" i="6"/>
  <c r="H6" i="6"/>
  <c r="I6" i="6"/>
  <c r="J6" i="6"/>
  <c r="K6" i="6"/>
  <c r="L6" i="6"/>
  <c r="M6" i="6"/>
  <c r="H7" i="6"/>
  <c r="I7" i="6"/>
  <c r="J7" i="6"/>
  <c r="K7" i="6"/>
  <c r="L7" i="6"/>
  <c r="M7" i="6"/>
  <c r="H8" i="6"/>
  <c r="I8" i="6"/>
  <c r="J8" i="6"/>
  <c r="K8" i="6"/>
  <c r="L8" i="6"/>
  <c r="M8" i="6"/>
  <c r="H9" i="6"/>
  <c r="I9" i="6"/>
  <c r="J9" i="6"/>
  <c r="K9" i="6"/>
  <c r="L9" i="6"/>
  <c r="M9" i="6"/>
  <c r="H10" i="6"/>
  <c r="I10" i="6"/>
  <c r="J10" i="6"/>
  <c r="K10" i="6"/>
  <c r="L10" i="6"/>
  <c r="M10" i="6"/>
  <c r="H11" i="6"/>
  <c r="I11" i="6"/>
  <c r="J11" i="6"/>
  <c r="K11" i="6"/>
  <c r="L11" i="6"/>
  <c r="M11" i="6"/>
  <c r="H12" i="6"/>
  <c r="I12" i="6"/>
  <c r="J12" i="6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I15" i="6"/>
  <c r="J15" i="6"/>
  <c r="K15" i="6"/>
  <c r="L15" i="6"/>
  <c r="M15" i="6"/>
  <c r="H16" i="6"/>
  <c r="I16" i="6"/>
  <c r="J16" i="6"/>
  <c r="K16" i="6"/>
  <c r="L16" i="6"/>
  <c r="M16" i="6"/>
  <c r="H17" i="6"/>
  <c r="I17" i="6"/>
  <c r="J17" i="6"/>
  <c r="K17" i="6"/>
  <c r="L17" i="6"/>
  <c r="M17" i="6"/>
  <c r="H18" i="6"/>
  <c r="I18" i="6"/>
  <c r="J18" i="6"/>
  <c r="K18" i="6"/>
  <c r="L18" i="6"/>
  <c r="M18" i="6"/>
  <c r="H19" i="6"/>
  <c r="I19" i="6"/>
  <c r="J19" i="6"/>
  <c r="K19" i="6"/>
  <c r="L19" i="6"/>
  <c r="M19" i="6"/>
  <c r="H20" i="6"/>
  <c r="I20" i="6"/>
  <c r="J20" i="6"/>
  <c r="K20" i="6"/>
  <c r="L20" i="6"/>
  <c r="M20" i="6"/>
  <c r="H21" i="6"/>
  <c r="I21" i="6"/>
  <c r="J21" i="6"/>
  <c r="K21" i="6"/>
  <c r="L21" i="6"/>
  <c r="M21" i="6"/>
  <c r="H22" i="6"/>
  <c r="I22" i="6"/>
  <c r="J22" i="6"/>
  <c r="K22" i="6"/>
  <c r="L22" i="6"/>
  <c r="M22" i="6"/>
  <c r="H23" i="6"/>
  <c r="I23" i="6"/>
  <c r="J23" i="6"/>
  <c r="K23" i="6"/>
  <c r="L23" i="6"/>
  <c r="M23" i="6"/>
  <c r="H24" i="6"/>
  <c r="I24" i="6"/>
  <c r="J24" i="6"/>
  <c r="K24" i="6"/>
  <c r="L24" i="6"/>
  <c r="M24" i="6"/>
  <c r="H25" i="6"/>
  <c r="I25" i="6"/>
  <c r="J25" i="6"/>
  <c r="K25" i="6"/>
  <c r="L25" i="6"/>
  <c r="M25" i="6"/>
  <c r="I26" i="6"/>
  <c r="J26" i="6"/>
  <c r="K26" i="6"/>
  <c r="L26" i="6"/>
  <c r="M26" i="6"/>
  <c r="H27" i="6"/>
  <c r="I27" i="6"/>
  <c r="J27" i="6"/>
  <c r="K27" i="6"/>
  <c r="L27" i="6"/>
  <c r="M27" i="6"/>
  <c r="H28" i="6"/>
  <c r="I28" i="6"/>
  <c r="J28" i="6"/>
  <c r="K28" i="6"/>
  <c r="L28" i="6"/>
  <c r="M28" i="6"/>
  <c r="H29" i="6"/>
  <c r="I29" i="6"/>
  <c r="J29" i="6"/>
  <c r="K29" i="6"/>
  <c r="L29" i="6"/>
  <c r="M29" i="6"/>
  <c r="H30" i="6"/>
  <c r="I30" i="6"/>
  <c r="J30" i="6"/>
  <c r="K30" i="6"/>
  <c r="L30" i="6"/>
  <c r="M30" i="6"/>
  <c r="H31" i="6"/>
  <c r="I31" i="6"/>
  <c r="J31" i="6"/>
  <c r="K31" i="6"/>
  <c r="L31" i="6"/>
  <c r="M31" i="6"/>
  <c r="H32" i="6"/>
  <c r="I32" i="6"/>
  <c r="J32" i="6"/>
  <c r="K32" i="6"/>
  <c r="L32" i="6"/>
  <c r="M32" i="6"/>
  <c r="M2" i="6"/>
  <c r="L2" i="6"/>
  <c r="K2" i="6"/>
  <c r="J2" i="6"/>
  <c r="I2" i="6"/>
  <c r="H2" i="6"/>
  <c r="Q3" i="6"/>
  <c r="S3" i="6" s="1"/>
  <c r="Q4" i="6"/>
  <c r="S4" i="6" s="1"/>
  <c r="Q5" i="6"/>
  <c r="U5" i="6" s="1"/>
  <c r="Q6" i="6"/>
  <c r="S6" i="6" s="1"/>
  <c r="Q7" i="6"/>
  <c r="S7" i="6" s="1"/>
  <c r="Q8" i="6"/>
  <c r="T8" i="6" s="1"/>
  <c r="Q9" i="6"/>
  <c r="S9" i="6" s="1"/>
  <c r="Q10" i="6"/>
  <c r="S10" i="6" s="1"/>
  <c r="Q11" i="6"/>
  <c r="S11" i="6" s="1"/>
  <c r="Q12" i="6"/>
  <c r="S12" i="6" s="1"/>
  <c r="Q13" i="6"/>
  <c r="U13" i="6" s="1"/>
  <c r="Q14" i="6"/>
  <c r="S14" i="6" s="1"/>
  <c r="Q15" i="6"/>
  <c r="S15" i="6" s="1"/>
  <c r="Q16" i="6"/>
  <c r="T16" i="6" s="1"/>
  <c r="Q17" i="6"/>
  <c r="S17" i="6" s="1"/>
  <c r="Q18" i="6"/>
  <c r="S18" i="6" s="1"/>
  <c r="Q19" i="6"/>
  <c r="S19" i="6" s="1"/>
  <c r="Q20" i="6"/>
  <c r="S20" i="6" s="1"/>
  <c r="Q21" i="6"/>
  <c r="U21" i="6" s="1"/>
  <c r="Q22" i="6"/>
  <c r="S22" i="6" s="1"/>
  <c r="Q23" i="6"/>
  <c r="S23" i="6" s="1"/>
  <c r="Q24" i="6"/>
  <c r="T24" i="6" s="1"/>
  <c r="Q25" i="6"/>
  <c r="S25" i="6" s="1"/>
  <c r="Q26" i="6"/>
  <c r="U26" i="6" s="1"/>
  <c r="Q27" i="6"/>
  <c r="S27" i="6" s="1"/>
  <c r="Q28" i="6"/>
  <c r="S28" i="6" s="1"/>
  <c r="Q29" i="6"/>
  <c r="U29" i="6" s="1"/>
  <c r="Q30" i="6"/>
  <c r="S30" i="6" s="1"/>
  <c r="Q31" i="6"/>
  <c r="S31" i="6" s="1"/>
  <c r="Q32" i="6"/>
  <c r="T32" i="6" s="1"/>
  <c r="Q2" i="6"/>
  <c r="U2" i="6" s="1"/>
  <c r="N35" i="6"/>
  <c r="N36" i="6"/>
  <c r="N37" i="6"/>
  <c r="N38" i="6"/>
  <c r="N39" i="6"/>
  <c r="N40" i="6"/>
  <c r="X11" i="6" s="1"/>
  <c r="N41" i="6"/>
  <c r="X12" i="6" s="1"/>
  <c r="N42" i="6"/>
  <c r="S24" i="6" s="1"/>
  <c r="N43" i="6"/>
  <c r="N44" i="6"/>
  <c r="N45" i="6"/>
  <c r="X16" i="6" s="1"/>
  <c r="N46" i="6"/>
  <c r="N47" i="6"/>
  <c r="N48" i="6"/>
  <c r="N49" i="6"/>
  <c r="N50" i="6"/>
  <c r="N51" i="6"/>
  <c r="N52" i="6"/>
  <c r="X6" i="6" s="1"/>
  <c r="N53" i="6"/>
  <c r="N54" i="6"/>
  <c r="N55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34" i="6"/>
  <c r="P3" i="4"/>
  <c r="Q3" i="4"/>
  <c r="R3" i="4"/>
  <c r="R2" i="4"/>
  <c r="Q2" i="4"/>
  <c r="P2" i="4"/>
  <c r="L3" i="4"/>
  <c r="M3" i="4"/>
  <c r="N3" i="4"/>
  <c r="N2" i="4"/>
  <c r="M2" i="4"/>
  <c r="L2" i="4"/>
  <c r="E3" i="4"/>
  <c r="F3" i="4"/>
  <c r="G3" i="4"/>
  <c r="G2" i="4"/>
  <c r="F2" i="4"/>
  <c r="E2" i="4"/>
  <c r="J3" i="2"/>
  <c r="J4" i="2"/>
  <c r="J5" i="2"/>
  <c r="J6" i="2"/>
  <c r="J7" i="2"/>
  <c r="J8" i="2"/>
  <c r="J9" i="2"/>
  <c r="J10" i="2"/>
  <c r="J11" i="2"/>
  <c r="J12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G2" i="3"/>
  <c r="F2" i="3"/>
  <c r="E2" i="3"/>
  <c r="S2" i="6" l="1"/>
  <c r="T21" i="6"/>
  <c r="U18" i="6"/>
  <c r="U10" i="6"/>
  <c r="T2" i="6"/>
  <c r="U31" i="6"/>
  <c r="S29" i="6"/>
  <c r="T26" i="6"/>
  <c r="U23" i="6"/>
  <c r="S21" i="6"/>
  <c r="T18" i="6"/>
  <c r="U15" i="6"/>
  <c r="S13" i="6"/>
  <c r="T10" i="6"/>
  <c r="U7" i="6"/>
  <c r="S5" i="6"/>
  <c r="S32" i="6"/>
  <c r="S8" i="6"/>
  <c r="T31" i="6"/>
  <c r="U28" i="6"/>
  <c r="S26" i="6"/>
  <c r="T23" i="6"/>
  <c r="U20" i="6"/>
  <c r="T15" i="6"/>
  <c r="U12" i="6"/>
  <c r="T7" i="6"/>
  <c r="U4" i="6"/>
  <c r="T29" i="6"/>
  <c r="T13" i="6"/>
  <c r="T28" i="6"/>
  <c r="U25" i="6"/>
  <c r="T20" i="6"/>
  <c r="U17" i="6"/>
  <c r="T12" i="6"/>
  <c r="U9" i="6"/>
  <c r="T4" i="6"/>
  <c r="S16" i="6"/>
  <c r="U30" i="6"/>
  <c r="T25" i="6"/>
  <c r="U22" i="6"/>
  <c r="T17" i="6"/>
  <c r="U14" i="6"/>
  <c r="T9" i="6"/>
  <c r="U6" i="6"/>
  <c r="T5" i="6"/>
  <c r="T30" i="6"/>
  <c r="U27" i="6"/>
  <c r="T22" i="6"/>
  <c r="U19" i="6"/>
  <c r="T14" i="6"/>
  <c r="U11" i="6"/>
  <c r="T6" i="6"/>
  <c r="U3" i="6"/>
  <c r="U32" i="6"/>
  <c r="T27" i="6"/>
  <c r="U24" i="6"/>
  <c r="T19" i="6"/>
  <c r="U16" i="6"/>
  <c r="T11" i="6"/>
  <c r="U8" i="6"/>
  <c r="T3" i="6"/>
</calcChain>
</file>

<file path=xl/sharedStrings.xml><?xml version="1.0" encoding="utf-8"?>
<sst xmlns="http://schemas.openxmlformats.org/spreadsheetml/2006/main" count="444" uniqueCount="229">
  <si>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</si>
  <si>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</si>
  <si>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</si>
  <si>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</si>
  <si>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</si>
  <si>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</si>
  <si>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</si>
  <si>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</si>
  <si>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</si>
  <si>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</si>
  <si>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</si>
  <si>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</si>
  <si>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</si>
  <si>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</si>
  <si>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</si>
  <si>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</si>
  <si>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</si>
  <si>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</si>
  <si>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</si>
  <si>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</si>
  <si>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</si>
  <si>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</si>
  <si>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</si>
  <si>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</si>
  <si>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</si>
  <si>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</si>
  <si>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</si>
  <si>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Private</t>
  </si>
  <si>
    <t>P</t>
  </si>
  <si>
    <t>Semi</t>
  </si>
  <si>
    <t>S</t>
  </si>
  <si>
    <t>A</t>
  </si>
  <si>
    <t>Managed Care</t>
  </si>
  <si>
    <t>4 levels of care</t>
  </si>
  <si>
    <t>Medicaid</t>
  </si>
  <si>
    <t>Standard</t>
  </si>
  <si>
    <t>Other</t>
  </si>
  <si>
    <t>RUGs IV Care Levels</t>
  </si>
  <si>
    <t>MP</t>
  </si>
  <si>
    <t>Hospice Medicaid</t>
  </si>
  <si>
    <t>Medicare A</t>
  </si>
  <si>
    <t>MCA</t>
  </si>
  <si>
    <t>Outpatient</t>
  </si>
  <si>
    <t>OPB</t>
  </si>
  <si>
    <t>PP</t>
  </si>
  <si>
    <t>Hospice Private</t>
  </si>
  <si>
    <t>VA</t>
  </si>
  <si>
    <t>UHC</t>
  </si>
  <si>
    <t>Medicaid Pending</t>
  </si>
  <si>
    <t>Outpatient Medicare B</t>
  </si>
  <si>
    <t>PC</t>
  </si>
  <si>
    <t>Private Pay</t>
  </si>
  <si>
    <t>AA</t>
  </si>
  <si>
    <t>Discharge Date</t>
  </si>
  <si>
    <t>DD</t>
  </si>
  <si>
    <t>Deceased Date (Facility)</t>
  </si>
  <si>
    <t>DE</t>
  </si>
  <si>
    <t>Deceased Date (Hospital)</t>
  </si>
  <si>
    <t>DH</t>
  </si>
  <si>
    <t>Leave of Absence/LOA</t>
  </si>
  <si>
    <t>L</t>
  </si>
  <si>
    <t>Liability Change</t>
  </si>
  <si>
    <t>LC</t>
  </si>
  <si>
    <t>Payer Change</t>
  </si>
  <si>
    <t>RA</t>
  </si>
  <si>
    <t>Respite - Actual Admit/ReAdmit Date</t>
  </si>
  <si>
    <t>RAA</t>
  </si>
  <si>
    <t>Room Change</t>
  </si>
  <si>
    <t>RC</t>
  </si>
  <si>
    <t>RDD</t>
  </si>
  <si>
    <t>Return from Leave/LOA</t>
  </si>
  <si>
    <t>RL</t>
  </si>
  <si>
    <t>Transfer In from Hospital</t>
  </si>
  <si>
    <t>TI</t>
  </si>
  <si>
    <t>TO</t>
  </si>
  <si>
    <t>RDE</t>
  </si>
  <si>
    <t>RDH</t>
  </si>
  <si>
    <t>Active</t>
  </si>
  <si>
    <t>STOP BILLING</t>
  </si>
  <si>
    <t>D</t>
  </si>
  <si>
    <t>HN</t>
  </si>
  <si>
    <t>MCD</t>
  </si>
  <si>
    <t>Hospice Respite</t>
  </si>
  <si>
    <t>DAMA</t>
  </si>
  <si>
    <t>BC</t>
  </si>
  <si>
    <t>1 Bedroom Suite</t>
  </si>
  <si>
    <t>Studio</t>
  </si>
  <si>
    <t>MD</t>
  </si>
  <si>
    <t>Respite - Discharge Date</t>
  </si>
  <si>
    <t>Room Reserve</t>
  </si>
  <si>
    <t>RR</t>
  </si>
  <si>
    <t>Actual Admission</t>
  </si>
  <si>
    <t>Respite - Deceased Date (Facility)</t>
  </si>
  <si>
    <t>Respite - Deceased Date (Hospital)</t>
  </si>
  <si>
    <t xml:space="preserve">RR </t>
  </si>
  <si>
    <t>TRI</t>
  </si>
  <si>
    <t>Hospital Leave</t>
  </si>
  <si>
    <t>Therapeutic Leave</t>
  </si>
  <si>
    <t>Aetna Medicare Advantage</t>
  </si>
  <si>
    <t>CIG</t>
  </si>
  <si>
    <t>MA</t>
  </si>
  <si>
    <t>OPT</t>
  </si>
  <si>
    <t>THP</t>
  </si>
  <si>
    <t>1B</t>
  </si>
  <si>
    <t>2 Bedroom Suite</t>
  </si>
  <si>
    <t>2B</t>
  </si>
  <si>
    <t>SemiPrivate</t>
  </si>
  <si>
    <t>ST</t>
  </si>
  <si>
    <t>aet</t>
  </si>
  <si>
    <t>Anthem BC/BS</t>
  </si>
  <si>
    <t>ABC</t>
  </si>
  <si>
    <t>Evercare 4 Levels of Care</t>
  </si>
  <si>
    <t>Anthem BCBS</t>
  </si>
  <si>
    <t>ANB</t>
  </si>
  <si>
    <t>BC/BS of RI Managed Care</t>
  </si>
  <si>
    <t>BC/BS of RI 4 Levels of Care</t>
  </si>
  <si>
    <t>Blue Cross of Rhode Island</t>
  </si>
  <si>
    <t>BCR</t>
  </si>
  <si>
    <t>Hospice GIP</t>
  </si>
  <si>
    <t>GIP</t>
  </si>
  <si>
    <t>Cigna</t>
  </si>
  <si>
    <t>HM</t>
  </si>
  <si>
    <t>COMMERCIAL INSURANCE</t>
  </si>
  <si>
    <t>COM</t>
  </si>
  <si>
    <t>Harvard Pilgrim Health Care</t>
  </si>
  <si>
    <t>HAR</t>
  </si>
  <si>
    <t>Hospice Neighborhood Health</t>
  </si>
  <si>
    <t>HNH</t>
  </si>
  <si>
    <t>Hospice Medicaid Pending</t>
  </si>
  <si>
    <t>HMM</t>
  </si>
  <si>
    <t>HP</t>
  </si>
  <si>
    <t>Hospice Medicaid RI - RHO</t>
  </si>
  <si>
    <t>RHO</t>
  </si>
  <si>
    <t>Managed Care with Levels</t>
  </si>
  <si>
    <t>MCL</t>
  </si>
  <si>
    <t>2 Levels of Care</t>
  </si>
  <si>
    <t>Hospice Medicaid RI - RUG</t>
  </si>
  <si>
    <t>RI</t>
  </si>
  <si>
    <t>Managed Care with Rugs</t>
  </si>
  <si>
    <t>MGR</t>
  </si>
  <si>
    <t>MDP</t>
  </si>
  <si>
    <t xml:space="preserve">Medicaid Pending RI - RUG 48 </t>
  </si>
  <si>
    <t>Medicaid RI - Rhody Health Options</t>
  </si>
  <si>
    <t>Neighborhood Health Pending</t>
  </si>
  <si>
    <t>PNH</t>
  </si>
  <si>
    <t>Medicaid RI - RUG 48</t>
  </si>
  <si>
    <t>Neighborhood Health Plans</t>
  </si>
  <si>
    <t>NHP</t>
  </si>
  <si>
    <t>Neighborhood Managed Care</t>
  </si>
  <si>
    <t>NHM</t>
  </si>
  <si>
    <t>Medicare Replacement</t>
  </si>
  <si>
    <t>MR</t>
  </si>
  <si>
    <t>Outpatient Med B coins from M'ciad</t>
  </si>
  <si>
    <t>OBM</t>
  </si>
  <si>
    <t>Neighborhood Health Plan-Rhode Island-Skilled</t>
  </si>
  <si>
    <t>SKLD</t>
  </si>
  <si>
    <t xml:space="preserve">Neighborhood Health-RI Skilled Med Adv Integrity </t>
  </si>
  <si>
    <t>MAI</t>
  </si>
  <si>
    <t>Optum</t>
  </si>
  <si>
    <t>Tufts Health Plan</t>
  </si>
  <si>
    <t>TFT</t>
  </si>
  <si>
    <t>Tufts Health Plans</t>
  </si>
  <si>
    <t>UH/Evercare Managed Care</t>
  </si>
  <si>
    <t>EVM</t>
  </si>
  <si>
    <t>Private Pay - Special Offering</t>
  </si>
  <si>
    <t>PPS</t>
  </si>
  <si>
    <t>United Healthcare Managed Care</t>
  </si>
  <si>
    <t>4 Levels of Care</t>
  </si>
  <si>
    <t>Private Pay Respite</t>
  </si>
  <si>
    <t>PPR</t>
  </si>
  <si>
    <t>Veterans Administration</t>
  </si>
  <si>
    <t>TriCare for Life (Retired)-RUGIV</t>
  </si>
  <si>
    <t>TFL</t>
  </si>
  <si>
    <t>TriCare Primary PDPM</t>
  </si>
  <si>
    <t>Tufts Health Plan Medicare Preferred</t>
  </si>
  <si>
    <t>Tufts Health Public Plan</t>
  </si>
  <si>
    <t>TPP</t>
  </si>
  <si>
    <t xml:space="preserve">United Healthcare </t>
  </si>
  <si>
    <t>United Healthcare - Medicaid (Skilled)</t>
  </si>
  <si>
    <t>United Healthcare Medicare Advantage</t>
  </si>
  <si>
    <t>US Family Health Plan</t>
  </si>
  <si>
    <t>USF</t>
  </si>
  <si>
    <t>Workers Comp</t>
  </si>
  <si>
    <t>WOC</t>
  </si>
  <si>
    <t>Coinsurance Change</t>
  </si>
  <si>
    <t>Coins</t>
  </si>
  <si>
    <t>Discharge AMA Date</t>
  </si>
  <si>
    <t>HB</t>
  </si>
  <si>
    <t>Hold Bed</t>
  </si>
  <si>
    <t>EMERGENCY ROOM</t>
  </si>
  <si>
    <t>ER</t>
  </si>
  <si>
    <t>OLC</t>
  </si>
  <si>
    <t>On Line Census</t>
  </si>
  <si>
    <t>PBH</t>
  </si>
  <si>
    <t>Pre-Admission Bed Hold</t>
  </si>
  <si>
    <t>Level of Care Change</t>
  </si>
  <si>
    <t>LOC</t>
  </si>
  <si>
    <t>ReAdmission</t>
  </si>
  <si>
    <t>Transfer Out to Hospital</t>
  </si>
  <si>
    <t>BH</t>
  </si>
  <si>
    <t>Hospital &lt; 24 hrs (Medicare only)</t>
  </si>
  <si>
    <t>DP</t>
  </si>
  <si>
    <t>Discharged Paid</t>
  </si>
  <si>
    <t xml:space="preserve">Hospital &lt; 3 day (Medicare only) </t>
  </si>
  <si>
    <t>HNU</t>
  </si>
  <si>
    <t>EP</t>
  </si>
  <si>
    <t>Expired paid</t>
  </si>
  <si>
    <t>Hospital Paid Leave</t>
  </si>
  <si>
    <t>HL</t>
  </si>
  <si>
    <t>Hospital Unpaid Leave1</t>
  </si>
  <si>
    <t>HUP</t>
  </si>
  <si>
    <t>Hospital Unpaid Leave</t>
  </si>
  <si>
    <t>HUPN</t>
  </si>
  <si>
    <t>RHB</t>
  </si>
  <si>
    <t>Readmit from Hold Bed</t>
  </si>
  <si>
    <t>Therapeutic Paid Leave</t>
  </si>
  <si>
    <t>TP</t>
  </si>
  <si>
    <t>Therapeutic Unpaid Leave</t>
  </si>
  <si>
    <t>TUP</t>
  </si>
  <si>
    <t>TL</t>
  </si>
  <si>
    <t>Suggested Merge by Short Code</t>
  </si>
  <si>
    <t>Suggested Merge by Description</t>
  </si>
  <si>
    <t>Src_PayerCode_Combined</t>
  </si>
  <si>
    <t>Suggested Merge by Payer Code</t>
  </si>
  <si>
    <t>Suggested Merge by PayerID</t>
  </si>
  <si>
    <t xml:space="preserve">Tufts Health Plan Medicare </t>
  </si>
  <si>
    <t xml:space="preserve">Cigna </t>
  </si>
  <si>
    <t>5 Levels of Care</t>
  </si>
  <si>
    <t>MCDRHO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</si>
</sst>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D3" sqref="D3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91</v>
      </c>
      <c r="B2" t="s">
        <v>52</v>
      </c>
      <c r="C2">
        <v>1</v>
      </c>
      <c r="D2" s="2">
        <v>1</v>
      </c>
      <c r="E2">
        <f t="shared" ref="E2:E22" si="0">VLOOKUP($D2,$E$24:$H$89,1,FALSE)</f>
        <v>1</v>
      </c>
      <c r="F2" t="str">
        <f t="shared" ref="F2:F22" si="1">VLOOKUP($D2,$E$24:$H$89,2,FALSE)</f>
        <v>AA</v>
      </c>
      <c r="G2" t="str">
        <f t="shared" ref="G2:G22" si="2">VLOOKUP($D2,$E$24:$H$89,3,FALSE)</f>
        <v>Actual Admission</v>
      </c>
      <c r="J2">
        <f t="shared" ref="J2:J22" si="3">VLOOKUP($B2,$F$24:$H$89,3,FALSE)</f>
        <v>1</v>
      </c>
    </row>
    <row r="3" spans="1:10" x14ac:dyDescent="0.25">
      <c r="A3" t="s">
        <v>184</v>
      </c>
      <c r="B3" t="s">
        <v>185</v>
      </c>
      <c r="C3">
        <v>100</v>
      </c>
      <c r="E3" t="e">
        <f t="shared" si="0"/>
        <v>#N/A</v>
      </c>
      <c r="F3" t="e">
        <f t="shared" si="1"/>
        <v>#N/A</v>
      </c>
      <c r="G3" t="e">
        <f t="shared" si="2"/>
        <v>#N/A</v>
      </c>
      <c r="J3" t="e">
        <f t="shared" si="3"/>
        <v>#N/A</v>
      </c>
    </row>
    <row r="4" spans="1:10" x14ac:dyDescent="0.25">
      <c r="A4" t="s">
        <v>186</v>
      </c>
      <c r="B4" t="s">
        <v>83</v>
      </c>
      <c r="C4">
        <v>89</v>
      </c>
      <c r="E4" t="e">
        <f t="shared" si="0"/>
        <v>#N/A</v>
      </c>
      <c r="F4" t="e">
        <f t="shared" si="1"/>
        <v>#N/A</v>
      </c>
      <c r="G4" t="e">
        <f t="shared" si="2"/>
        <v>#N/A</v>
      </c>
      <c r="J4" t="e">
        <f t="shared" si="3"/>
        <v>#N/A</v>
      </c>
    </row>
    <row r="5" spans="1:10" x14ac:dyDescent="0.25">
      <c r="A5" t="s">
        <v>53</v>
      </c>
      <c r="B5" t="s">
        <v>54</v>
      </c>
      <c r="C5">
        <v>2</v>
      </c>
      <c r="D5" s="2">
        <v>2</v>
      </c>
      <c r="E5">
        <f t="shared" si="0"/>
        <v>2</v>
      </c>
      <c r="F5" t="str">
        <f t="shared" si="1"/>
        <v>DD</v>
      </c>
      <c r="G5" t="str">
        <f t="shared" si="2"/>
        <v>Discharge Date</v>
      </c>
      <c r="J5">
        <f t="shared" si="3"/>
        <v>2</v>
      </c>
    </row>
    <row r="6" spans="1:10" x14ac:dyDescent="0.25">
      <c r="A6" t="s">
        <v>55</v>
      </c>
      <c r="B6" t="s">
        <v>56</v>
      </c>
      <c r="C6">
        <v>3</v>
      </c>
      <c r="D6" s="2">
        <v>3</v>
      </c>
      <c r="E6">
        <f t="shared" si="0"/>
        <v>3</v>
      </c>
      <c r="F6" t="str">
        <f t="shared" si="1"/>
        <v>DE</v>
      </c>
      <c r="G6" t="str">
        <f t="shared" si="2"/>
        <v>Deceased Date (Facility)</v>
      </c>
      <c r="J6">
        <f t="shared" si="3"/>
        <v>3</v>
      </c>
    </row>
    <row r="7" spans="1:10" x14ac:dyDescent="0.25">
      <c r="A7" t="s">
        <v>57</v>
      </c>
      <c r="B7" t="s">
        <v>58</v>
      </c>
      <c r="C7">
        <v>37</v>
      </c>
      <c r="D7" s="2">
        <v>37</v>
      </c>
      <c r="E7">
        <f t="shared" si="0"/>
        <v>37</v>
      </c>
      <c r="F7" t="str">
        <f t="shared" si="1"/>
        <v>DH</v>
      </c>
      <c r="G7" t="str">
        <f t="shared" si="2"/>
        <v>Deceased Date (Hospital)</v>
      </c>
      <c r="J7">
        <f t="shared" si="3"/>
        <v>37</v>
      </c>
    </row>
    <row r="8" spans="1:10" s="11" customFormat="1" x14ac:dyDescent="0.25">
      <c r="A8" s="11" t="s">
        <v>189</v>
      </c>
      <c r="B8" s="11" t="s">
        <v>190</v>
      </c>
      <c r="C8" s="11">
        <v>190</v>
      </c>
      <c r="D8" s="2">
        <v>126</v>
      </c>
      <c r="E8" s="11">
        <f t="shared" si="0"/>
        <v>126</v>
      </c>
      <c r="F8" s="11" t="str">
        <f t="shared" si="1"/>
        <v>HB</v>
      </c>
      <c r="G8" s="11" t="str">
        <f t="shared" si="2"/>
        <v>Hold Bed</v>
      </c>
      <c r="J8" s="11" t="e">
        <f t="shared" si="3"/>
        <v>#N/A</v>
      </c>
    </row>
    <row r="9" spans="1:10" x14ac:dyDescent="0.25">
      <c r="A9" t="s">
        <v>59</v>
      </c>
      <c r="B9" t="s">
        <v>60</v>
      </c>
      <c r="C9">
        <v>45</v>
      </c>
      <c r="D9" s="2">
        <v>45</v>
      </c>
      <c r="E9">
        <f t="shared" si="0"/>
        <v>45</v>
      </c>
      <c r="F9" t="str">
        <f t="shared" si="1"/>
        <v>L</v>
      </c>
      <c r="G9" t="str">
        <f t="shared" si="2"/>
        <v>Leave of Absence/LOA</v>
      </c>
      <c r="J9">
        <f t="shared" si="3"/>
        <v>45</v>
      </c>
    </row>
    <row r="10" spans="1:10" x14ac:dyDescent="0.25">
      <c r="A10" t="s">
        <v>61</v>
      </c>
      <c r="B10" t="s">
        <v>62</v>
      </c>
      <c r="C10">
        <v>57</v>
      </c>
      <c r="D10" s="2">
        <v>57</v>
      </c>
      <c r="E10">
        <f t="shared" si="0"/>
        <v>57</v>
      </c>
      <c r="F10" t="str">
        <f t="shared" si="1"/>
        <v>LC</v>
      </c>
      <c r="G10" t="str">
        <f t="shared" si="2"/>
        <v>Liability Change</v>
      </c>
      <c r="J10">
        <f t="shared" si="3"/>
        <v>57</v>
      </c>
    </row>
    <row r="11" spans="1:10" x14ac:dyDescent="0.25">
      <c r="A11" t="s">
        <v>195</v>
      </c>
      <c r="B11" t="s">
        <v>196</v>
      </c>
      <c r="C11">
        <v>240</v>
      </c>
      <c r="E11" t="e">
        <f t="shared" si="0"/>
        <v>#N/A</v>
      </c>
      <c r="F11" t="e">
        <f t="shared" si="1"/>
        <v>#N/A</v>
      </c>
      <c r="G11" t="e">
        <f t="shared" si="2"/>
        <v>#N/A</v>
      </c>
      <c r="J11" t="e">
        <f t="shared" si="3"/>
        <v>#N/A</v>
      </c>
    </row>
    <row r="12" spans="1:10" x14ac:dyDescent="0.25">
      <c r="A12" t="s">
        <v>192</v>
      </c>
      <c r="B12" t="s">
        <v>191</v>
      </c>
      <c r="C12">
        <v>76</v>
      </c>
      <c r="D12" s="2">
        <v>76</v>
      </c>
      <c r="E12">
        <f t="shared" si="0"/>
        <v>76</v>
      </c>
      <c r="F12" t="str">
        <f t="shared" si="1"/>
        <v>OLC</v>
      </c>
      <c r="G12" t="str">
        <f t="shared" si="2"/>
        <v>On Line Census</v>
      </c>
      <c r="J12">
        <f t="shared" si="3"/>
        <v>76</v>
      </c>
    </row>
    <row r="13" spans="1:10" x14ac:dyDescent="0.25">
      <c r="A13" t="s">
        <v>63</v>
      </c>
      <c r="B13" t="s">
        <v>50</v>
      </c>
      <c r="C13">
        <v>56</v>
      </c>
      <c r="D13" s="2">
        <v>56</v>
      </c>
      <c r="E13">
        <f t="shared" si="0"/>
        <v>56</v>
      </c>
      <c r="F13" t="str">
        <f t="shared" si="1"/>
        <v>PC</v>
      </c>
      <c r="G13" t="str">
        <f t="shared" si="2"/>
        <v>Payer Change</v>
      </c>
      <c r="J13">
        <f t="shared" si="3"/>
        <v>56</v>
      </c>
    </row>
    <row r="14" spans="1:10" x14ac:dyDescent="0.25">
      <c r="A14" t="s">
        <v>197</v>
      </c>
      <c r="B14" t="s">
        <v>64</v>
      </c>
      <c r="C14">
        <v>66</v>
      </c>
      <c r="D14" s="2">
        <v>66</v>
      </c>
      <c r="E14">
        <f t="shared" si="0"/>
        <v>66</v>
      </c>
      <c r="F14" t="str">
        <f t="shared" si="1"/>
        <v>RA</v>
      </c>
      <c r="G14" t="str">
        <f t="shared" si="2"/>
        <v>ReAdmission</v>
      </c>
      <c r="J14">
        <f t="shared" si="3"/>
        <v>66</v>
      </c>
    </row>
    <row r="15" spans="1:10" x14ac:dyDescent="0.25">
      <c r="A15" t="s">
        <v>65</v>
      </c>
      <c r="B15" t="s">
        <v>66</v>
      </c>
      <c r="C15">
        <v>9</v>
      </c>
      <c r="D15" s="2">
        <v>9</v>
      </c>
      <c r="E15">
        <f t="shared" si="0"/>
        <v>9</v>
      </c>
      <c r="F15" t="str">
        <f t="shared" si="1"/>
        <v>RAA</v>
      </c>
      <c r="G15" t="str">
        <f t="shared" si="2"/>
        <v>Respite - Actual Admit/ReAdmit Date</v>
      </c>
      <c r="J15">
        <f t="shared" si="3"/>
        <v>9</v>
      </c>
    </row>
    <row r="16" spans="1:10" x14ac:dyDescent="0.25">
      <c r="A16" t="s">
        <v>67</v>
      </c>
      <c r="B16" t="s">
        <v>68</v>
      </c>
      <c r="C16">
        <v>8</v>
      </c>
      <c r="D16" s="2">
        <v>8</v>
      </c>
      <c r="E16">
        <f t="shared" si="0"/>
        <v>8</v>
      </c>
      <c r="F16" t="str">
        <f t="shared" si="1"/>
        <v>RC</v>
      </c>
      <c r="G16" t="str">
        <f t="shared" si="2"/>
        <v>Room Change</v>
      </c>
      <c r="J16">
        <f t="shared" si="3"/>
        <v>8</v>
      </c>
    </row>
    <row r="17" spans="1:10" x14ac:dyDescent="0.25">
      <c r="A17" t="s">
        <v>88</v>
      </c>
      <c r="B17" t="s">
        <v>69</v>
      </c>
      <c r="C17">
        <v>10</v>
      </c>
      <c r="D17" s="2">
        <v>10</v>
      </c>
      <c r="E17">
        <f t="shared" si="0"/>
        <v>10</v>
      </c>
      <c r="F17" t="str">
        <f t="shared" si="1"/>
        <v>RDD</v>
      </c>
      <c r="G17" t="str">
        <f t="shared" si="2"/>
        <v>Respite - Discharge Date</v>
      </c>
      <c r="J17">
        <f t="shared" si="3"/>
        <v>10</v>
      </c>
    </row>
    <row r="18" spans="1:10" x14ac:dyDescent="0.25">
      <c r="A18" t="s">
        <v>92</v>
      </c>
      <c r="B18" t="s">
        <v>75</v>
      </c>
      <c r="C18">
        <v>11</v>
      </c>
      <c r="D18" s="2">
        <v>11</v>
      </c>
      <c r="E18">
        <f t="shared" si="0"/>
        <v>11</v>
      </c>
      <c r="F18" t="str">
        <f t="shared" si="1"/>
        <v>RDE</v>
      </c>
      <c r="G18" t="str">
        <f t="shared" si="2"/>
        <v>Respite - Deceased Date (Facility)</v>
      </c>
      <c r="J18">
        <f t="shared" si="3"/>
        <v>11</v>
      </c>
    </row>
    <row r="19" spans="1:10" x14ac:dyDescent="0.25">
      <c r="A19" t="s">
        <v>70</v>
      </c>
      <c r="B19" t="s">
        <v>71</v>
      </c>
      <c r="C19">
        <v>46</v>
      </c>
      <c r="D19" s="2">
        <v>46</v>
      </c>
      <c r="E19">
        <f t="shared" si="0"/>
        <v>46</v>
      </c>
      <c r="F19" t="str">
        <f t="shared" si="1"/>
        <v>RL</v>
      </c>
      <c r="G19" t="str">
        <f t="shared" si="2"/>
        <v>Return from Leave/LOA</v>
      </c>
      <c r="J19">
        <f t="shared" si="3"/>
        <v>46</v>
      </c>
    </row>
    <row r="20" spans="1:10" x14ac:dyDescent="0.25">
      <c r="A20" t="s">
        <v>89</v>
      </c>
      <c r="B20" t="s">
        <v>90</v>
      </c>
      <c r="C20">
        <v>87</v>
      </c>
      <c r="D20" s="2">
        <v>156</v>
      </c>
      <c r="E20">
        <f t="shared" si="0"/>
        <v>156</v>
      </c>
      <c r="F20" t="str">
        <f t="shared" si="1"/>
        <v>RR</v>
      </c>
      <c r="G20" t="str">
        <f t="shared" si="2"/>
        <v>Room Reserve</v>
      </c>
      <c r="J20">
        <f t="shared" si="3"/>
        <v>156</v>
      </c>
    </row>
    <row r="21" spans="1:10" x14ac:dyDescent="0.25">
      <c r="A21" t="s">
        <v>72</v>
      </c>
      <c r="B21" t="s">
        <v>73</v>
      </c>
      <c r="C21">
        <v>6</v>
      </c>
      <c r="D21" s="2">
        <v>6</v>
      </c>
      <c r="E21">
        <f t="shared" si="0"/>
        <v>6</v>
      </c>
      <c r="F21" t="str">
        <f t="shared" si="1"/>
        <v>TI</v>
      </c>
      <c r="G21" t="str">
        <f t="shared" si="2"/>
        <v>Transfer In from Hospital</v>
      </c>
      <c r="J21">
        <f t="shared" si="3"/>
        <v>6</v>
      </c>
    </row>
    <row r="22" spans="1:10" x14ac:dyDescent="0.25">
      <c r="A22" t="s">
        <v>198</v>
      </c>
      <c r="B22" t="s">
        <v>74</v>
      </c>
      <c r="C22">
        <v>4</v>
      </c>
      <c r="D22" s="2">
        <v>4</v>
      </c>
      <c r="E22">
        <f t="shared" si="0"/>
        <v>4</v>
      </c>
      <c r="F22" t="str">
        <f t="shared" si="1"/>
        <v>TO</v>
      </c>
      <c r="G22" t="str">
        <f t="shared" si="2"/>
        <v>Transfer Out to Hospital</v>
      </c>
      <c r="J22">
        <f t="shared" si="3"/>
        <v>4</v>
      </c>
    </row>
    <row r="24" spans="1:10" x14ac:dyDescent="0.25">
      <c r="E24">
        <v>1</v>
      </c>
      <c r="F24" t="s">
        <v>52</v>
      </c>
      <c r="G24" t="s">
        <v>91</v>
      </c>
      <c r="H24">
        <v>1</v>
      </c>
    </row>
    <row r="25" spans="1:10" x14ac:dyDescent="0.25">
      <c r="E25">
        <v>2</v>
      </c>
      <c r="F25" t="s">
        <v>54</v>
      </c>
      <c r="G25" t="s">
        <v>53</v>
      </c>
      <c r="H25">
        <v>2</v>
      </c>
    </row>
    <row r="26" spans="1:10" x14ac:dyDescent="0.25">
      <c r="E26">
        <v>3</v>
      </c>
      <c r="F26" t="s">
        <v>56</v>
      </c>
      <c r="G26" t="s">
        <v>55</v>
      </c>
      <c r="H26">
        <v>3</v>
      </c>
    </row>
    <row r="27" spans="1:10" x14ac:dyDescent="0.25">
      <c r="E27">
        <v>37</v>
      </c>
      <c r="F27" t="s">
        <v>58</v>
      </c>
      <c r="G27" t="s">
        <v>57</v>
      </c>
      <c r="H27">
        <v>37</v>
      </c>
    </row>
    <row r="28" spans="1:10" x14ac:dyDescent="0.25">
      <c r="E28">
        <v>126</v>
      </c>
      <c r="F28" t="s">
        <v>187</v>
      </c>
      <c r="G28" t="s">
        <v>188</v>
      </c>
      <c r="H28">
        <v>126</v>
      </c>
    </row>
    <row r="29" spans="1:10" x14ac:dyDescent="0.25">
      <c r="E29">
        <v>45</v>
      </c>
      <c r="F29" t="s">
        <v>60</v>
      </c>
      <c r="G29" t="s">
        <v>59</v>
      </c>
      <c r="H29">
        <v>45</v>
      </c>
    </row>
    <row r="30" spans="1:10" x14ac:dyDescent="0.25">
      <c r="E30">
        <v>57</v>
      </c>
      <c r="F30" t="s">
        <v>62</v>
      </c>
      <c r="G30" t="s">
        <v>61</v>
      </c>
      <c r="H30">
        <v>57</v>
      </c>
    </row>
    <row r="31" spans="1:10" x14ac:dyDescent="0.25">
      <c r="E31">
        <v>76</v>
      </c>
      <c r="F31" t="s">
        <v>191</v>
      </c>
      <c r="G31" t="s">
        <v>192</v>
      </c>
      <c r="H31">
        <v>76</v>
      </c>
    </row>
    <row r="32" spans="1:10" x14ac:dyDescent="0.25">
      <c r="E32">
        <v>96</v>
      </c>
      <c r="F32" t="s">
        <v>193</v>
      </c>
      <c r="G32" t="s">
        <v>194</v>
      </c>
      <c r="H32">
        <v>96</v>
      </c>
    </row>
    <row r="33" spans="5:8" x14ac:dyDescent="0.25">
      <c r="E33">
        <v>56</v>
      </c>
      <c r="F33" t="s">
        <v>50</v>
      </c>
      <c r="G33" t="s">
        <v>63</v>
      </c>
      <c r="H33">
        <v>56</v>
      </c>
    </row>
    <row r="34" spans="5:8" x14ac:dyDescent="0.25">
      <c r="E34">
        <v>66</v>
      </c>
      <c r="F34" t="s">
        <v>64</v>
      </c>
      <c r="G34" t="s">
        <v>197</v>
      </c>
      <c r="H34">
        <v>66</v>
      </c>
    </row>
    <row r="35" spans="5:8" x14ac:dyDescent="0.25">
      <c r="E35">
        <v>9</v>
      </c>
      <c r="F35" t="s">
        <v>66</v>
      </c>
      <c r="G35" t="s">
        <v>65</v>
      </c>
      <c r="H35">
        <v>9</v>
      </c>
    </row>
    <row r="36" spans="5:8" x14ac:dyDescent="0.25">
      <c r="E36">
        <v>8</v>
      </c>
      <c r="F36" t="s">
        <v>68</v>
      </c>
      <c r="G36" t="s">
        <v>67</v>
      </c>
      <c r="H36">
        <v>8</v>
      </c>
    </row>
    <row r="37" spans="5:8" x14ac:dyDescent="0.25">
      <c r="E37">
        <v>10</v>
      </c>
      <c r="F37" t="s">
        <v>69</v>
      </c>
      <c r="G37" t="s">
        <v>88</v>
      </c>
      <c r="H37">
        <v>10</v>
      </c>
    </row>
    <row r="38" spans="5:8" x14ac:dyDescent="0.25">
      <c r="E38">
        <v>11</v>
      </c>
      <c r="F38" t="s">
        <v>75</v>
      </c>
      <c r="G38" t="s">
        <v>92</v>
      </c>
      <c r="H38">
        <v>11</v>
      </c>
    </row>
    <row r="39" spans="5:8" x14ac:dyDescent="0.25">
      <c r="E39">
        <v>12</v>
      </c>
      <c r="F39" t="s">
        <v>76</v>
      </c>
      <c r="G39" t="s">
        <v>93</v>
      </c>
      <c r="H39">
        <v>12</v>
      </c>
    </row>
    <row r="40" spans="5:8" x14ac:dyDescent="0.25">
      <c r="E40">
        <v>46</v>
      </c>
      <c r="F40" t="s">
        <v>71</v>
      </c>
      <c r="G40" t="s">
        <v>70</v>
      </c>
      <c r="H40">
        <v>46</v>
      </c>
    </row>
    <row r="41" spans="5:8" x14ac:dyDescent="0.25">
      <c r="E41">
        <v>156</v>
      </c>
      <c r="F41" t="s">
        <v>90</v>
      </c>
      <c r="G41" t="s">
        <v>89</v>
      </c>
      <c r="H41">
        <v>156</v>
      </c>
    </row>
    <row r="42" spans="5:8" x14ac:dyDescent="0.25">
      <c r="E42">
        <v>6</v>
      </c>
      <c r="F42" t="s">
        <v>73</v>
      </c>
      <c r="G42" t="s">
        <v>72</v>
      </c>
      <c r="H42">
        <v>6</v>
      </c>
    </row>
    <row r="43" spans="5:8" x14ac:dyDescent="0.25">
      <c r="E43">
        <v>4</v>
      </c>
      <c r="F43" t="s">
        <v>74</v>
      </c>
      <c r="G43" t="s">
        <v>198</v>
      </c>
      <c r="H43">
        <v>4</v>
      </c>
    </row>
  </sheetData>
  <conditionalFormatting sqref="D1:D1048576">
    <cfRule type="expression" dxfId="5" priority="2" stopIfTrue="1">
      <formula>ISNA(D1)</formula>
    </cfRule>
  </conditionalFormatting>
  <conditionalFormatting sqref="E24:H89">
    <cfRule type="expression" dxfId="4" priority="1" stopIfTrue="1">
      <formula>COUNTIF(LIST,$F24)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A12" sqref="A12"/>
    </sheetView>
  </sheetViews>
  <sheetFormatPr defaultRowHeight="15" x14ac:dyDescent="0.25"/>
  <cols>
    <col min="1" max="1" width="26.28515625" bestFit="1" customWidth="1"/>
    <col min="2" max="2" width="14.140625" bestFit="1" customWidth="1"/>
    <col min="3" max="3" width="11.285156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710937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2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77</v>
      </c>
      <c r="B2" t="s">
        <v>31</v>
      </c>
      <c r="C2">
        <v>42</v>
      </c>
      <c r="D2" s="2">
        <v>42</v>
      </c>
      <c r="E2">
        <f t="shared" ref="E2:E12" si="0">VLOOKUP($D2,$E$14:$H$79,1,FALSE)</f>
        <v>42</v>
      </c>
      <c r="F2" t="str">
        <f t="shared" ref="F2:F12" si="1">VLOOKUP($D2,$E$14:$H$79,2,FALSE)</f>
        <v>A</v>
      </c>
      <c r="G2" t="str">
        <f t="shared" ref="G2:G12" si="2">VLOOKUP($D2,$E$14:$H$79,3,FALSE)</f>
        <v>Active</v>
      </c>
      <c r="J2">
        <f t="shared" ref="J2:J12" si="3">VLOOKUP($B2,$F$14:$H$79,3,FALSE)</f>
        <v>42</v>
      </c>
    </row>
    <row r="3" spans="1:10" x14ac:dyDescent="0.25">
      <c r="A3" t="s">
        <v>78</v>
      </c>
      <c r="B3" t="s">
        <v>79</v>
      </c>
      <c r="C3">
        <v>17</v>
      </c>
      <c r="D3" s="2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189</v>
      </c>
      <c r="B4" t="s">
        <v>190</v>
      </c>
      <c r="C4">
        <v>160</v>
      </c>
      <c r="D4" s="2">
        <v>127</v>
      </c>
      <c r="E4">
        <f t="shared" si="0"/>
        <v>127</v>
      </c>
      <c r="F4" t="str">
        <f t="shared" si="1"/>
        <v>RR</v>
      </c>
      <c r="G4" t="str">
        <f t="shared" si="2"/>
        <v>Hold Bed</v>
      </c>
      <c r="J4" t="e">
        <f t="shared" si="3"/>
        <v>#N/A</v>
      </c>
    </row>
    <row r="5" spans="1:10" x14ac:dyDescent="0.25">
      <c r="A5" t="s">
        <v>200</v>
      </c>
      <c r="B5" t="s">
        <v>80</v>
      </c>
      <c r="C5">
        <v>47</v>
      </c>
      <c r="D5" s="2">
        <v>47</v>
      </c>
      <c r="E5">
        <f t="shared" si="0"/>
        <v>47</v>
      </c>
      <c r="F5" t="str">
        <f t="shared" si="1"/>
        <v>HN</v>
      </c>
      <c r="G5" t="str">
        <f t="shared" si="2"/>
        <v>Hospital &lt; 24 hrs (Medicare only)</v>
      </c>
      <c r="J5">
        <f t="shared" si="3"/>
        <v>47</v>
      </c>
    </row>
    <row r="6" spans="1:10" x14ac:dyDescent="0.25">
      <c r="A6" t="s">
        <v>203</v>
      </c>
      <c r="B6" t="s">
        <v>204</v>
      </c>
      <c r="C6">
        <v>210</v>
      </c>
      <c r="E6" t="e">
        <f t="shared" si="0"/>
        <v>#N/A</v>
      </c>
      <c r="F6" t="e">
        <f t="shared" si="1"/>
        <v>#N/A</v>
      </c>
      <c r="G6" t="e">
        <f t="shared" si="2"/>
        <v>#N/A</v>
      </c>
      <c r="J6" t="e">
        <f t="shared" si="3"/>
        <v>#N/A</v>
      </c>
    </row>
    <row r="7" spans="1:10" x14ac:dyDescent="0.25">
      <c r="A7" t="s">
        <v>207</v>
      </c>
      <c r="B7" t="s">
        <v>130</v>
      </c>
      <c r="C7">
        <v>43</v>
      </c>
      <c r="D7" s="2">
        <v>43</v>
      </c>
      <c r="E7">
        <f t="shared" si="0"/>
        <v>43</v>
      </c>
      <c r="F7" t="str">
        <f t="shared" si="1"/>
        <v>HL</v>
      </c>
      <c r="G7" t="str">
        <f t="shared" si="2"/>
        <v>Hospital Leave</v>
      </c>
      <c r="J7" t="e">
        <f t="shared" si="3"/>
        <v>#N/A</v>
      </c>
    </row>
    <row r="8" spans="1:10" x14ac:dyDescent="0.25">
      <c r="A8" t="s">
        <v>209</v>
      </c>
      <c r="B8" t="s">
        <v>210</v>
      </c>
      <c r="C8">
        <v>52</v>
      </c>
      <c r="E8" t="e">
        <f t="shared" si="0"/>
        <v>#N/A</v>
      </c>
      <c r="F8" t="e">
        <f t="shared" si="1"/>
        <v>#N/A</v>
      </c>
      <c r="G8" t="e">
        <f t="shared" si="2"/>
        <v>#N/A</v>
      </c>
      <c r="J8">
        <f t="shared" si="3"/>
        <v>52</v>
      </c>
    </row>
    <row r="9" spans="1:10" x14ac:dyDescent="0.25">
      <c r="A9" t="s">
        <v>211</v>
      </c>
      <c r="B9" t="s">
        <v>212</v>
      </c>
      <c r="C9">
        <v>260</v>
      </c>
      <c r="D9" s="2">
        <v>52</v>
      </c>
      <c r="E9">
        <f t="shared" si="0"/>
        <v>52</v>
      </c>
      <c r="F9" t="str">
        <f t="shared" si="1"/>
        <v>HUP</v>
      </c>
      <c r="G9" t="str">
        <f t="shared" si="2"/>
        <v>Hospital Unpaid Leave</v>
      </c>
      <c r="J9" t="e">
        <f t="shared" si="3"/>
        <v>#N/A</v>
      </c>
    </row>
    <row r="10" spans="1:10" x14ac:dyDescent="0.25">
      <c r="A10" t="s">
        <v>89</v>
      </c>
      <c r="B10" t="s">
        <v>94</v>
      </c>
      <c r="C10">
        <v>88</v>
      </c>
      <c r="D10" s="2">
        <v>97</v>
      </c>
      <c r="E10">
        <f t="shared" si="0"/>
        <v>97</v>
      </c>
      <c r="F10" t="str">
        <f t="shared" si="1"/>
        <v>BH</v>
      </c>
      <c r="G10" t="str">
        <f t="shared" si="2"/>
        <v>Pre-Admission Bed Hold</v>
      </c>
      <c r="J10" t="e">
        <f t="shared" si="3"/>
        <v>#N/A</v>
      </c>
    </row>
    <row r="11" spans="1:10" x14ac:dyDescent="0.25">
      <c r="A11" t="s">
        <v>215</v>
      </c>
      <c r="B11" t="s">
        <v>216</v>
      </c>
      <c r="C11">
        <v>44</v>
      </c>
      <c r="D11" s="2">
        <v>44</v>
      </c>
      <c r="E11">
        <f t="shared" si="0"/>
        <v>44</v>
      </c>
      <c r="F11" t="str">
        <f t="shared" si="1"/>
        <v>TL</v>
      </c>
      <c r="G11" t="str">
        <f t="shared" si="2"/>
        <v>Therapeutic Leave</v>
      </c>
      <c r="J11" t="e">
        <f t="shared" si="3"/>
        <v>#N/A</v>
      </c>
    </row>
    <row r="12" spans="1:10" x14ac:dyDescent="0.25">
      <c r="A12" t="s">
        <v>217</v>
      </c>
      <c r="B12" t="s">
        <v>218</v>
      </c>
      <c r="C12">
        <v>55</v>
      </c>
      <c r="D12" s="2">
        <v>55</v>
      </c>
      <c r="E12">
        <f t="shared" si="0"/>
        <v>55</v>
      </c>
      <c r="F12" t="str">
        <f t="shared" si="1"/>
        <v>TUP</v>
      </c>
      <c r="G12" t="str">
        <f t="shared" si="2"/>
        <v>Therapeutic Unpaid Leave</v>
      </c>
      <c r="J12">
        <f t="shared" si="3"/>
        <v>55</v>
      </c>
    </row>
    <row r="14" spans="1:10" x14ac:dyDescent="0.25">
      <c r="E14">
        <v>42</v>
      </c>
      <c r="F14" t="s">
        <v>31</v>
      </c>
      <c r="G14" t="s">
        <v>77</v>
      </c>
      <c r="H14">
        <v>42</v>
      </c>
    </row>
    <row r="15" spans="1:10" x14ac:dyDescent="0.25">
      <c r="E15">
        <v>97</v>
      </c>
      <c r="F15" t="s">
        <v>199</v>
      </c>
      <c r="G15" t="s">
        <v>194</v>
      </c>
      <c r="H15">
        <v>97</v>
      </c>
    </row>
    <row r="16" spans="1:10" x14ac:dyDescent="0.25">
      <c r="E16">
        <v>17</v>
      </c>
      <c r="F16" t="s">
        <v>79</v>
      </c>
      <c r="G16" t="s">
        <v>78</v>
      </c>
      <c r="H16">
        <v>17</v>
      </c>
    </row>
    <row r="17" spans="5:8" x14ac:dyDescent="0.25">
      <c r="E17">
        <v>48</v>
      </c>
      <c r="F17" t="s">
        <v>201</v>
      </c>
      <c r="G17" t="s">
        <v>202</v>
      </c>
      <c r="H17">
        <v>48</v>
      </c>
    </row>
    <row r="18" spans="5:8" x14ac:dyDescent="0.25">
      <c r="E18">
        <v>49</v>
      </c>
      <c r="F18" t="s">
        <v>205</v>
      </c>
      <c r="G18" t="s">
        <v>206</v>
      </c>
      <c r="H18">
        <v>49</v>
      </c>
    </row>
    <row r="19" spans="5:8" x14ac:dyDescent="0.25">
      <c r="E19">
        <v>43</v>
      </c>
      <c r="F19" t="s">
        <v>208</v>
      </c>
      <c r="G19" t="s">
        <v>96</v>
      </c>
      <c r="H19">
        <v>43</v>
      </c>
    </row>
    <row r="20" spans="5:8" x14ac:dyDescent="0.25">
      <c r="E20">
        <v>47</v>
      </c>
      <c r="F20" t="s">
        <v>80</v>
      </c>
      <c r="G20" t="s">
        <v>200</v>
      </c>
      <c r="H20">
        <v>47</v>
      </c>
    </row>
    <row r="21" spans="5:8" x14ac:dyDescent="0.25">
      <c r="E21">
        <v>52</v>
      </c>
      <c r="F21" t="s">
        <v>210</v>
      </c>
      <c r="G21" t="s">
        <v>211</v>
      </c>
      <c r="H21">
        <v>52</v>
      </c>
    </row>
    <row r="22" spans="5:8" x14ac:dyDescent="0.25">
      <c r="E22">
        <v>146</v>
      </c>
      <c r="F22" t="s">
        <v>213</v>
      </c>
      <c r="G22" t="s">
        <v>214</v>
      </c>
      <c r="H22">
        <v>146</v>
      </c>
    </row>
    <row r="23" spans="5:8" x14ac:dyDescent="0.25">
      <c r="E23">
        <v>127</v>
      </c>
      <c r="F23" t="s">
        <v>90</v>
      </c>
      <c r="G23" t="s">
        <v>188</v>
      </c>
      <c r="H23">
        <v>127</v>
      </c>
    </row>
    <row r="24" spans="5:8" x14ac:dyDescent="0.25">
      <c r="E24">
        <v>44</v>
      </c>
      <c r="F24" t="s">
        <v>219</v>
      </c>
      <c r="G24" t="s">
        <v>97</v>
      </c>
      <c r="H24">
        <v>44</v>
      </c>
    </row>
    <row r="25" spans="5:8" x14ac:dyDescent="0.25">
      <c r="E25">
        <v>55</v>
      </c>
      <c r="F25" t="s">
        <v>218</v>
      </c>
      <c r="G25" t="s">
        <v>217</v>
      </c>
      <c r="H25">
        <v>55</v>
      </c>
    </row>
  </sheetData>
  <conditionalFormatting sqref="D1:D1048576">
    <cfRule type="expression" dxfId="3" priority="2" stopIfTrue="1">
      <formula>ISNA(D1)</formula>
    </cfRule>
  </conditionalFormatting>
  <conditionalFormatting sqref="E14:H79">
    <cfRule type="expression" dxfId="2" priority="1" stopIfTrue="1">
      <formula>COUNTIF(LIST1,$F14)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tabSelected="1" workbookViewId="0">
      <selection activeCell="F31" sqref="F31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2" customWidth="1"/>
    <col min="5" max="5" width="22.140625" customWidth="1"/>
    <col min="6" max="6" width="34.140625" bestFit="1" customWidth="1"/>
    <col min="7" max="7" width="14" bestFit="1" customWidth="1"/>
    <col min="12" max="14" width="8.7109375" style="4"/>
    <col min="16" max="18" width="8.7109375" style="6"/>
  </cols>
  <sheetData>
    <row r="1" spans="1:18" x14ac:dyDescent="0.25">
      <c r="A1" t="s">
        <v>15</v>
      </c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t="s">
        <v>21</v>
      </c>
      <c r="L1" s="5" t="s">
        <v>220</v>
      </c>
      <c r="P1" s="7" t="s">
        <v>221</v>
      </c>
    </row>
    <row r="2" spans="1:18" x14ac:dyDescent="0.25">
      <c r="A2" t="s">
        <v>27</v>
      </c>
      <c r="B2" t="s">
        <v>28</v>
      </c>
      <c r="C2">
        <v>1</v>
      </c>
      <c r="D2" s="2">
        <v>1</v>
      </c>
      <c r="E2" t="str">
        <f>VLOOKUP($D2,$G$5:$I$65,2,FALSE)</f>
        <v>Private</v>
      </c>
      <c r="F2" t="str">
        <f>VLOOKUP($D2,$G$5:$I$65,3,FALSE)</f>
        <v>P</v>
      </c>
      <c r="G2">
        <f>VLOOKUP($D2,$G$5:$I$65,1,FALSE)</f>
        <v>1</v>
      </c>
      <c r="L2" s="4" t="str">
        <f>VLOOKUP($B2,$F$5:$I$65,1,FALSE)</f>
        <v>P</v>
      </c>
      <c r="M2" s="4" t="str">
        <f>VLOOKUP($B2,$F$5:$I$65,3,FALSE)</f>
        <v>Private</v>
      </c>
      <c r="N2" s="4">
        <f>VLOOKUP($B2,$F$5:$I$65,2,FALSE)</f>
        <v>1</v>
      </c>
      <c r="P2" s="6" t="str">
        <f>VLOOKUP($A2,$E$5:$I$65,1,FALSE)</f>
        <v>Private</v>
      </c>
      <c r="Q2" s="6" t="str">
        <f>VLOOKUP($A2,$E$5:$I$65,2,FALSE)</f>
        <v>P</v>
      </c>
      <c r="R2" s="6">
        <f>VLOOKUP($A2,$E$5:$I$65,3,FALSE)</f>
        <v>1</v>
      </c>
    </row>
    <row r="3" spans="1:18" x14ac:dyDescent="0.25">
      <c r="A3" t="s">
        <v>29</v>
      </c>
      <c r="B3" t="s">
        <v>30</v>
      </c>
      <c r="C3">
        <v>2</v>
      </c>
      <c r="D3" s="2">
        <v>2</v>
      </c>
      <c r="E3" t="str">
        <f>VLOOKUP($D3,$G$5:$I$65,2,FALSE)</f>
        <v>SemiPrivate</v>
      </c>
      <c r="F3" t="str">
        <f>VLOOKUP($D3,$G$5:$I$65,3,FALSE)</f>
        <v>S</v>
      </c>
      <c r="G3">
        <f>VLOOKUP($D3,$G$5:$I$65,1,FALSE)</f>
        <v>2</v>
      </c>
      <c r="L3" s="4" t="str">
        <f>VLOOKUP($B3,$F$5:$I$65,1,FALSE)</f>
        <v>S</v>
      </c>
      <c r="M3" s="4" t="str">
        <f>VLOOKUP($B3,$F$5:$I$65,3,FALSE)</f>
        <v>SemiPrivate</v>
      </c>
      <c r="N3" s="4">
        <f>VLOOKUP($B3,$F$5:$I$65,2,FALSE)</f>
        <v>2</v>
      </c>
      <c r="P3" s="6" t="e">
        <f>VLOOKUP($A3,$E$5:$I$65,1,FALSE)</f>
        <v>#N/A</v>
      </c>
      <c r="Q3" s="6" t="e">
        <f>VLOOKUP($A3,$E$5:$I$65,2,FALSE)</f>
        <v>#N/A</v>
      </c>
      <c r="R3" s="6" t="e">
        <f>VLOOKUP($A3,$E$5:$I$65,3,FALSE)</f>
        <v>#N/A</v>
      </c>
    </row>
    <row r="5" spans="1:18" x14ac:dyDescent="0.25">
      <c r="E5" t="s">
        <v>85</v>
      </c>
      <c r="F5" t="s">
        <v>103</v>
      </c>
      <c r="G5">
        <v>10</v>
      </c>
      <c r="H5" t="s">
        <v>85</v>
      </c>
      <c r="I5" t="s">
        <v>103</v>
      </c>
    </row>
    <row r="6" spans="1:18" x14ac:dyDescent="0.25">
      <c r="E6" t="s">
        <v>104</v>
      </c>
      <c r="F6" t="s">
        <v>105</v>
      </c>
      <c r="G6">
        <v>11</v>
      </c>
      <c r="H6" t="s">
        <v>104</v>
      </c>
      <c r="I6" t="s">
        <v>105</v>
      </c>
    </row>
    <row r="7" spans="1:18" x14ac:dyDescent="0.25">
      <c r="E7" t="s">
        <v>27</v>
      </c>
      <c r="F7" t="s">
        <v>28</v>
      </c>
      <c r="G7">
        <v>1</v>
      </c>
      <c r="H7" t="s">
        <v>27</v>
      </c>
      <c r="I7" t="s">
        <v>28</v>
      </c>
    </row>
    <row r="8" spans="1:18" x14ac:dyDescent="0.25">
      <c r="E8" t="s">
        <v>106</v>
      </c>
      <c r="F8" t="s">
        <v>30</v>
      </c>
      <c r="G8">
        <v>2</v>
      </c>
      <c r="H8" t="s">
        <v>106</v>
      </c>
      <c r="I8" t="s">
        <v>30</v>
      </c>
    </row>
    <row r="9" spans="1:18" x14ac:dyDescent="0.25">
      <c r="E9" t="s">
        <v>86</v>
      </c>
      <c r="F9" t="s">
        <v>107</v>
      </c>
      <c r="G9">
        <v>12</v>
      </c>
      <c r="H9" t="s">
        <v>86</v>
      </c>
      <c r="I9" t="s">
        <v>107</v>
      </c>
    </row>
  </sheetData>
  <conditionalFormatting sqref="D1:D1048576">
    <cfRule type="expression" dxfId="1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5E81-7FF8-4112-BDA7-C800DA059C08}">
  <dimension ref="A1:Y184"/>
  <sheetViews>
    <sheetView workbookViewId="0">
      <selection activeCell="H11" sqref="H11"/>
    </sheetView>
  </sheetViews>
  <sheetFormatPr defaultRowHeight="15" x14ac:dyDescent="0.25"/>
  <cols>
    <col min="1" max="1" width="40.42578125" customWidth="1"/>
    <col min="2" max="2" width="10.28515625" bestFit="1" customWidth="1"/>
    <col min="3" max="3" width="14.5703125" bestFit="1" customWidth="1"/>
    <col min="4" max="4" width="6.140625" customWidth="1"/>
    <col min="5" max="5" width="4.140625" customWidth="1"/>
    <col min="6" max="6" width="10.42578125" customWidth="1"/>
    <col min="7" max="7" width="15.7109375" style="2" bestFit="1" customWidth="1"/>
    <col min="8" max="8" width="3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28515625" bestFit="1" customWidth="1"/>
    <col min="17" max="17" width="23.5703125" hidden="1" customWidth="1"/>
    <col min="19" max="21" width="8.7109375" style="3"/>
    <col min="23" max="25" width="8.7109375" style="10"/>
  </cols>
  <sheetData>
    <row r="1" spans="1:25" s="1" customFormat="1" x14ac:dyDescent="0.25">
      <c r="A1" s="1" t="s">
        <v>0</v>
      </c>
      <c r="B1" s="1" t="s">
        <v>1</v>
      </c>
      <c r="C1" s="1" t="s">
        <v>5</v>
      </c>
      <c r="D1" s="1" t="s">
        <v>22</v>
      </c>
      <c r="E1" s="1" t="s">
        <v>23</v>
      </c>
      <c r="F1" s="1" t="s">
        <v>24</v>
      </c>
      <c r="G1" s="2" t="s">
        <v>4</v>
      </c>
      <c r="H1" s="1" t="s">
        <v>2</v>
      </c>
      <c r="I1" s="1" t="s">
        <v>3</v>
      </c>
      <c r="J1" s="1" t="s">
        <v>6</v>
      </c>
      <c r="K1" s="1" t="s">
        <v>25</v>
      </c>
      <c r="L1" s="1" t="s">
        <v>26</v>
      </c>
      <c r="M1" s="1" t="s">
        <v>7</v>
      </c>
      <c r="Q1" s="1" t="s">
        <v>222</v>
      </c>
      <c r="S1" s="8" t="s">
        <v>223</v>
      </c>
      <c r="T1" s="8"/>
      <c r="U1" s="8"/>
      <c r="W1" s="9" t="s">
        <v>224</v>
      </c>
      <c r="X1" s="9"/>
      <c r="Y1" s="9"/>
    </row>
    <row r="2" spans="1:25" x14ac:dyDescent="0.25">
      <c r="A2" t="s">
        <v>98</v>
      </c>
      <c r="B2">
        <v>908</v>
      </c>
      <c r="C2" t="s">
        <v>32</v>
      </c>
      <c r="D2" t="s">
        <v>108</v>
      </c>
      <c r="F2" t="s">
        <v>33</v>
      </c>
      <c r="G2" s="2">
        <v>58</v>
      </c>
      <c r="H2" s="1" t="str">
        <f t="shared" ref="H2:H32" si="0">VLOOKUP($G2,$I$34:$O$184,7,FALSE)</f>
        <v>Managed Care with Levels</v>
      </c>
      <c r="I2" s="1">
        <f t="shared" ref="I2:I32" si="1">VLOOKUP($G2,$I$34:$O$184,1,FALSE)</f>
        <v>58</v>
      </c>
      <c r="J2" s="1" t="str">
        <f t="shared" ref="J2:J32" si="2">VLOOKUP($G2,$I$34:$O$184,2,FALSE)</f>
        <v>Managed Care</v>
      </c>
      <c r="K2" s="1" t="str">
        <f t="shared" ref="K2:K32" si="3">VLOOKUP($G2,$I$34:$O$184,3,FALSE)</f>
        <v>MCL</v>
      </c>
      <c r="L2" s="1">
        <f t="shared" ref="L2:L32" si="4">VLOOKUP($G2,$I$34:$O$184,4,FALSE)</f>
        <v>0</v>
      </c>
      <c r="M2" s="1" t="str">
        <f t="shared" ref="M2:M32" si="5">VLOOKUP($G2,$I$34:$O$184,5,FALSE)</f>
        <v>2 Levels of Care</v>
      </c>
      <c r="Q2" t="str">
        <f>CONCATENATE($D2,$E2)</f>
        <v>aet</v>
      </c>
      <c r="S2" s="3" t="e">
        <f t="shared" ref="S2:S32" si="6">VLOOKUP($Q2,$N$34:$P$184,3,FALSE)</f>
        <v>#N/A</v>
      </c>
      <c r="T2" s="3" t="e">
        <f t="shared" ref="T2:T32" si="7">VLOOKUP($Q2,$N$34:$P$184,1,FALSE)</f>
        <v>#N/A</v>
      </c>
      <c r="U2" s="3" t="e">
        <f t="shared" ref="U2:U32" si="8">VLOOKUP($Q2,$N$34:$P$184,2,FALSE)</f>
        <v>#N/A</v>
      </c>
      <c r="W2" s="10" t="e">
        <f t="shared" ref="W2:W32" si="9">VLOOKUP($B2,$I$34:$P$184,1,FALSE)</f>
        <v>#N/A</v>
      </c>
      <c r="X2" s="10" t="e">
        <f t="shared" ref="X2:X32" si="10">VLOOKUP($B2,$I$34:$P$184,6,FALSE)</f>
        <v>#N/A</v>
      </c>
      <c r="Y2" s="10" t="e">
        <f t="shared" ref="Y2:Y32" si="11">VLOOKUP($B2,$I$34:$P$184,7,FALSE)</f>
        <v>#N/A</v>
      </c>
    </row>
    <row r="3" spans="1:25" x14ac:dyDescent="0.25">
      <c r="A3" t="s">
        <v>112</v>
      </c>
      <c r="B3">
        <v>928</v>
      </c>
      <c r="C3" t="s">
        <v>32</v>
      </c>
      <c r="D3" t="s">
        <v>113</v>
      </c>
      <c r="F3" t="s">
        <v>33</v>
      </c>
      <c r="G3" s="2">
        <v>238</v>
      </c>
      <c r="H3" s="1" t="str">
        <f t="shared" si="0"/>
        <v>BC/BS of RI Managed Care</v>
      </c>
      <c r="I3" s="1">
        <f t="shared" si="1"/>
        <v>238</v>
      </c>
      <c r="J3" s="1" t="str">
        <f t="shared" si="2"/>
        <v>Managed Care</v>
      </c>
      <c r="K3" s="1" t="str">
        <f t="shared" si="3"/>
        <v>BC</v>
      </c>
      <c r="L3" s="1">
        <f t="shared" si="4"/>
        <v>0</v>
      </c>
      <c r="M3" s="1" t="str">
        <f t="shared" si="5"/>
        <v>BC/BS of RI 4 Levels of Care</v>
      </c>
      <c r="Q3" t="str">
        <f t="shared" ref="Q3:Q32" si="12">CONCATENATE($D3,$E3)</f>
        <v>ANB</v>
      </c>
      <c r="S3" s="3" t="e">
        <f t="shared" si="6"/>
        <v>#N/A</v>
      </c>
      <c r="T3" s="3" t="e">
        <f t="shared" si="7"/>
        <v>#N/A</v>
      </c>
      <c r="U3" s="3" t="e">
        <f t="shared" si="8"/>
        <v>#N/A</v>
      </c>
      <c r="W3" s="10" t="e">
        <f t="shared" si="9"/>
        <v>#N/A</v>
      </c>
      <c r="X3" s="10" t="e">
        <f t="shared" si="10"/>
        <v>#N/A</v>
      </c>
      <c r="Y3" s="10" t="e">
        <f t="shared" si="11"/>
        <v>#N/A</v>
      </c>
    </row>
    <row r="4" spans="1:25" x14ac:dyDescent="0.25">
      <c r="A4" t="s">
        <v>116</v>
      </c>
      <c r="B4">
        <v>1198</v>
      </c>
      <c r="C4" t="s">
        <v>32</v>
      </c>
      <c r="D4" t="s">
        <v>117</v>
      </c>
      <c r="G4" s="2">
        <v>238</v>
      </c>
      <c r="H4" s="1" t="str">
        <f t="shared" si="0"/>
        <v>BC/BS of RI Managed Care</v>
      </c>
      <c r="I4" s="1">
        <f t="shared" si="1"/>
        <v>238</v>
      </c>
      <c r="J4" s="1" t="str">
        <f t="shared" si="2"/>
        <v>Managed Care</v>
      </c>
      <c r="K4" s="1" t="str">
        <f t="shared" si="3"/>
        <v>BC</v>
      </c>
      <c r="L4" s="1">
        <f t="shared" si="4"/>
        <v>0</v>
      </c>
      <c r="M4" s="1" t="str">
        <f t="shared" si="5"/>
        <v>BC/BS of RI 4 Levels of Care</v>
      </c>
      <c r="Q4" t="str">
        <f t="shared" si="12"/>
        <v>BCR</v>
      </c>
      <c r="S4" s="3" t="e">
        <f t="shared" si="6"/>
        <v>#N/A</v>
      </c>
      <c r="T4" s="3" t="e">
        <f t="shared" si="7"/>
        <v>#N/A</v>
      </c>
      <c r="U4" s="3" t="e">
        <f t="shared" si="8"/>
        <v>#N/A</v>
      </c>
      <c r="W4" s="10" t="e">
        <f t="shared" si="9"/>
        <v>#N/A</v>
      </c>
      <c r="X4" s="10" t="e">
        <f t="shared" si="10"/>
        <v>#N/A</v>
      </c>
      <c r="Y4" s="10" t="e">
        <f t="shared" si="11"/>
        <v>#N/A</v>
      </c>
    </row>
    <row r="5" spans="1:25" x14ac:dyDescent="0.25">
      <c r="A5" s="11" t="s">
        <v>120</v>
      </c>
      <c r="B5">
        <v>918</v>
      </c>
      <c r="C5" t="s">
        <v>32</v>
      </c>
      <c r="D5" t="s">
        <v>99</v>
      </c>
      <c r="G5" s="2">
        <v>358</v>
      </c>
      <c r="H5" s="1" t="str">
        <f t="shared" si="0"/>
        <v>Cigna</v>
      </c>
      <c r="I5" s="1">
        <f t="shared" si="1"/>
        <v>358</v>
      </c>
      <c r="J5" s="1" t="str">
        <f t="shared" si="2"/>
        <v>Managed Care</v>
      </c>
      <c r="K5" s="1" t="str">
        <f t="shared" si="3"/>
        <v>CIG</v>
      </c>
      <c r="L5" s="1">
        <f t="shared" si="4"/>
        <v>0</v>
      </c>
      <c r="M5" s="1" t="str">
        <f t="shared" si="5"/>
        <v>5 Levels of Care</v>
      </c>
      <c r="Q5" t="str">
        <f t="shared" si="12"/>
        <v>CIG</v>
      </c>
      <c r="S5" s="3">
        <f t="shared" si="6"/>
        <v>358</v>
      </c>
      <c r="T5" s="3" t="str">
        <f t="shared" si="7"/>
        <v>CIG</v>
      </c>
      <c r="U5" s="3" t="str">
        <f t="shared" si="8"/>
        <v>Cigna</v>
      </c>
      <c r="W5" s="10" t="e">
        <f t="shared" si="9"/>
        <v>#N/A</v>
      </c>
      <c r="X5" s="10" t="e">
        <f t="shared" si="10"/>
        <v>#N/A</v>
      </c>
      <c r="Y5" s="10" t="e">
        <f t="shared" si="11"/>
        <v>#N/A</v>
      </c>
    </row>
    <row r="6" spans="1:25" x14ac:dyDescent="0.25">
      <c r="A6" t="s">
        <v>122</v>
      </c>
      <c r="B6">
        <v>348</v>
      </c>
      <c r="C6" t="s">
        <v>32</v>
      </c>
      <c r="D6" t="s">
        <v>123</v>
      </c>
      <c r="F6" t="s">
        <v>35</v>
      </c>
      <c r="G6" s="2">
        <v>58</v>
      </c>
      <c r="H6" s="1" t="str">
        <f t="shared" si="0"/>
        <v>Managed Care with Levels</v>
      </c>
      <c r="I6" s="1">
        <f t="shared" si="1"/>
        <v>58</v>
      </c>
      <c r="J6" s="1" t="str">
        <f t="shared" si="2"/>
        <v>Managed Care</v>
      </c>
      <c r="K6" s="1" t="str">
        <f t="shared" si="3"/>
        <v>MCL</v>
      </c>
      <c r="L6" s="1">
        <f t="shared" si="4"/>
        <v>0</v>
      </c>
      <c r="M6" s="1" t="str">
        <f t="shared" si="5"/>
        <v>2 Levels of Care</v>
      </c>
      <c r="Q6" t="str">
        <f t="shared" si="12"/>
        <v>COM</v>
      </c>
      <c r="S6" s="3" t="e">
        <f t="shared" si="6"/>
        <v>#N/A</v>
      </c>
      <c r="T6" s="3" t="e">
        <f t="shared" si="7"/>
        <v>#N/A</v>
      </c>
      <c r="U6" s="3" t="e">
        <f t="shared" si="8"/>
        <v>#N/A</v>
      </c>
      <c r="W6" s="10">
        <f t="shared" si="9"/>
        <v>348</v>
      </c>
      <c r="X6" s="10" t="str">
        <f t="shared" si="10"/>
        <v>TFT</v>
      </c>
      <c r="Y6" s="10" t="str">
        <f t="shared" si="11"/>
        <v>Tufts Health Plan</v>
      </c>
    </row>
    <row r="7" spans="1:25" x14ac:dyDescent="0.25">
      <c r="A7" s="11" t="s">
        <v>124</v>
      </c>
      <c r="B7">
        <v>948</v>
      </c>
      <c r="C7" t="s">
        <v>32</v>
      </c>
      <c r="D7" t="s">
        <v>125</v>
      </c>
      <c r="G7" s="2">
        <v>368</v>
      </c>
      <c r="H7" s="1" t="str">
        <f t="shared" si="0"/>
        <v>Harvard Pilgrim Health Care</v>
      </c>
      <c r="I7" s="1">
        <f t="shared" si="1"/>
        <v>368</v>
      </c>
      <c r="J7" s="1" t="str">
        <f t="shared" si="2"/>
        <v>Managed Care</v>
      </c>
      <c r="K7" s="1" t="str">
        <f t="shared" si="3"/>
        <v>HAR</v>
      </c>
      <c r="L7" s="1">
        <f t="shared" si="4"/>
        <v>0</v>
      </c>
      <c r="M7" s="1" t="str">
        <f t="shared" si="5"/>
        <v>2 Levels of Care</v>
      </c>
      <c r="Q7" t="str">
        <f t="shared" si="12"/>
        <v>HAR</v>
      </c>
      <c r="S7" s="3">
        <f t="shared" si="6"/>
        <v>368</v>
      </c>
      <c r="T7" s="3" t="str">
        <f t="shared" si="7"/>
        <v>HAR</v>
      </c>
      <c r="U7" s="3" t="str">
        <f t="shared" si="8"/>
        <v>Harvard Pilgrim Health Care</v>
      </c>
      <c r="W7" s="10" t="e">
        <f t="shared" si="9"/>
        <v>#N/A</v>
      </c>
      <c r="X7" s="10" t="e">
        <f t="shared" si="10"/>
        <v>#N/A</v>
      </c>
      <c r="Y7" s="10" t="e">
        <f t="shared" si="11"/>
        <v>#N/A</v>
      </c>
    </row>
    <row r="8" spans="1:25" x14ac:dyDescent="0.25">
      <c r="A8" t="s">
        <v>128</v>
      </c>
      <c r="B8">
        <v>3178</v>
      </c>
      <c r="C8" t="s">
        <v>34</v>
      </c>
      <c r="D8" t="s">
        <v>129</v>
      </c>
      <c r="G8" s="2">
        <v>78</v>
      </c>
      <c r="H8" s="1" t="str">
        <f t="shared" si="0"/>
        <v>Hospice Medicaid</v>
      </c>
      <c r="I8" s="1">
        <f t="shared" si="1"/>
        <v>78</v>
      </c>
      <c r="J8" s="1" t="str">
        <f t="shared" si="2"/>
        <v>Medicaid</v>
      </c>
      <c r="K8" s="1" t="str">
        <f t="shared" si="3"/>
        <v>HM</v>
      </c>
      <c r="L8" s="1">
        <f t="shared" si="4"/>
        <v>0</v>
      </c>
      <c r="M8" s="1" t="str">
        <f t="shared" si="5"/>
        <v>Medicaid</v>
      </c>
      <c r="Q8" t="str">
        <f t="shared" si="12"/>
        <v>HMM</v>
      </c>
      <c r="S8" s="3" t="e">
        <f t="shared" si="6"/>
        <v>#N/A</v>
      </c>
      <c r="T8" s="3" t="e">
        <f t="shared" si="7"/>
        <v>#N/A</v>
      </c>
      <c r="U8" s="3" t="e">
        <f t="shared" si="8"/>
        <v>#N/A</v>
      </c>
      <c r="W8" s="10" t="e">
        <f t="shared" si="9"/>
        <v>#N/A</v>
      </c>
      <c r="X8" s="10" t="e">
        <f t="shared" si="10"/>
        <v>#N/A</v>
      </c>
      <c r="Y8" s="10" t="e">
        <f t="shared" si="11"/>
        <v>#N/A</v>
      </c>
    </row>
    <row r="9" spans="1:25" x14ac:dyDescent="0.25">
      <c r="A9" t="s">
        <v>131</v>
      </c>
      <c r="B9">
        <v>979</v>
      </c>
      <c r="C9" t="s">
        <v>34</v>
      </c>
      <c r="D9" t="s">
        <v>121</v>
      </c>
      <c r="E9" t="s">
        <v>132</v>
      </c>
      <c r="G9" s="2">
        <v>78</v>
      </c>
      <c r="H9" s="1" t="str">
        <f t="shared" si="0"/>
        <v>Hospice Medicaid</v>
      </c>
      <c r="I9" s="1">
        <f t="shared" si="1"/>
        <v>78</v>
      </c>
      <c r="J9" s="1" t="str">
        <f t="shared" si="2"/>
        <v>Medicaid</v>
      </c>
      <c r="K9" s="1" t="str">
        <f t="shared" si="3"/>
        <v>HM</v>
      </c>
      <c r="L9" s="1">
        <f t="shared" si="4"/>
        <v>0</v>
      </c>
      <c r="M9" s="1" t="str">
        <f t="shared" si="5"/>
        <v>Medicaid</v>
      </c>
      <c r="Q9" t="str">
        <f t="shared" si="12"/>
        <v>HMRHO</v>
      </c>
      <c r="S9" s="3" t="e">
        <f t="shared" si="6"/>
        <v>#N/A</v>
      </c>
      <c r="T9" s="3" t="e">
        <f t="shared" si="7"/>
        <v>#N/A</v>
      </c>
      <c r="U9" s="3" t="e">
        <f t="shared" si="8"/>
        <v>#N/A</v>
      </c>
      <c r="W9" s="10" t="e">
        <f t="shared" si="9"/>
        <v>#N/A</v>
      </c>
      <c r="X9" s="10" t="e">
        <f t="shared" si="10"/>
        <v>#N/A</v>
      </c>
      <c r="Y9" s="10" t="e">
        <f t="shared" si="11"/>
        <v>#N/A</v>
      </c>
    </row>
    <row r="10" spans="1:25" x14ac:dyDescent="0.25">
      <c r="A10" s="11" t="s">
        <v>136</v>
      </c>
      <c r="B10">
        <v>1020</v>
      </c>
      <c r="C10" t="s">
        <v>34</v>
      </c>
      <c r="D10" t="s">
        <v>121</v>
      </c>
      <c r="E10" t="s">
        <v>137</v>
      </c>
      <c r="G10" s="2">
        <v>378</v>
      </c>
      <c r="H10" s="1" t="str">
        <f t="shared" si="0"/>
        <v>Hospice Medicaid RI - RUG</v>
      </c>
      <c r="I10" s="1">
        <f t="shared" si="1"/>
        <v>378</v>
      </c>
      <c r="J10" s="1" t="str">
        <f t="shared" si="2"/>
        <v>Medicaid</v>
      </c>
      <c r="K10" s="1" t="str">
        <f t="shared" si="3"/>
        <v>HM</v>
      </c>
      <c r="L10" s="1" t="str">
        <f t="shared" si="4"/>
        <v>RI</v>
      </c>
      <c r="M10" s="1" t="str">
        <f t="shared" si="5"/>
        <v>Medicaid</v>
      </c>
      <c r="Q10" t="str">
        <f t="shared" si="12"/>
        <v>HMRI</v>
      </c>
      <c r="S10" s="3">
        <f t="shared" si="6"/>
        <v>378</v>
      </c>
      <c r="T10" s="3" t="str">
        <f t="shared" si="7"/>
        <v>HMRI</v>
      </c>
      <c r="U10" s="3" t="str">
        <f t="shared" si="8"/>
        <v>Hospice Medicaid RI - RUG</v>
      </c>
      <c r="W10" s="10" t="e">
        <f t="shared" si="9"/>
        <v>#N/A</v>
      </c>
      <c r="X10" s="10" t="e">
        <f t="shared" si="10"/>
        <v>#N/A</v>
      </c>
      <c r="Y10" s="10" t="e">
        <f t="shared" si="11"/>
        <v>#N/A</v>
      </c>
    </row>
    <row r="11" spans="1:25" x14ac:dyDescent="0.25">
      <c r="A11" t="s">
        <v>82</v>
      </c>
      <c r="B11">
        <v>119</v>
      </c>
      <c r="C11" t="s">
        <v>34</v>
      </c>
      <c r="D11" t="s">
        <v>130</v>
      </c>
      <c r="F11" t="s">
        <v>35</v>
      </c>
      <c r="G11" s="2">
        <v>119</v>
      </c>
      <c r="H11" s="1" t="str">
        <f t="shared" si="0"/>
        <v>Hospice Private</v>
      </c>
      <c r="I11" s="1">
        <f t="shared" si="1"/>
        <v>119</v>
      </c>
      <c r="J11" s="1" t="str">
        <f t="shared" si="2"/>
        <v>Private</v>
      </c>
      <c r="K11" s="1" t="str">
        <f t="shared" si="3"/>
        <v>HP</v>
      </c>
      <c r="L11" s="1">
        <f t="shared" si="4"/>
        <v>0</v>
      </c>
      <c r="M11" s="1" t="str">
        <f t="shared" si="5"/>
        <v>Standard</v>
      </c>
      <c r="Q11" t="str">
        <f t="shared" si="12"/>
        <v>HP</v>
      </c>
      <c r="S11" s="3">
        <f t="shared" si="6"/>
        <v>119</v>
      </c>
      <c r="T11" s="3" t="str">
        <f t="shared" si="7"/>
        <v>HP</v>
      </c>
      <c r="U11" s="3" t="str">
        <f t="shared" si="8"/>
        <v>Hospice Private</v>
      </c>
      <c r="W11" s="10">
        <f t="shared" si="9"/>
        <v>119</v>
      </c>
      <c r="X11" s="10" t="str">
        <f t="shared" si="10"/>
        <v>HP</v>
      </c>
      <c r="Y11" s="10" t="str">
        <f t="shared" si="11"/>
        <v>Hospice Private</v>
      </c>
    </row>
    <row r="12" spans="1:25" x14ac:dyDescent="0.25">
      <c r="A12" t="s">
        <v>133</v>
      </c>
      <c r="B12">
        <v>58</v>
      </c>
      <c r="C12" t="s">
        <v>32</v>
      </c>
      <c r="D12" t="s">
        <v>134</v>
      </c>
      <c r="F12" t="s">
        <v>33</v>
      </c>
      <c r="G12" s="2">
        <v>58</v>
      </c>
      <c r="H12" s="1" t="str">
        <f t="shared" si="0"/>
        <v>Managed Care with Levels</v>
      </c>
      <c r="I12" s="1">
        <f t="shared" si="1"/>
        <v>58</v>
      </c>
      <c r="J12" s="1" t="str">
        <f t="shared" si="2"/>
        <v>Managed Care</v>
      </c>
      <c r="K12" s="1" t="str">
        <f t="shared" si="3"/>
        <v>MCL</v>
      </c>
      <c r="L12" s="1">
        <f t="shared" si="4"/>
        <v>0</v>
      </c>
      <c r="M12" s="1" t="str">
        <f t="shared" si="5"/>
        <v>2 Levels of Care</v>
      </c>
      <c r="Q12" t="str">
        <f t="shared" si="12"/>
        <v>MCL</v>
      </c>
      <c r="S12" s="3">
        <f t="shared" si="6"/>
        <v>58</v>
      </c>
      <c r="T12" s="3" t="str">
        <f t="shared" si="7"/>
        <v>MCL</v>
      </c>
      <c r="U12" s="3" t="str">
        <f t="shared" si="8"/>
        <v>Managed Care with Levels</v>
      </c>
      <c r="W12" s="10">
        <f t="shared" si="9"/>
        <v>58</v>
      </c>
      <c r="X12" s="10" t="str">
        <f t="shared" si="10"/>
        <v>MCL</v>
      </c>
      <c r="Y12" s="10" t="str">
        <f t="shared" si="11"/>
        <v>Managed Care with Levels</v>
      </c>
    </row>
    <row r="13" spans="1:25" x14ac:dyDescent="0.25">
      <c r="A13" t="s">
        <v>141</v>
      </c>
      <c r="B13">
        <v>1039</v>
      </c>
      <c r="C13" t="s">
        <v>34</v>
      </c>
      <c r="D13" t="s">
        <v>38</v>
      </c>
      <c r="E13" t="s">
        <v>137</v>
      </c>
      <c r="G13" s="2">
        <v>268</v>
      </c>
      <c r="H13" s="1" t="str">
        <f t="shared" si="0"/>
        <v>Medicaid Pending</v>
      </c>
      <c r="I13" s="1">
        <f t="shared" si="1"/>
        <v>268</v>
      </c>
      <c r="J13" s="1" t="str">
        <f t="shared" si="2"/>
        <v>Medicaid</v>
      </c>
      <c r="K13" s="1" t="str">
        <f t="shared" si="3"/>
        <v>MDP</v>
      </c>
      <c r="L13" s="1">
        <f t="shared" si="4"/>
        <v>0</v>
      </c>
      <c r="M13" s="1" t="str">
        <f t="shared" si="5"/>
        <v>Medicaid</v>
      </c>
      <c r="Q13" t="str">
        <f t="shared" si="12"/>
        <v>MPRI</v>
      </c>
      <c r="S13" s="3" t="e">
        <f t="shared" si="6"/>
        <v>#N/A</v>
      </c>
      <c r="T13" s="3" t="e">
        <f t="shared" si="7"/>
        <v>#N/A</v>
      </c>
      <c r="U13" s="3" t="e">
        <f t="shared" si="8"/>
        <v>#N/A</v>
      </c>
      <c r="W13" s="10" t="e">
        <f t="shared" si="9"/>
        <v>#N/A</v>
      </c>
      <c r="X13" s="10" t="e">
        <f t="shared" si="10"/>
        <v>#N/A</v>
      </c>
      <c r="Y13" s="10" t="e">
        <f t="shared" si="11"/>
        <v>#N/A</v>
      </c>
    </row>
    <row r="14" spans="1:25" x14ac:dyDescent="0.25">
      <c r="A14" s="11" t="s">
        <v>142</v>
      </c>
      <c r="B14">
        <v>1028</v>
      </c>
      <c r="C14" t="s">
        <v>34</v>
      </c>
      <c r="D14" t="s">
        <v>81</v>
      </c>
      <c r="E14" t="s">
        <v>132</v>
      </c>
      <c r="G14" s="2">
        <v>388</v>
      </c>
      <c r="H14" s="1" t="str">
        <f t="shared" si="0"/>
        <v>Medicaid RI - Rhody Health Options</v>
      </c>
      <c r="I14" s="1">
        <f t="shared" si="1"/>
        <v>388</v>
      </c>
      <c r="J14" s="1" t="str">
        <f t="shared" si="2"/>
        <v>Medicaid</v>
      </c>
      <c r="K14" s="1" t="str">
        <f t="shared" si="3"/>
        <v>MCD</v>
      </c>
      <c r="L14" s="1" t="str">
        <f t="shared" si="4"/>
        <v>RHO</v>
      </c>
      <c r="M14" s="1" t="str">
        <f t="shared" si="5"/>
        <v>Standard</v>
      </c>
      <c r="Q14" t="str">
        <f t="shared" si="12"/>
        <v>MCDRHO</v>
      </c>
      <c r="S14" s="3">
        <f t="shared" si="6"/>
        <v>388</v>
      </c>
      <c r="T14" s="3" t="str">
        <f t="shared" si="7"/>
        <v>MCDRHO</v>
      </c>
      <c r="U14" s="3" t="str">
        <f t="shared" si="8"/>
        <v>Medicaid RI - Rhody Health Options</v>
      </c>
      <c r="W14" s="10" t="e">
        <f t="shared" si="9"/>
        <v>#N/A</v>
      </c>
      <c r="X14" s="10" t="e">
        <f t="shared" si="10"/>
        <v>#N/A</v>
      </c>
      <c r="Y14" s="10" t="e">
        <f t="shared" si="11"/>
        <v>#N/A</v>
      </c>
    </row>
    <row r="15" spans="1:25" x14ac:dyDescent="0.25">
      <c r="A15" t="s">
        <v>145</v>
      </c>
      <c r="B15">
        <v>970</v>
      </c>
      <c r="C15" t="s">
        <v>34</v>
      </c>
      <c r="D15" t="s">
        <v>81</v>
      </c>
      <c r="E15" t="s">
        <v>137</v>
      </c>
      <c r="G15" s="2">
        <v>3</v>
      </c>
      <c r="H15" s="1" t="str">
        <f t="shared" si="0"/>
        <v>Medicaid</v>
      </c>
      <c r="I15" s="1">
        <f t="shared" si="1"/>
        <v>3</v>
      </c>
      <c r="J15" s="1" t="str">
        <f t="shared" si="2"/>
        <v>Medicaid</v>
      </c>
      <c r="K15" s="1" t="str">
        <f t="shared" si="3"/>
        <v>MD</v>
      </c>
      <c r="L15" s="1">
        <f t="shared" si="4"/>
        <v>0</v>
      </c>
      <c r="M15" s="1" t="str">
        <f t="shared" si="5"/>
        <v>Medicaid</v>
      </c>
      <c r="Q15" t="str">
        <f t="shared" si="12"/>
        <v>MCDRI</v>
      </c>
      <c r="S15" s="3" t="e">
        <f t="shared" si="6"/>
        <v>#N/A</v>
      </c>
      <c r="T15" s="3" t="e">
        <f t="shared" si="7"/>
        <v>#N/A</v>
      </c>
      <c r="U15" s="3" t="e">
        <f t="shared" si="8"/>
        <v>#N/A</v>
      </c>
      <c r="W15" s="10" t="e">
        <f t="shared" si="9"/>
        <v>#N/A</v>
      </c>
      <c r="X15" s="10" t="e">
        <f t="shared" si="10"/>
        <v>#N/A</v>
      </c>
      <c r="Y15" s="10" t="e">
        <f t="shared" si="11"/>
        <v>#N/A</v>
      </c>
    </row>
    <row r="16" spans="1:25" x14ac:dyDescent="0.25">
      <c r="A16" t="s">
        <v>40</v>
      </c>
      <c r="B16">
        <v>4</v>
      </c>
      <c r="C16" t="s">
        <v>40</v>
      </c>
      <c r="D16" t="s">
        <v>41</v>
      </c>
      <c r="F16" t="s">
        <v>37</v>
      </c>
      <c r="G16" s="2">
        <v>4</v>
      </c>
      <c r="H16" s="1" t="str">
        <f t="shared" si="0"/>
        <v>Medicare A</v>
      </c>
      <c r="I16" s="1">
        <f t="shared" si="1"/>
        <v>4</v>
      </c>
      <c r="J16" s="1" t="str">
        <f t="shared" si="2"/>
        <v>Medicare A</v>
      </c>
      <c r="K16" s="1" t="str">
        <f t="shared" si="3"/>
        <v>MCA</v>
      </c>
      <c r="L16" s="1">
        <f t="shared" si="4"/>
        <v>0</v>
      </c>
      <c r="M16" s="1" t="str">
        <f t="shared" si="5"/>
        <v>RUGs IV Care Levels</v>
      </c>
      <c r="Q16" t="str">
        <f t="shared" si="12"/>
        <v>MCA</v>
      </c>
      <c r="S16" s="3">
        <f t="shared" si="6"/>
        <v>4</v>
      </c>
      <c r="T16" s="3" t="str">
        <f t="shared" si="7"/>
        <v>MCA</v>
      </c>
      <c r="U16" s="3" t="str">
        <f t="shared" si="8"/>
        <v>Medicare A</v>
      </c>
      <c r="W16" s="10">
        <f t="shared" si="9"/>
        <v>4</v>
      </c>
      <c r="X16" s="10" t="str">
        <f t="shared" si="10"/>
        <v>MCA</v>
      </c>
      <c r="Y16" s="10" t="str">
        <f t="shared" si="11"/>
        <v>Medicare A</v>
      </c>
    </row>
    <row r="17" spans="1:25" x14ac:dyDescent="0.25">
      <c r="A17" t="s">
        <v>150</v>
      </c>
      <c r="B17">
        <v>188</v>
      </c>
      <c r="C17" t="s">
        <v>32</v>
      </c>
      <c r="D17" t="s">
        <v>151</v>
      </c>
      <c r="F17" t="s">
        <v>37</v>
      </c>
      <c r="G17" s="2">
        <v>68</v>
      </c>
      <c r="H17" s="1" t="str">
        <f t="shared" si="0"/>
        <v>Managed Care with Rugs</v>
      </c>
      <c r="I17" s="1">
        <f t="shared" si="1"/>
        <v>68</v>
      </c>
      <c r="J17" s="1" t="str">
        <f t="shared" si="2"/>
        <v>Managed Care</v>
      </c>
      <c r="K17" s="1" t="str">
        <f t="shared" si="3"/>
        <v>MGR</v>
      </c>
      <c r="L17" s="1">
        <f t="shared" si="4"/>
        <v>0</v>
      </c>
      <c r="M17" s="1" t="str">
        <f t="shared" si="5"/>
        <v>RUGs IV Care Levels</v>
      </c>
      <c r="Q17" t="str">
        <f t="shared" si="12"/>
        <v>MR</v>
      </c>
      <c r="S17" s="3" t="e">
        <f t="shared" si="6"/>
        <v>#N/A</v>
      </c>
      <c r="T17" s="3" t="e">
        <f t="shared" si="7"/>
        <v>#N/A</v>
      </c>
      <c r="U17" s="3" t="e">
        <f t="shared" si="8"/>
        <v>#N/A</v>
      </c>
      <c r="W17" s="10" t="e">
        <f t="shared" si="9"/>
        <v>#N/A</v>
      </c>
      <c r="X17" s="10" t="e">
        <f t="shared" si="10"/>
        <v>#N/A</v>
      </c>
      <c r="Y17" s="10" t="e">
        <f t="shared" si="11"/>
        <v>#N/A</v>
      </c>
    </row>
    <row r="18" spans="1:25" x14ac:dyDescent="0.25">
      <c r="A18" t="s">
        <v>154</v>
      </c>
      <c r="B18">
        <v>951</v>
      </c>
      <c r="C18" t="s">
        <v>32</v>
      </c>
      <c r="D18" t="s">
        <v>147</v>
      </c>
      <c r="E18" t="s">
        <v>155</v>
      </c>
      <c r="G18" s="2">
        <v>278</v>
      </c>
      <c r="H18" s="1" t="str">
        <f t="shared" si="0"/>
        <v>Neighborhood Health Plans</v>
      </c>
      <c r="I18" s="1">
        <f t="shared" si="1"/>
        <v>278</v>
      </c>
      <c r="J18" s="1" t="str">
        <f t="shared" si="2"/>
        <v>Medicaid</v>
      </c>
      <c r="K18" s="1" t="str">
        <f t="shared" si="3"/>
        <v>NHP</v>
      </c>
      <c r="L18" s="1">
        <f t="shared" si="4"/>
        <v>0</v>
      </c>
      <c r="M18" s="1" t="str">
        <f t="shared" si="5"/>
        <v>Standard</v>
      </c>
      <c r="Q18" t="str">
        <f t="shared" si="12"/>
        <v>NHPSKLD</v>
      </c>
      <c r="S18" s="3" t="e">
        <f t="shared" si="6"/>
        <v>#N/A</v>
      </c>
      <c r="T18" s="3" t="e">
        <f t="shared" si="7"/>
        <v>#N/A</v>
      </c>
      <c r="U18" s="3" t="e">
        <f t="shared" si="8"/>
        <v>#N/A</v>
      </c>
      <c r="W18" s="10" t="e">
        <f t="shared" si="9"/>
        <v>#N/A</v>
      </c>
      <c r="X18" s="10" t="e">
        <f t="shared" si="10"/>
        <v>#N/A</v>
      </c>
      <c r="Y18" s="10" t="e">
        <f t="shared" si="11"/>
        <v>#N/A</v>
      </c>
    </row>
    <row r="19" spans="1:25" x14ac:dyDescent="0.25">
      <c r="A19" t="s">
        <v>156</v>
      </c>
      <c r="B19">
        <v>1021</v>
      </c>
      <c r="C19" t="s">
        <v>32</v>
      </c>
      <c r="D19" t="s">
        <v>147</v>
      </c>
      <c r="E19" t="s">
        <v>157</v>
      </c>
      <c r="G19" s="2">
        <v>278</v>
      </c>
      <c r="H19" s="1" t="str">
        <f t="shared" si="0"/>
        <v>Neighborhood Health Plans</v>
      </c>
      <c r="I19" s="1">
        <f t="shared" si="1"/>
        <v>278</v>
      </c>
      <c r="J19" s="1" t="str">
        <f t="shared" si="2"/>
        <v>Medicaid</v>
      </c>
      <c r="K19" s="1" t="str">
        <f t="shared" si="3"/>
        <v>NHP</v>
      </c>
      <c r="L19" s="1">
        <f t="shared" si="4"/>
        <v>0</v>
      </c>
      <c r="M19" s="1" t="str">
        <f t="shared" si="5"/>
        <v>Standard</v>
      </c>
      <c r="Q19" t="str">
        <f t="shared" si="12"/>
        <v>NHPMAI</v>
      </c>
      <c r="S19" s="3" t="e">
        <f t="shared" si="6"/>
        <v>#N/A</v>
      </c>
      <c r="T19" s="3" t="e">
        <f t="shared" si="7"/>
        <v>#N/A</v>
      </c>
      <c r="U19" s="3" t="e">
        <f t="shared" si="8"/>
        <v>#N/A</v>
      </c>
      <c r="W19" s="10" t="e">
        <f t="shared" si="9"/>
        <v>#N/A</v>
      </c>
      <c r="X19" s="10" t="e">
        <f t="shared" si="10"/>
        <v>#N/A</v>
      </c>
      <c r="Y19" s="10" t="e">
        <f t="shared" si="11"/>
        <v>#N/A</v>
      </c>
    </row>
    <row r="20" spans="1:25" x14ac:dyDescent="0.25">
      <c r="A20" s="11" t="s">
        <v>158</v>
      </c>
      <c r="B20">
        <v>1658</v>
      </c>
      <c r="C20" t="s">
        <v>32</v>
      </c>
      <c r="D20" t="s">
        <v>101</v>
      </c>
      <c r="G20" s="2">
        <v>58</v>
      </c>
      <c r="H20" s="1" t="str">
        <f t="shared" si="0"/>
        <v>Managed Care with Levels</v>
      </c>
      <c r="I20" s="1">
        <f t="shared" si="1"/>
        <v>58</v>
      </c>
      <c r="J20" s="1" t="str">
        <f t="shared" si="2"/>
        <v>Managed Care</v>
      </c>
      <c r="K20" s="1" t="str">
        <f t="shared" si="3"/>
        <v>MCL</v>
      </c>
      <c r="L20" s="1">
        <f t="shared" si="4"/>
        <v>0</v>
      </c>
      <c r="M20" s="1" t="str">
        <f t="shared" si="5"/>
        <v>2 Levels of Care</v>
      </c>
      <c r="Q20" t="str">
        <f t="shared" si="12"/>
        <v>OPT</v>
      </c>
      <c r="S20" s="3" t="e">
        <f t="shared" si="6"/>
        <v>#N/A</v>
      </c>
      <c r="T20" s="3" t="e">
        <f t="shared" si="7"/>
        <v>#N/A</v>
      </c>
      <c r="U20" s="3" t="e">
        <f t="shared" si="8"/>
        <v>#N/A</v>
      </c>
      <c r="W20" s="10" t="e">
        <f t="shared" si="9"/>
        <v>#N/A</v>
      </c>
      <c r="X20" s="10" t="e">
        <f t="shared" si="10"/>
        <v>#N/A</v>
      </c>
      <c r="Y20" s="10" t="e">
        <f t="shared" si="11"/>
        <v>#N/A</v>
      </c>
    </row>
    <row r="21" spans="1:25" x14ac:dyDescent="0.25">
      <c r="A21" t="s">
        <v>51</v>
      </c>
      <c r="B21">
        <v>1</v>
      </c>
      <c r="C21" t="s">
        <v>27</v>
      </c>
      <c r="D21" t="s">
        <v>44</v>
      </c>
      <c r="F21" t="s">
        <v>35</v>
      </c>
      <c r="G21" s="2">
        <v>1</v>
      </c>
      <c r="H21" s="1" t="str">
        <f t="shared" si="0"/>
        <v>Private Pay</v>
      </c>
      <c r="I21" s="1">
        <f t="shared" si="1"/>
        <v>1</v>
      </c>
      <c r="J21" s="1" t="str">
        <f t="shared" si="2"/>
        <v>Private</v>
      </c>
      <c r="K21" s="1" t="str">
        <f t="shared" si="3"/>
        <v>PP</v>
      </c>
      <c r="L21" s="1">
        <f t="shared" si="4"/>
        <v>0</v>
      </c>
      <c r="M21" s="1" t="str">
        <f t="shared" si="5"/>
        <v>Standard</v>
      </c>
      <c r="Q21" t="str">
        <f t="shared" si="12"/>
        <v>PP</v>
      </c>
      <c r="S21" s="3">
        <f t="shared" si="6"/>
        <v>1</v>
      </c>
      <c r="T21" s="3" t="str">
        <f t="shared" si="7"/>
        <v>PP</v>
      </c>
      <c r="U21" s="3" t="str">
        <f t="shared" si="8"/>
        <v>Private Pay</v>
      </c>
      <c r="W21" s="10">
        <f t="shared" si="9"/>
        <v>1</v>
      </c>
      <c r="X21" s="10" t="str">
        <f t="shared" si="10"/>
        <v>PP</v>
      </c>
      <c r="Y21" s="10" t="str">
        <f t="shared" si="11"/>
        <v>Private Pay</v>
      </c>
    </row>
    <row r="22" spans="1:25" x14ac:dyDescent="0.25">
      <c r="A22" t="s">
        <v>164</v>
      </c>
      <c r="B22">
        <v>939</v>
      </c>
      <c r="C22" t="s">
        <v>27</v>
      </c>
      <c r="D22" t="s">
        <v>165</v>
      </c>
      <c r="G22" s="2">
        <v>1</v>
      </c>
      <c r="H22" s="1" t="str">
        <f t="shared" si="0"/>
        <v>Private Pay</v>
      </c>
      <c r="I22" s="1">
        <f t="shared" si="1"/>
        <v>1</v>
      </c>
      <c r="J22" s="1" t="str">
        <f t="shared" si="2"/>
        <v>Private</v>
      </c>
      <c r="K22" s="1" t="str">
        <f t="shared" si="3"/>
        <v>PP</v>
      </c>
      <c r="L22" s="1">
        <f t="shared" si="4"/>
        <v>0</v>
      </c>
      <c r="M22" s="1" t="str">
        <f t="shared" si="5"/>
        <v>Standard</v>
      </c>
      <c r="Q22" t="str">
        <f t="shared" si="12"/>
        <v>PPS</v>
      </c>
      <c r="S22" s="3" t="e">
        <f t="shared" si="6"/>
        <v>#N/A</v>
      </c>
      <c r="T22" s="3" t="e">
        <f t="shared" si="7"/>
        <v>#N/A</v>
      </c>
      <c r="U22" s="3" t="e">
        <f t="shared" si="8"/>
        <v>#N/A</v>
      </c>
      <c r="W22" s="10" t="e">
        <f t="shared" si="9"/>
        <v>#N/A</v>
      </c>
      <c r="X22" s="10" t="e">
        <f t="shared" si="10"/>
        <v>#N/A</v>
      </c>
      <c r="Y22" s="10" t="e">
        <f t="shared" si="11"/>
        <v>#N/A</v>
      </c>
    </row>
    <row r="23" spans="1:25" x14ac:dyDescent="0.25">
      <c r="A23" t="s">
        <v>168</v>
      </c>
      <c r="B23">
        <v>968</v>
      </c>
      <c r="C23" t="s">
        <v>27</v>
      </c>
      <c r="D23" t="s">
        <v>169</v>
      </c>
      <c r="G23" s="2">
        <v>1</v>
      </c>
      <c r="H23" s="1" t="str">
        <f t="shared" si="0"/>
        <v>Private Pay</v>
      </c>
      <c r="I23" s="1">
        <f t="shared" si="1"/>
        <v>1</v>
      </c>
      <c r="J23" s="1" t="str">
        <f t="shared" si="2"/>
        <v>Private</v>
      </c>
      <c r="K23" s="1" t="str">
        <f t="shared" si="3"/>
        <v>PP</v>
      </c>
      <c r="L23" s="1">
        <f t="shared" si="4"/>
        <v>0</v>
      </c>
      <c r="M23" s="1" t="str">
        <f t="shared" si="5"/>
        <v>Standard</v>
      </c>
      <c r="Q23" t="str">
        <f t="shared" si="12"/>
        <v>PPR</v>
      </c>
      <c r="S23" s="3" t="e">
        <f t="shared" si="6"/>
        <v>#N/A</v>
      </c>
      <c r="T23" s="3" t="e">
        <f t="shared" si="7"/>
        <v>#N/A</v>
      </c>
      <c r="U23" s="3" t="e">
        <f t="shared" si="8"/>
        <v>#N/A</v>
      </c>
      <c r="W23" s="10" t="e">
        <f t="shared" si="9"/>
        <v>#N/A</v>
      </c>
      <c r="X23" s="10" t="e">
        <f t="shared" si="10"/>
        <v>#N/A</v>
      </c>
      <c r="Y23" s="10" t="e">
        <f t="shared" si="11"/>
        <v>#N/A</v>
      </c>
    </row>
    <row r="24" spans="1:25" x14ac:dyDescent="0.25">
      <c r="A24" t="s">
        <v>171</v>
      </c>
      <c r="B24">
        <v>1030</v>
      </c>
      <c r="C24" t="s">
        <v>32</v>
      </c>
      <c r="D24" t="s">
        <v>172</v>
      </c>
      <c r="G24" s="2">
        <v>68</v>
      </c>
      <c r="H24" s="1" t="str">
        <f t="shared" si="0"/>
        <v>Managed Care with Rugs</v>
      </c>
      <c r="I24" s="1">
        <f t="shared" si="1"/>
        <v>68</v>
      </c>
      <c r="J24" s="1" t="str">
        <f t="shared" si="2"/>
        <v>Managed Care</v>
      </c>
      <c r="K24" s="1" t="str">
        <f t="shared" si="3"/>
        <v>MGR</v>
      </c>
      <c r="L24" s="1">
        <f t="shared" si="4"/>
        <v>0</v>
      </c>
      <c r="M24" s="1" t="str">
        <f t="shared" si="5"/>
        <v>RUGs IV Care Levels</v>
      </c>
      <c r="Q24" t="str">
        <f t="shared" si="12"/>
        <v>TFL</v>
      </c>
      <c r="S24" s="3" t="e">
        <f t="shared" si="6"/>
        <v>#N/A</v>
      </c>
      <c r="T24" s="3" t="e">
        <f t="shared" si="7"/>
        <v>#N/A</v>
      </c>
      <c r="U24" s="3" t="e">
        <f t="shared" si="8"/>
        <v>#N/A</v>
      </c>
      <c r="W24" s="10" t="e">
        <f t="shared" si="9"/>
        <v>#N/A</v>
      </c>
      <c r="X24" s="10" t="e">
        <f t="shared" si="10"/>
        <v>#N/A</v>
      </c>
      <c r="Y24" s="10" t="e">
        <f t="shared" si="11"/>
        <v>#N/A</v>
      </c>
    </row>
    <row r="25" spans="1:25" x14ac:dyDescent="0.25">
      <c r="A25" t="s">
        <v>173</v>
      </c>
      <c r="B25">
        <v>1069</v>
      </c>
      <c r="C25" t="s">
        <v>32</v>
      </c>
      <c r="D25" t="s">
        <v>95</v>
      </c>
      <c r="G25" s="2">
        <v>68</v>
      </c>
      <c r="H25" s="1" t="str">
        <f t="shared" si="0"/>
        <v>Managed Care with Rugs</v>
      </c>
      <c r="I25" s="1">
        <f t="shared" si="1"/>
        <v>68</v>
      </c>
      <c r="J25" s="1" t="str">
        <f t="shared" si="2"/>
        <v>Managed Care</v>
      </c>
      <c r="K25" s="1" t="str">
        <f t="shared" si="3"/>
        <v>MGR</v>
      </c>
      <c r="L25" s="1">
        <f t="shared" si="4"/>
        <v>0</v>
      </c>
      <c r="M25" s="1" t="str">
        <f t="shared" si="5"/>
        <v>RUGs IV Care Levels</v>
      </c>
      <c r="Q25" t="str">
        <f t="shared" si="12"/>
        <v>TRI</v>
      </c>
      <c r="S25" s="3" t="e">
        <f t="shared" si="6"/>
        <v>#N/A</v>
      </c>
      <c r="T25" s="3" t="e">
        <f t="shared" si="7"/>
        <v>#N/A</v>
      </c>
      <c r="U25" s="3" t="e">
        <f t="shared" si="8"/>
        <v>#N/A</v>
      </c>
      <c r="W25" s="10" t="e">
        <f t="shared" si="9"/>
        <v>#N/A</v>
      </c>
      <c r="X25" s="10" t="e">
        <f t="shared" si="10"/>
        <v>#N/A</v>
      </c>
      <c r="Y25" s="10" t="e">
        <f t="shared" si="11"/>
        <v>#N/A</v>
      </c>
    </row>
    <row r="26" spans="1:25" x14ac:dyDescent="0.25">
      <c r="A26" s="11" t="s">
        <v>174</v>
      </c>
      <c r="B26">
        <v>1088</v>
      </c>
      <c r="C26" t="s">
        <v>32</v>
      </c>
      <c r="D26" t="s">
        <v>102</v>
      </c>
      <c r="G26" s="2">
        <v>348</v>
      </c>
      <c r="H26" s="1" t="str">
        <f>VLOOKUP($G26,$I$34:$O$184,7,FALSE)</f>
        <v>Tufts Health Plan</v>
      </c>
      <c r="I26" s="1">
        <f t="shared" si="1"/>
        <v>348</v>
      </c>
      <c r="J26" s="1" t="str">
        <f t="shared" si="2"/>
        <v>Managed Care</v>
      </c>
      <c r="K26" s="1" t="str">
        <f t="shared" si="3"/>
        <v>TFT</v>
      </c>
      <c r="L26" s="1">
        <f t="shared" si="4"/>
        <v>0</v>
      </c>
      <c r="M26" s="1" t="str">
        <f t="shared" si="5"/>
        <v>Tufts Health Plans</v>
      </c>
      <c r="Q26" t="str">
        <f t="shared" si="12"/>
        <v>THP</v>
      </c>
      <c r="S26" s="3" t="e">
        <f t="shared" si="6"/>
        <v>#N/A</v>
      </c>
      <c r="T26" s="3" t="e">
        <f t="shared" si="7"/>
        <v>#N/A</v>
      </c>
      <c r="U26" s="3" t="e">
        <f t="shared" si="8"/>
        <v>#N/A</v>
      </c>
      <c r="W26" s="10" t="e">
        <f t="shared" si="9"/>
        <v>#N/A</v>
      </c>
      <c r="X26" s="10" t="e">
        <f t="shared" si="10"/>
        <v>#N/A</v>
      </c>
      <c r="Y26" s="10" t="e">
        <f t="shared" si="11"/>
        <v>#N/A</v>
      </c>
    </row>
    <row r="27" spans="1:25" x14ac:dyDescent="0.25">
      <c r="A27" s="11" t="s">
        <v>175</v>
      </c>
      <c r="B27">
        <v>1108</v>
      </c>
      <c r="C27" t="s">
        <v>32</v>
      </c>
      <c r="D27" t="s">
        <v>176</v>
      </c>
      <c r="G27" s="2">
        <v>398</v>
      </c>
      <c r="H27" s="1" t="str">
        <f t="shared" si="0"/>
        <v>Tufts Health Public Plan</v>
      </c>
      <c r="I27" s="1">
        <f t="shared" si="1"/>
        <v>398</v>
      </c>
      <c r="J27" s="1" t="str">
        <f t="shared" si="2"/>
        <v>Managed Care</v>
      </c>
      <c r="K27" s="1" t="str">
        <f t="shared" si="3"/>
        <v>TPP</v>
      </c>
      <c r="L27" s="1">
        <f t="shared" si="4"/>
        <v>0</v>
      </c>
      <c r="M27" s="1" t="str">
        <f t="shared" si="5"/>
        <v>4 Levels of Care</v>
      </c>
      <c r="Q27" t="str">
        <f t="shared" si="12"/>
        <v>TPP</v>
      </c>
      <c r="S27" s="3">
        <f t="shared" si="6"/>
        <v>398</v>
      </c>
      <c r="T27" s="3" t="str">
        <f t="shared" si="7"/>
        <v>TPP</v>
      </c>
      <c r="U27" s="3" t="str">
        <f t="shared" si="8"/>
        <v>Tufts Health Public Plan</v>
      </c>
      <c r="W27" s="10" t="e">
        <f t="shared" si="9"/>
        <v>#N/A</v>
      </c>
      <c r="X27" s="10" t="e">
        <f t="shared" si="10"/>
        <v>#N/A</v>
      </c>
      <c r="Y27" s="10" t="e">
        <f t="shared" si="11"/>
        <v>#N/A</v>
      </c>
    </row>
    <row r="28" spans="1:25" x14ac:dyDescent="0.25">
      <c r="A28" t="s">
        <v>177</v>
      </c>
      <c r="B28">
        <v>888</v>
      </c>
      <c r="C28" t="s">
        <v>32</v>
      </c>
      <c r="D28" t="s">
        <v>47</v>
      </c>
      <c r="G28" s="2">
        <v>230</v>
      </c>
      <c r="H28" s="1" t="str">
        <f t="shared" si="0"/>
        <v>United Healthcare Managed Care</v>
      </c>
      <c r="I28" s="1">
        <f t="shared" si="1"/>
        <v>230</v>
      </c>
      <c r="J28" s="1" t="str">
        <f t="shared" si="2"/>
        <v>Managed Care</v>
      </c>
      <c r="K28" s="1" t="str">
        <f t="shared" si="3"/>
        <v>UHC</v>
      </c>
      <c r="L28" s="1">
        <f t="shared" si="4"/>
        <v>0</v>
      </c>
      <c r="M28" s="1" t="str">
        <f t="shared" si="5"/>
        <v>4 Levels of Care</v>
      </c>
      <c r="Q28" t="str">
        <f t="shared" si="12"/>
        <v>UHC</v>
      </c>
      <c r="S28" s="3">
        <f t="shared" si="6"/>
        <v>230</v>
      </c>
      <c r="T28" s="3" t="str">
        <f t="shared" si="7"/>
        <v>UHC</v>
      </c>
      <c r="U28" s="3" t="str">
        <f t="shared" si="8"/>
        <v>United Healthcare Managed Care</v>
      </c>
      <c r="W28" s="10" t="e">
        <f t="shared" si="9"/>
        <v>#N/A</v>
      </c>
      <c r="X28" s="10" t="e">
        <f t="shared" si="10"/>
        <v>#N/A</v>
      </c>
      <c r="Y28" s="10" t="e">
        <f t="shared" si="11"/>
        <v>#N/A</v>
      </c>
    </row>
    <row r="29" spans="1:25" x14ac:dyDescent="0.25">
      <c r="A29" t="s">
        <v>178</v>
      </c>
      <c r="B29">
        <v>1008</v>
      </c>
      <c r="C29" t="s">
        <v>32</v>
      </c>
      <c r="D29" t="s">
        <v>47</v>
      </c>
      <c r="E29" t="s">
        <v>81</v>
      </c>
      <c r="G29" s="2">
        <v>230</v>
      </c>
      <c r="H29" s="1" t="str">
        <f t="shared" si="0"/>
        <v>United Healthcare Managed Care</v>
      </c>
      <c r="I29" s="1">
        <f t="shared" si="1"/>
        <v>230</v>
      </c>
      <c r="J29" s="1" t="str">
        <f t="shared" si="2"/>
        <v>Managed Care</v>
      </c>
      <c r="K29" s="1" t="str">
        <f t="shared" si="3"/>
        <v>UHC</v>
      </c>
      <c r="L29" s="1">
        <f t="shared" si="4"/>
        <v>0</v>
      </c>
      <c r="M29" s="1" t="str">
        <f t="shared" si="5"/>
        <v>4 Levels of Care</v>
      </c>
      <c r="Q29" t="str">
        <f t="shared" si="12"/>
        <v>UHCMCD</v>
      </c>
      <c r="S29" s="3" t="e">
        <f t="shared" si="6"/>
        <v>#N/A</v>
      </c>
      <c r="T29" s="3" t="e">
        <f t="shared" si="7"/>
        <v>#N/A</v>
      </c>
      <c r="U29" s="3" t="e">
        <f t="shared" si="8"/>
        <v>#N/A</v>
      </c>
      <c r="W29" s="10" t="e">
        <f t="shared" si="9"/>
        <v>#N/A</v>
      </c>
      <c r="X29" s="10" t="e">
        <f t="shared" si="10"/>
        <v>#N/A</v>
      </c>
      <c r="Y29" s="10" t="e">
        <f t="shared" si="11"/>
        <v>#N/A</v>
      </c>
    </row>
    <row r="30" spans="1:25" x14ac:dyDescent="0.25">
      <c r="A30" t="s">
        <v>179</v>
      </c>
      <c r="B30">
        <v>969</v>
      </c>
      <c r="C30" t="s">
        <v>32</v>
      </c>
      <c r="D30" t="s">
        <v>47</v>
      </c>
      <c r="E30" t="s">
        <v>100</v>
      </c>
      <c r="G30" s="2">
        <v>230</v>
      </c>
      <c r="H30" s="1" t="str">
        <f t="shared" si="0"/>
        <v>United Healthcare Managed Care</v>
      </c>
      <c r="I30" s="1">
        <f t="shared" si="1"/>
        <v>230</v>
      </c>
      <c r="J30" s="1" t="str">
        <f t="shared" si="2"/>
        <v>Managed Care</v>
      </c>
      <c r="K30" s="1" t="str">
        <f t="shared" si="3"/>
        <v>UHC</v>
      </c>
      <c r="L30" s="1">
        <f t="shared" si="4"/>
        <v>0</v>
      </c>
      <c r="M30" s="1" t="str">
        <f t="shared" si="5"/>
        <v>4 Levels of Care</v>
      </c>
      <c r="Q30" t="str">
        <f t="shared" si="12"/>
        <v>UHCMA</v>
      </c>
      <c r="S30" s="3" t="e">
        <f t="shared" si="6"/>
        <v>#N/A</v>
      </c>
      <c r="T30" s="3" t="e">
        <f t="shared" si="7"/>
        <v>#N/A</v>
      </c>
      <c r="U30" s="3" t="e">
        <f t="shared" si="8"/>
        <v>#N/A</v>
      </c>
      <c r="W30" s="10" t="e">
        <f t="shared" si="9"/>
        <v>#N/A</v>
      </c>
      <c r="X30" s="10" t="e">
        <f t="shared" si="10"/>
        <v>#N/A</v>
      </c>
      <c r="Y30" s="10" t="e">
        <f t="shared" si="11"/>
        <v>#N/A</v>
      </c>
    </row>
    <row r="31" spans="1:25" x14ac:dyDescent="0.25">
      <c r="A31" s="11" t="s">
        <v>180</v>
      </c>
      <c r="B31">
        <v>3238</v>
      </c>
      <c r="C31" t="s">
        <v>32</v>
      </c>
      <c r="D31" t="s">
        <v>181</v>
      </c>
      <c r="G31" s="2">
        <v>68</v>
      </c>
      <c r="H31" s="1" t="str">
        <f t="shared" si="0"/>
        <v>Managed Care with Rugs</v>
      </c>
      <c r="I31" s="1">
        <f t="shared" si="1"/>
        <v>68</v>
      </c>
      <c r="J31" s="1" t="str">
        <f t="shared" si="2"/>
        <v>Managed Care</v>
      </c>
      <c r="K31" s="1" t="str">
        <f t="shared" si="3"/>
        <v>MGR</v>
      </c>
      <c r="L31" s="1">
        <f t="shared" si="4"/>
        <v>0</v>
      </c>
      <c r="M31" s="1" t="str">
        <f t="shared" si="5"/>
        <v>RUGs IV Care Levels</v>
      </c>
      <c r="Q31" t="str">
        <f t="shared" si="12"/>
        <v>USF</v>
      </c>
      <c r="S31" s="3" t="e">
        <f t="shared" si="6"/>
        <v>#N/A</v>
      </c>
      <c r="T31" s="3" t="e">
        <f t="shared" si="7"/>
        <v>#N/A</v>
      </c>
      <c r="U31" s="3" t="e">
        <f t="shared" si="8"/>
        <v>#N/A</v>
      </c>
      <c r="W31" s="10" t="e">
        <f t="shared" si="9"/>
        <v>#N/A</v>
      </c>
      <c r="X31" s="10" t="e">
        <f t="shared" si="10"/>
        <v>#N/A</v>
      </c>
      <c r="Y31" s="10" t="e">
        <f t="shared" si="11"/>
        <v>#N/A</v>
      </c>
    </row>
    <row r="32" spans="1:25" x14ac:dyDescent="0.25">
      <c r="A32" s="11" t="s">
        <v>182</v>
      </c>
      <c r="B32">
        <v>3218</v>
      </c>
      <c r="C32" t="s">
        <v>32</v>
      </c>
      <c r="D32" t="s">
        <v>183</v>
      </c>
      <c r="G32" s="2">
        <v>408</v>
      </c>
      <c r="H32" s="1" t="str">
        <f t="shared" si="0"/>
        <v>Workers Comp</v>
      </c>
      <c r="I32" s="1">
        <f t="shared" si="1"/>
        <v>408</v>
      </c>
      <c r="J32" s="1" t="str">
        <f t="shared" si="2"/>
        <v>Managed Care</v>
      </c>
      <c r="K32" s="1" t="str">
        <f t="shared" si="3"/>
        <v>WOC</v>
      </c>
      <c r="L32" s="1">
        <f t="shared" si="4"/>
        <v>0</v>
      </c>
      <c r="M32" s="1" t="str">
        <f t="shared" si="5"/>
        <v>Standard</v>
      </c>
      <c r="Q32" t="str">
        <f t="shared" si="12"/>
        <v>WOC</v>
      </c>
      <c r="S32" s="3">
        <f t="shared" si="6"/>
        <v>408</v>
      </c>
      <c r="T32" s="3" t="str">
        <f t="shared" si="7"/>
        <v>WOC</v>
      </c>
      <c r="U32" s="3" t="str">
        <f t="shared" si="8"/>
        <v>Workers Comp</v>
      </c>
      <c r="W32" s="10" t="e">
        <f t="shared" si="9"/>
        <v>#N/A</v>
      </c>
      <c r="X32" s="10" t="e">
        <f t="shared" si="10"/>
        <v>#N/A</v>
      </c>
      <c r="Y32" s="10" t="e">
        <f t="shared" si="11"/>
        <v>#N/A</v>
      </c>
    </row>
    <row r="33" spans="1:16" x14ac:dyDescent="0.25">
      <c r="H33" s="1"/>
      <c r="I33" s="1"/>
      <c r="J33" s="1"/>
      <c r="K33" s="1"/>
      <c r="L33" s="1"/>
      <c r="M33" s="1"/>
    </row>
    <row r="34" spans="1:16" x14ac:dyDescent="0.25">
      <c r="A34" s="11"/>
      <c r="B34" s="11"/>
      <c r="C34" s="11"/>
      <c r="D34" s="11"/>
      <c r="H34" t="s">
        <v>109</v>
      </c>
      <c r="I34">
        <v>47</v>
      </c>
      <c r="J34" t="s">
        <v>32</v>
      </c>
      <c r="K34" t="s">
        <v>110</v>
      </c>
      <c r="M34" t="s">
        <v>111</v>
      </c>
      <c r="N34" t="str">
        <f>CONCATENATE($K34,$L34)</f>
        <v>ABC</v>
      </c>
      <c r="O34" t="s">
        <v>109</v>
      </c>
      <c r="P34">
        <v>47</v>
      </c>
    </row>
    <row r="35" spans="1:16" x14ac:dyDescent="0.25">
      <c r="A35" s="11"/>
      <c r="B35" s="11"/>
      <c r="C35" s="11"/>
      <c r="D35" s="11"/>
      <c r="H35" t="s">
        <v>114</v>
      </c>
      <c r="I35">
        <v>238</v>
      </c>
      <c r="J35" t="s">
        <v>32</v>
      </c>
      <c r="K35" t="s">
        <v>84</v>
      </c>
      <c r="M35" t="s">
        <v>115</v>
      </c>
      <c r="N35" t="str">
        <f t="shared" ref="N35:N98" si="13">CONCATENATE($K35,$L35)</f>
        <v>BC</v>
      </c>
      <c r="O35" t="s">
        <v>114</v>
      </c>
      <c r="P35">
        <v>238</v>
      </c>
    </row>
    <row r="36" spans="1:16" x14ac:dyDescent="0.25">
      <c r="H36" t="s">
        <v>118</v>
      </c>
      <c r="I36">
        <v>198</v>
      </c>
      <c r="J36" t="s">
        <v>32</v>
      </c>
      <c r="K36" t="s">
        <v>119</v>
      </c>
      <c r="M36" t="s">
        <v>35</v>
      </c>
      <c r="N36" t="str">
        <f t="shared" si="13"/>
        <v>GIP</v>
      </c>
      <c r="O36" t="s">
        <v>118</v>
      </c>
      <c r="P36">
        <v>198</v>
      </c>
    </row>
    <row r="37" spans="1:16" x14ac:dyDescent="0.25">
      <c r="A37" s="11"/>
      <c r="H37" t="s">
        <v>39</v>
      </c>
      <c r="I37">
        <v>78</v>
      </c>
      <c r="J37" t="s">
        <v>34</v>
      </c>
      <c r="K37" t="s">
        <v>121</v>
      </c>
      <c r="M37" t="s">
        <v>34</v>
      </c>
      <c r="N37" t="str">
        <f t="shared" si="13"/>
        <v>HM</v>
      </c>
      <c r="O37" t="s">
        <v>39</v>
      </c>
      <c r="P37">
        <v>78</v>
      </c>
    </row>
    <row r="38" spans="1:16" x14ac:dyDescent="0.25">
      <c r="H38" t="s">
        <v>39</v>
      </c>
      <c r="I38">
        <v>46</v>
      </c>
      <c r="J38" t="s">
        <v>34</v>
      </c>
      <c r="K38" t="s">
        <v>121</v>
      </c>
      <c r="M38" t="s">
        <v>35</v>
      </c>
      <c r="N38" t="str">
        <f t="shared" si="13"/>
        <v>HM</v>
      </c>
      <c r="O38" t="s">
        <v>39</v>
      </c>
      <c r="P38">
        <v>46</v>
      </c>
    </row>
    <row r="39" spans="1:16" x14ac:dyDescent="0.25">
      <c r="H39" t="s">
        <v>126</v>
      </c>
      <c r="I39">
        <v>288</v>
      </c>
      <c r="J39" t="s">
        <v>34</v>
      </c>
      <c r="K39" t="s">
        <v>127</v>
      </c>
      <c r="M39" t="s">
        <v>35</v>
      </c>
      <c r="N39" t="str">
        <f t="shared" si="13"/>
        <v>HNH</v>
      </c>
      <c r="O39" t="s">
        <v>126</v>
      </c>
      <c r="P39">
        <v>288</v>
      </c>
    </row>
    <row r="40" spans="1:16" x14ac:dyDescent="0.25">
      <c r="A40" s="11"/>
      <c r="B40" s="11"/>
      <c r="C40" s="11"/>
      <c r="H40" t="s">
        <v>45</v>
      </c>
      <c r="I40">
        <v>119</v>
      </c>
      <c r="J40" t="s">
        <v>27</v>
      </c>
      <c r="K40" t="s">
        <v>130</v>
      </c>
      <c r="M40" t="s">
        <v>35</v>
      </c>
      <c r="N40" t="str">
        <f t="shared" si="13"/>
        <v>HP</v>
      </c>
      <c r="O40" t="s">
        <v>45</v>
      </c>
      <c r="P40">
        <v>119</v>
      </c>
    </row>
    <row r="41" spans="1:16" x14ac:dyDescent="0.25">
      <c r="H41" t="s">
        <v>133</v>
      </c>
      <c r="I41">
        <v>58</v>
      </c>
      <c r="J41" t="s">
        <v>32</v>
      </c>
      <c r="K41" t="s">
        <v>134</v>
      </c>
      <c r="M41" t="s">
        <v>135</v>
      </c>
      <c r="N41" t="str">
        <f t="shared" si="13"/>
        <v>MCL</v>
      </c>
      <c r="O41" t="s">
        <v>133</v>
      </c>
      <c r="P41">
        <v>58</v>
      </c>
    </row>
    <row r="42" spans="1:16" x14ac:dyDescent="0.25">
      <c r="H42" t="s">
        <v>138</v>
      </c>
      <c r="I42">
        <v>68</v>
      </c>
      <c r="J42" t="s">
        <v>32</v>
      </c>
      <c r="K42" t="s">
        <v>139</v>
      </c>
      <c r="M42" t="s">
        <v>37</v>
      </c>
      <c r="N42" t="str">
        <f t="shared" si="13"/>
        <v>MGR</v>
      </c>
      <c r="O42" t="s">
        <v>138</v>
      </c>
      <c r="P42">
        <v>68</v>
      </c>
    </row>
    <row r="43" spans="1:16" x14ac:dyDescent="0.25">
      <c r="A43" s="11"/>
      <c r="H43" t="s">
        <v>34</v>
      </c>
      <c r="I43">
        <v>3</v>
      </c>
      <c r="J43" t="s">
        <v>34</v>
      </c>
      <c r="K43" t="s">
        <v>87</v>
      </c>
      <c r="M43" t="s">
        <v>34</v>
      </c>
      <c r="N43" t="str">
        <f t="shared" si="13"/>
        <v>MD</v>
      </c>
      <c r="O43" t="s">
        <v>34</v>
      </c>
      <c r="P43">
        <v>3</v>
      </c>
    </row>
    <row r="44" spans="1:16" x14ac:dyDescent="0.25">
      <c r="H44" t="s">
        <v>48</v>
      </c>
      <c r="I44">
        <v>268</v>
      </c>
      <c r="J44" t="s">
        <v>34</v>
      </c>
      <c r="K44" t="s">
        <v>140</v>
      </c>
      <c r="M44" t="s">
        <v>34</v>
      </c>
      <c r="N44" t="str">
        <f t="shared" si="13"/>
        <v>MDP</v>
      </c>
      <c r="O44" t="s">
        <v>48</v>
      </c>
      <c r="P44">
        <v>268</v>
      </c>
    </row>
    <row r="45" spans="1:16" x14ac:dyDescent="0.25">
      <c r="H45" t="s">
        <v>40</v>
      </c>
      <c r="I45">
        <v>4</v>
      </c>
      <c r="J45" t="s">
        <v>40</v>
      </c>
      <c r="K45" t="s">
        <v>41</v>
      </c>
      <c r="M45" t="s">
        <v>37</v>
      </c>
      <c r="N45" t="str">
        <f t="shared" si="13"/>
        <v>MCA</v>
      </c>
      <c r="O45" t="s">
        <v>40</v>
      </c>
      <c r="P45">
        <v>4</v>
      </c>
    </row>
    <row r="46" spans="1:16" x14ac:dyDescent="0.25">
      <c r="H46" t="s">
        <v>143</v>
      </c>
      <c r="I46">
        <v>318</v>
      </c>
      <c r="J46" t="s">
        <v>34</v>
      </c>
      <c r="K46" t="s">
        <v>144</v>
      </c>
      <c r="M46" t="s">
        <v>35</v>
      </c>
      <c r="N46" t="str">
        <f t="shared" si="13"/>
        <v>PNH</v>
      </c>
      <c r="O46" t="s">
        <v>143</v>
      </c>
      <c r="P46">
        <v>318</v>
      </c>
    </row>
    <row r="47" spans="1:16" x14ac:dyDescent="0.25">
      <c r="H47" t="s">
        <v>146</v>
      </c>
      <c r="I47">
        <v>278</v>
      </c>
      <c r="J47" t="s">
        <v>34</v>
      </c>
      <c r="K47" t="s">
        <v>147</v>
      </c>
      <c r="M47" t="s">
        <v>35</v>
      </c>
      <c r="N47" t="str">
        <f t="shared" si="13"/>
        <v>NHP</v>
      </c>
      <c r="O47" t="s">
        <v>146</v>
      </c>
      <c r="P47">
        <v>278</v>
      </c>
    </row>
    <row r="48" spans="1:16" x14ac:dyDescent="0.25">
      <c r="H48" t="s">
        <v>148</v>
      </c>
      <c r="I48">
        <v>338</v>
      </c>
      <c r="J48" t="s">
        <v>32</v>
      </c>
      <c r="K48" t="s">
        <v>149</v>
      </c>
      <c r="M48" t="s">
        <v>148</v>
      </c>
      <c r="N48" t="str">
        <f t="shared" si="13"/>
        <v>NHM</v>
      </c>
      <c r="O48" t="s">
        <v>148</v>
      </c>
      <c r="P48">
        <v>338</v>
      </c>
    </row>
    <row r="49" spans="8:16" x14ac:dyDescent="0.25">
      <c r="H49" t="s">
        <v>152</v>
      </c>
      <c r="I49">
        <v>44</v>
      </c>
      <c r="J49" t="s">
        <v>42</v>
      </c>
      <c r="K49" t="s">
        <v>153</v>
      </c>
      <c r="N49" t="str">
        <f t="shared" si="13"/>
        <v>OBM</v>
      </c>
      <c r="O49" t="s">
        <v>152</v>
      </c>
      <c r="P49">
        <v>44</v>
      </c>
    </row>
    <row r="50" spans="8:16" x14ac:dyDescent="0.25">
      <c r="H50" t="s">
        <v>49</v>
      </c>
      <c r="I50">
        <v>42</v>
      </c>
      <c r="J50" t="s">
        <v>42</v>
      </c>
      <c r="K50" t="s">
        <v>43</v>
      </c>
      <c r="N50" t="str">
        <f t="shared" si="13"/>
        <v>OPB</v>
      </c>
      <c r="O50" t="s">
        <v>49</v>
      </c>
      <c r="P50">
        <v>42</v>
      </c>
    </row>
    <row r="51" spans="8:16" x14ac:dyDescent="0.25">
      <c r="H51" t="s">
        <v>51</v>
      </c>
      <c r="I51">
        <v>1</v>
      </c>
      <c r="J51" t="s">
        <v>27</v>
      </c>
      <c r="K51" t="s">
        <v>44</v>
      </c>
      <c r="M51" t="s">
        <v>35</v>
      </c>
      <c r="N51" t="str">
        <f t="shared" si="13"/>
        <v>PP</v>
      </c>
      <c r="O51" t="s">
        <v>51</v>
      </c>
      <c r="P51">
        <v>1</v>
      </c>
    </row>
    <row r="52" spans="8:16" x14ac:dyDescent="0.25">
      <c r="H52" t="s">
        <v>225</v>
      </c>
      <c r="I52">
        <v>348</v>
      </c>
      <c r="J52" t="s">
        <v>32</v>
      </c>
      <c r="K52" t="s">
        <v>160</v>
      </c>
      <c r="M52" t="s">
        <v>161</v>
      </c>
      <c r="N52" t="str">
        <f t="shared" si="13"/>
        <v>TFT</v>
      </c>
      <c r="O52" t="s">
        <v>159</v>
      </c>
      <c r="P52">
        <v>348</v>
      </c>
    </row>
    <row r="53" spans="8:16" x14ac:dyDescent="0.25">
      <c r="H53" t="s">
        <v>162</v>
      </c>
      <c r="I53">
        <v>218</v>
      </c>
      <c r="J53" t="s">
        <v>32</v>
      </c>
      <c r="K53" t="s">
        <v>163</v>
      </c>
      <c r="M53" t="s">
        <v>111</v>
      </c>
      <c r="N53" t="str">
        <f t="shared" si="13"/>
        <v>EVM</v>
      </c>
      <c r="O53" t="s">
        <v>162</v>
      </c>
      <c r="P53">
        <v>218</v>
      </c>
    </row>
    <row r="54" spans="8:16" x14ac:dyDescent="0.25">
      <c r="H54" t="s">
        <v>166</v>
      </c>
      <c r="I54">
        <v>230</v>
      </c>
      <c r="J54" t="s">
        <v>32</v>
      </c>
      <c r="K54" t="s">
        <v>47</v>
      </c>
      <c r="M54" t="s">
        <v>167</v>
      </c>
      <c r="N54" t="str">
        <f t="shared" si="13"/>
        <v>UHC</v>
      </c>
      <c r="O54" t="s">
        <v>166</v>
      </c>
      <c r="P54">
        <v>230</v>
      </c>
    </row>
    <row r="55" spans="8:16" x14ac:dyDescent="0.25">
      <c r="H55" t="s">
        <v>170</v>
      </c>
      <c r="I55">
        <v>12</v>
      </c>
      <c r="J55" t="s">
        <v>36</v>
      </c>
      <c r="K55" t="s">
        <v>46</v>
      </c>
      <c r="M55" t="s">
        <v>35</v>
      </c>
      <c r="N55" t="str">
        <f t="shared" si="13"/>
        <v>VA</v>
      </c>
      <c r="O55" t="s">
        <v>170</v>
      </c>
      <c r="P55">
        <v>12</v>
      </c>
    </row>
    <row r="56" spans="8:16" x14ac:dyDescent="0.25">
      <c r="H56" t="s">
        <v>226</v>
      </c>
      <c r="I56">
        <v>358</v>
      </c>
      <c r="J56" t="s">
        <v>32</v>
      </c>
      <c r="K56" t="s">
        <v>99</v>
      </c>
      <c r="M56" t="s">
        <v>227</v>
      </c>
      <c r="N56" t="str">
        <f t="shared" si="13"/>
        <v>CIG</v>
      </c>
      <c r="O56" t="s">
        <v>120</v>
      </c>
      <c r="P56">
        <v>358</v>
      </c>
    </row>
    <row r="57" spans="8:16" x14ac:dyDescent="0.25">
      <c r="H57" t="s">
        <v>124</v>
      </c>
      <c r="I57">
        <v>368</v>
      </c>
      <c r="J57" t="s">
        <v>32</v>
      </c>
      <c r="K57" t="s">
        <v>125</v>
      </c>
      <c r="M57" t="s">
        <v>135</v>
      </c>
      <c r="N57" t="str">
        <f t="shared" si="13"/>
        <v>HAR</v>
      </c>
      <c r="O57" t="s">
        <v>124</v>
      </c>
      <c r="P57">
        <v>368</v>
      </c>
    </row>
    <row r="58" spans="8:16" x14ac:dyDescent="0.25">
      <c r="H58" t="s">
        <v>136</v>
      </c>
      <c r="I58">
        <v>378</v>
      </c>
      <c r="J58" t="s">
        <v>34</v>
      </c>
      <c r="K58" t="s">
        <v>121</v>
      </c>
      <c r="L58" t="s">
        <v>137</v>
      </c>
      <c r="M58" t="s">
        <v>34</v>
      </c>
      <c r="N58" t="str">
        <f t="shared" si="13"/>
        <v>HMRI</v>
      </c>
      <c r="O58" t="s">
        <v>136</v>
      </c>
      <c r="P58">
        <v>378</v>
      </c>
    </row>
    <row r="59" spans="8:16" x14ac:dyDescent="0.25">
      <c r="H59" t="s">
        <v>142</v>
      </c>
      <c r="I59">
        <v>388</v>
      </c>
      <c r="J59" t="s">
        <v>34</v>
      </c>
      <c r="K59" t="s">
        <v>81</v>
      </c>
      <c r="L59" t="s">
        <v>132</v>
      </c>
      <c r="M59" t="s">
        <v>35</v>
      </c>
      <c r="N59" t="s">
        <v>228</v>
      </c>
      <c r="O59" t="s">
        <v>142</v>
      </c>
      <c r="P59">
        <v>388</v>
      </c>
    </row>
    <row r="60" spans="8:16" x14ac:dyDescent="0.25">
      <c r="H60" t="s">
        <v>175</v>
      </c>
      <c r="I60">
        <v>398</v>
      </c>
      <c r="J60" t="s">
        <v>32</v>
      </c>
      <c r="K60" t="s">
        <v>176</v>
      </c>
      <c r="M60" t="s">
        <v>167</v>
      </c>
      <c r="N60" t="s">
        <v>176</v>
      </c>
      <c r="O60" t="s">
        <v>175</v>
      </c>
      <c r="P60">
        <v>398</v>
      </c>
    </row>
    <row r="61" spans="8:16" x14ac:dyDescent="0.25">
      <c r="H61" t="s">
        <v>182</v>
      </c>
      <c r="I61">
        <v>408</v>
      </c>
      <c r="J61" t="s">
        <v>32</v>
      </c>
      <c r="K61" t="s">
        <v>183</v>
      </c>
      <c r="M61" t="s">
        <v>35</v>
      </c>
      <c r="N61" t="s">
        <v>183</v>
      </c>
      <c r="O61" t="s">
        <v>182</v>
      </c>
      <c r="P61">
        <v>408</v>
      </c>
    </row>
    <row r="71" spans="14:14" x14ac:dyDescent="0.25">
      <c r="N71" t="str">
        <f t="shared" si="13"/>
        <v/>
      </c>
    </row>
    <row r="72" spans="14:14" x14ac:dyDescent="0.25">
      <c r="N72" t="str">
        <f t="shared" si="13"/>
        <v/>
      </c>
    </row>
    <row r="73" spans="14:14" x14ac:dyDescent="0.25">
      <c r="N73" t="str">
        <f t="shared" si="13"/>
        <v/>
      </c>
    </row>
    <row r="74" spans="14:14" x14ac:dyDescent="0.25">
      <c r="N74" t="str">
        <f t="shared" si="13"/>
        <v/>
      </c>
    </row>
    <row r="75" spans="14:14" x14ac:dyDescent="0.25">
      <c r="N75" t="str">
        <f t="shared" si="13"/>
        <v/>
      </c>
    </row>
    <row r="76" spans="14:14" x14ac:dyDescent="0.25">
      <c r="N76" t="str">
        <f t="shared" si="13"/>
        <v/>
      </c>
    </row>
    <row r="77" spans="14:14" x14ac:dyDescent="0.25">
      <c r="N77" t="str">
        <f t="shared" si="13"/>
        <v/>
      </c>
    </row>
    <row r="78" spans="14:14" x14ac:dyDescent="0.25">
      <c r="N78" t="str">
        <f t="shared" si="13"/>
        <v/>
      </c>
    </row>
    <row r="79" spans="14:14" x14ac:dyDescent="0.25">
      <c r="N79" t="str">
        <f t="shared" si="13"/>
        <v/>
      </c>
    </row>
    <row r="80" spans="14:14" x14ac:dyDescent="0.25">
      <c r="N80" t="str">
        <f t="shared" si="13"/>
        <v/>
      </c>
    </row>
    <row r="81" spans="14:14" x14ac:dyDescent="0.25">
      <c r="N81" t="str">
        <f t="shared" si="13"/>
        <v/>
      </c>
    </row>
    <row r="82" spans="14:14" x14ac:dyDescent="0.25">
      <c r="N82" t="str">
        <f t="shared" si="13"/>
        <v/>
      </c>
    </row>
    <row r="83" spans="14:14" x14ac:dyDescent="0.25">
      <c r="N83" t="str">
        <f t="shared" si="13"/>
        <v/>
      </c>
    </row>
    <row r="84" spans="14:14" x14ac:dyDescent="0.25">
      <c r="N84" t="str">
        <f t="shared" si="13"/>
        <v/>
      </c>
    </row>
    <row r="85" spans="14:14" x14ac:dyDescent="0.25">
      <c r="N85" t="str">
        <f t="shared" si="13"/>
        <v/>
      </c>
    </row>
    <row r="86" spans="14:14" x14ac:dyDescent="0.25">
      <c r="N86" t="str">
        <f t="shared" si="13"/>
        <v/>
      </c>
    </row>
    <row r="87" spans="14:14" x14ac:dyDescent="0.25">
      <c r="N87" t="str">
        <f t="shared" si="13"/>
        <v/>
      </c>
    </row>
    <row r="88" spans="14:14" x14ac:dyDescent="0.25">
      <c r="N88" t="str">
        <f t="shared" si="13"/>
        <v/>
      </c>
    </row>
    <row r="89" spans="14:14" x14ac:dyDescent="0.25">
      <c r="N89" t="str">
        <f t="shared" si="13"/>
        <v/>
      </c>
    </row>
    <row r="90" spans="14:14" x14ac:dyDescent="0.25">
      <c r="N90" t="str">
        <f t="shared" si="13"/>
        <v/>
      </c>
    </row>
    <row r="91" spans="14:14" x14ac:dyDescent="0.25">
      <c r="N91" t="str">
        <f t="shared" si="13"/>
        <v/>
      </c>
    </row>
    <row r="92" spans="14:14" x14ac:dyDescent="0.25">
      <c r="N92" t="str">
        <f t="shared" si="13"/>
        <v/>
      </c>
    </row>
    <row r="93" spans="14:14" x14ac:dyDescent="0.25">
      <c r="N93" t="str">
        <f t="shared" si="13"/>
        <v/>
      </c>
    </row>
    <row r="94" spans="14:14" x14ac:dyDescent="0.25">
      <c r="N94" t="str">
        <f t="shared" si="13"/>
        <v/>
      </c>
    </row>
    <row r="95" spans="14:14" x14ac:dyDescent="0.25">
      <c r="N95" t="str">
        <f t="shared" si="13"/>
        <v/>
      </c>
    </row>
    <row r="96" spans="14:14" x14ac:dyDescent="0.25">
      <c r="N96" t="str">
        <f t="shared" si="13"/>
        <v/>
      </c>
    </row>
    <row r="97" spans="14:14" x14ac:dyDescent="0.25">
      <c r="N97" t="str">
        <f t="shared" si="13"/>
        <v/>
      </c>
    </row>
    <row r="98" spans="14:14" x14ac:dyDescent="0.25">
      <c r="N98" t="str">
        <f t="shared" si="13"/>
        <v/>
      </c>
    </row>
    <row r="99" spans="14:14" x14ac:dyDescent="0.25">
      <c r="N99" t="str">
        <f t="shared" ref="N99:N162" si="14">CONCATENATE($K99,$L99)</f>
        <v/>
      </c>
    </row>
    <row r="100" spans="14:14" x14ac:dyDescent="0.25">
      <c r="N100" t="str">
        <f t="shared" si="14"/>
        <v/>
      </c>
    </row>
    <row r="101" spans="14:14" x14ac:dyDescent="0.25">
      <c r="N101" t="str">
        <f t="shared" si="14"/>
        <v/>
      </c>
    </row>
    <row r="102" spans="14:14" x14ac:dyDescent="0.25">
      <c r="N102" t="str">
        <f t="shared" si="14"/>
        <v/>
      </c>
    </row>
    <row r="103" spans="14:14" x14ac:dyDescent="0.25">
      <c r="N103" t="str">
        <f t="shared" si="14"/>
        <v/>
      </c>
    </row>
    <row r="104" spans="14:14" x14ac:dyDescent="0.25">
      <c r="N104" t="str">
        <f t="shared" si="14"/>
        <v/>
      </c>
    </row>
    <row r="105" spans="14:14" x14ac:dyDescent="0.25">
      <c r="N105" t="str">
        <f t="shared" si="14"/>
        <v/>
      </c>
    </row>
    <row r="106" spans="14:14" x14ac:dyDescent="0.25">
      <c r="N106" t="str">
        <f t="shared" si="14"/>
        <v/>
      </c>
    </row>
    <row r="107" spans="14:14" x14ac:dyDescent="0.25">
      <c r="N107" t="str">
        <f t="shared" si="14"/>
        <v/>
      </c>
    </row>
    <row r="108" spans="14:14" x14ac:dyDescent="0.25">
      <c r="N108" t="str">
        <f t="shared" si="14"/>
        <v/>
      </c>
    </row>
    <row r="109" spans="14:14" x14ac:dyDescent="0.25">
      <c r="N109" t="str">
        <f t="shared" si="14"/>
        <v/>
      </c>
    </row>
    <row r="110" spans="14:14" x14ac:dyDescent="0.25">
      <c r="N110" t="str">
        <f t="shared" si="14"/>
        <v/>
      </c>
    </row>
    <row r="111" spans="14:14" x14ac:dyDescent="0.25">
      <c r="N111" t="str">
        <f t="shared" si="14"/>
        <v/>
      </c>
    </row>
    <row r="112" spans="14:14" x14ac:dyDescent="0.25">
      <c r="N112" t="str">
        <f t="shared" si="14"/>
        <v/>
      </c>
    </row>
    <row r="113" spans="14:14" x14ac:dyDescent="0.25">
      <c r="N113" t="str">
        <f t="shared" si="14"/>
        <v/>
      </c>
    </row>
    <row r="114" spans="14:14" x14ac:dyDescent="0.25">
      <c r="N114" t="str">
        <f t="shared" si="14"/>
        <v/>
      </c>
    </row>
    <row r="115" spans="14:14" x14ac:dyDescent="0.25">
      <c r="N115" t="str">
        <f t="shared" si="14"/>
        <v/>
      </c>
    </row>
    <row r="116" spans="14:14" x14ac:dyDescent="0.25">
      <c r="N116" t="str">
        <f t="shared" si="14"/>
        <v/>
      </c>
    </row>
    <row r="117" spans="14:14" x14ac:dyDescent="0.25">
      <c r="N117" t="str">
        <f t="shared" si="14"/>
        <v/>
      </c>
    </row>
    <row r="118" spans="14:14" x14ac:dyDescent="0.25">
      <c r="N118" t="str">
        <f t="shared" si="14"/>
        <v/>
      </c>
    </row>
    <row r="119" spans="14:14" x14ac:dyDescent="0.25">
      <c r="N119" t="str">
        <f t="shared" si="14"/>
        <v/>
      </c>
    </row>
    <row r="120" spans="14:14" x14ac:dyDescent="0.25">
      <c r="N120" t="str">
        <f t="shared" si="14"/>
        <v/>
      </c>
    </row>
    <row r="121" spans="14:14" x14ac:dyDescent="0.25">
      <c r="N121" t="str">
        <f t="shared" si="14"/>
        <v/>
      </c>
    </row>
    <row r="122" spans="14:14" x14ac:dyDescent="0.25">
      <c r="N122" t="str">
        <f t="shared" si="14"/>
        <v/>
      </c>
    </row>
    <row r="123" spans="14:14" x14ac:dyDescent="0.25">
      <c r="N123" t="str">
        <f t="shared" si="14"/>
        <v/>
      </c>
    </row>
    <row r="124" spans="14:14" x14ac:dyDescent="0.25">
      <c r="N124" t="str">
        <f t="shared" si="14"/>
        <v/>
      </c>
    </row>
    <row r="125" spans="14:14" x14ac:dyDescent="0.25">
      <c r="N125" t="str">
        <f t="shared" si="14"/>
        <v/>
      </c>
    </row>
    <row r="126" spans="14:14" x14ac:dyDescent="0.25">
      <c r="N126" t="str">
        <f t="shared" si="14"/>
        <v/>
      </c>
    </row>
    <row r="127" spans="14:14" x14ac:dyDescent="0.25">
      <c r="N127" t="str">
        <f t="shared" si="14"/>
        <v/>
      </c>
    </row>
    <row r="128" spans="14:14" x14ac:dyDescent="0.25">
      <c r="N128" t="str">
        <f t="shared" si="14"/>
        <v/>
      </c>
    </row>
    <row r="129" spans="14:14" x14ac:dyDescent="0.25">
      <c r="N129" t="str">
        <f t="shared" si="14"/>
        <v/>
      </c>
    </row>
    <row r="130" spans="14:14" x14ac:dyDescent="0.25">
      <c r="N130" t="str">
        <f t="shared" si="14"/>
        <v/>
      </c>
    </row>
    <row r="131" spans="14:14" x14ac:dyDescent="0.25">
      <c r="N131" t="str">
        <f t="shared" si="14"/>
        <v/>
      </c>
    </row>
    <row r="132" spans="14:14" x14ac:dyDescent="0.25">
      <c r="N132" t="str">
        <f t="shared" si="14"/>
        <v/>
      </c>
    </row>
    <row r="133" spans="14:14" x14ac:dyDescent="0.25">
      <c r="N133" t="str">
        <f t="shared" si="14"/>
        <v/>
      </c>
    </row>
    <row r="134" spans="14:14" x14ac:dyDescent="0.25">
      <c r="N134" t="str">
        <f t="shared" si="14"/>
        <v/>
      </c>
    </row>
    <row r="135" spans="14:14" x14ac:dyDescent="0.25">
      <c r="N135" t="str">
        <f t="shared" si="14"/>
        <v/>
      </c>
    </row>
    <row r="136" spans="14:14" x14ac:dyDescent="0.25">
      <c r="N136" t="str">
        <f t="shared" si="14"/>
        <v/>
      </c>
    </row>
    <row r="137" spans="14:14" x14ac:dyDescent="0.25">
      <c r="N137" t="str">
        <f t="shared" si="14"/>
        <v/>
      </c>
    </row>
    <row r="138" spans="14:14" x14ac:dyDescent="0.25">
      <c r="N138" t="str">
        <f t="shared" si="14"/>
        <v/>
      </c>
    </row>
    <row r="139" spans="14:14" x14ac:dyDescent="0.25">
      <c r="N139" t="str">
        <f t="shared" si="14"/>
        <v/>
      </c>
    </row>
    <row r="140" spans="14:14" x14ac:dyDescent="0.25">
      <c r="N140" t="str">
        <f t="shared" si="14"/>
        <v/>
      </c>
    </row>
    <row r="141" spans="14:14" x14ac:dyDescent="0.25">
      <c r="N141" t="str">
        <f t="shared" si="14"/>
        <v/>
      </c>
    </row>
    <row r="142" spans="14:14" x14ac:dyDescent="0.25">
      <c r="N142" t="str">
        <f t="shared" si="14"/>
        <v/>
      </c>
    </row>
    <row r="143" spans="14:14" x14ac:dyDescent="0.25">
      <c r="N143" t="str">
        <f t="shared" si="14"/>
        <v/>
      </c>
    </row>
    <row r="144" spans="14:14" x14ac:dyDescent="0.25">
      <c r="N144" t="str">
        <f t="shared" si="14"/>
        <v/>
      </c>
    </row>
    <row r="145" spans="14:14" x14ac:dyDescent="0.25">
      <c r="N145" t="str">
        <f t="shared" si="14"/>
        <v/>
      </c>
    </row>
    <row r="146" spans="14:14" x14ac:dyDescent="0.25">
      <c r="N146" t="str">
        <f t="shared" si="14"/>
        <v/>
      </c>
    </row>
    <row r="147" spans="14:14" x14ac:dyDescent="0.25">
      <c r="N147" t="str">
        <f t="shared" si="14"/>
        <v/>
      </c>
    </row>
    <row r="148" spans="14:14" x14ac:dyDescent="0.25">
      <c r="N148" t="str">
        <f t="shared" si="14"/>
        <v/>
      </c>
    </row>
    <row r="149" spans="14:14" x14ac:dyDescent="0.25">
      <c r="N149" t="str">
        <f t="shared" si="14"/>
        <v/>
      </c>
    </row>
    <row r="150" spans="14:14" x14ac:dyDescent="0.25">
      <c r="N150" t="str">
        <f t="shared" si="14"/>
        <v/>
      </c>
    </row>
    <row r="151" spans="14:14" x14ac:dyDescent="0.25">
      <c r="N151" t="str">
        <f t="shared" si="14"/>
        <v/>
      </c>
    </row>
    <row r="152" spans="14:14" x14ac:dyDescent="0.25">
      <c r="N152" t="str">
        <f t="shared" si="14"/>
        <v/>
      </c>
    </row>
    <row r="153" spans="14:14" x14ac:dyDescent="0.25">
      <c r="N153" t="str">
        <f t="shared" si="14"/>
        <v/>
      </c>
    </row>
    <row r="154" spans="14:14" x14ac:dyDescent="0.25">
      <c r="N154" t="str">
        <f t="shared" si="14"/>
        <v/>
      </c>
    </row>
    <row r="155" spans="14:14" x14ac:dyDescent="0.25">
      <c r="N155" t="str">
        <f t="shared" si="14"/>
        <v/>
      </c>
    </row>
    <row r="156" spans="14:14" x14ac:dyDescent="0.25">
      <c r="N156" t="str">
        <f t="shared" si="14"/>
        <v/>
      </c>
    </row>
    <row r="157" spans="14:14" x14ac:dyDescent="0.25">
      <c r="N157" t="str">
        <f t="shared" si="14"/>
        <v/>
      </c>
    </row>
    <row r="158" spans="14:14" x14ac:dyDescent="0.25">
      <c r="N158" t="str">
        <f t="shared" si="14"/>
        <v/>
      </c>
    </row>
    <row r="159" spans="14:14" x14ac:dyDescent="0.25">
      <c r="N159" t="str">
        <f t="shared" si="14"/>
        <v/>
      </c>
    </row>
    <row r="160" spans="14:14" x14ac:dyDescent="0.25">
      <c r="N160" t="str">
        <f t="shared" si="14"/>
        <v/>
      </c>
    </row>
    <row r="161" spans="14:14" x14ac:dyDescent="0.25">
      <c r="N161" t="str">
        <f t="shared" si="14"/>
        <v/>
      </c>
    </row>
    <row r="162" spans="14:14" x14ac:dyDescent="0.25">
      <c r="N162" t="str">
        <f t="shared" si="14"/>
        <v/>
      </c>
    </row>
    <row r="163" spans="14:14" x14ac:dyDescent="0.25">
      <c r="N163" t="str">
        <f t="shared" ref="N163:N184" si="15">CONCATENATE($K163,$L163)</f>
        <v/>
      </c>
    </row>
    <row r="164" spans="14:14" x14ac:dyDescent="0.25">
      <c r="N164" t="str">
        <f t="shared" si="15"/>
        <v/>
      </c>
    </row>
    <row r="165" spans="14:14" x14ac:dyDescent="0.25">
      <c r="N165" t="str">
        <f t="shared" si="15"/>
        <v/>
      </c>
    </row>
    <row r="166" spans="14:14" x14ac:dyDescent="0.25">
      <c r="N166" t="str">
        <f t="shared" si="15"/>
        <v/>
      </c>
    </row>
    <row r="167" spans="14:14" x14ac:dyDescent="0.25">
      <c r="N167" t="str">
        <f t="shared" si="15"/>
        <v/>
      </c>
    </row>
    <row r="168" spans="14:14" x14ac:dyDescent="0.25">
      <c r="N168" t="str">
        <f t="shared" si="15"/>
        <v/>
      </c>
    </row>
    <row r="169" spans="14:14" x14ac:dyDescent="0.25">
      <c r="N169" t="str">
        <f t="shared" si="15"/>
        <v/>
      </c>
    </row>
    <row r="170" spans="14:14" x14ac:dyDescent="0.25">
      <c r="N170" t="str">
        <f t="shared" si="15"/>
        <v/>
      </c>
    </row>
    <row r="171" spans="14:14" x14ac:dyDescent="0.25">
      <c r="N171" t="str">
        <f t="shared" si="15"/>
        <v/>
      </c>
    </row>
    <row r="172" spans="14:14" x14ac:dyDescent="0.25">
      <c r="N172" t="str">
        <f t="shared" si="15"/>
        <v/>
      </c>
    </row>
    <row r="173" spans="14:14" x14ac:dyDescent="0.25">
      <c r="N173" t="str">
        <f t="shared" si="15"/>
        <v/>
      </c>
    </row>
    <row r="174" spans="14:14" x14ac:dyDescent="0.25">
      <c r="N174" t="str">
        <f t="shared" si="15"/>
        <v/>
      </c>
    </row>
    <row r="175" spans="14:14" x14ac:dyDescent="0.25">
      <c r="N175" t="str">
        <f t="shared" si="15"/>
        <v/>
      </c>
    </row>
    <row r="176" spans="14:14" x14ac:dyDescent="0.25">
      <c r="N176" t="str">
        <f t="shared" si="15"/>
        <v/>
      </c>
    </row>
    <row r="177" spans="14:14" x14ac:dyDescent="0.25">
      <c r="N177" t="str">
        <f t="shared" si="15"/>
        <v/>
      </c>
    </row>
    <row r="178" spans="14:14" x14ac:dyDescent="0.25">
      <c r="N178" t="str">
        <f t="shared" si="15"/>
        <v/>
      </c>
    </row>
    <row r="179" spans="14:14" x14ac:dyDescent="0.25">
      <c r="N179" t="str">
        <f t="shared" si="15"/>
        <v/>
      </c>
    </row>
    <row r="180" spans="14:14" x14ac:dyDescent="0.25">
      <c r="N180" t="str">
        <f t="shared" si="15"/>
        <v/>
      </c>
    </row>
    <row r="181" spans="14:14" x14ac:dyDescent="0.25">
      <c r="N181" t="str">
        <f t="shared" si="15"/>
        <v/>
      </c>
    </row>
    <row r="182" spans="14:14" x14ac:dyDescent="0.25">
      <c r="N182" t="str">
        <f t="shared" si="15"/>
        <v/>
      </c>
    </row>
    <row r="183" spans="14:14" x14ac:dyDescent="0.25">
      <c r="N183" t="str">
        <f t="shared" si="15"/>
        <v/>
      </c>
    </row>
    <row r="184" spans="14:14" x14ac:dyDescent="0.25">
      <c r="N184" t="str">
        <f t="shared" si="15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C32DC3-8EB5-4B88-93C1-E97723369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2248E-5937-46FC-B2B0-5A6B4C3BC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34F5B-5CC1-4781-9086-60A5BF82E7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PMO59618_ActionCodes</vt:lpstr>
      <vt:lpstr>PMO59618_StatusCodes</vt:lpstr>
      <vt:lpstr>PMO59618_RoomRateType</vt:lpstr>
      <vt:lpstr> South County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2022-03-31T13:43:52Z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