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\Desktop\Projlab\Projlab\"/>
    </mc:Choice>
  </mc:AlternateContent>
  <bookViews>
    <workbookView xWindow="0" yWindow="0" windowWidth="15240" windowHeight="5685"/>
  </bookViews>
  <sheets>
    <sheet name="Munka1" sheetId="1" r:id="rId1"/>
  </sheets>
  <calcPr calcId="162913"/>
  <customWorkbookViews>
    <customWorkbookView name="Nova - Egyéni nézet" guid="{8E69CA9E-D7E8-4B96-A536-5F888A6AB13A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31" i="1"/>
  <c r="N31" i="1"/>
  <c r="J31" i="1"/>
  <c r="D31" i="1"/>
  <c r="E31" i="1"/>
  <c r="F31" i="1"/>
  <c r="G31" i="1"/>
  <c r="C31" i="1"/>
  <c r="N28" i="1" l="1"/>
  <c r="M28" i="1"/>
  <c r="L28" i="1"/>
  <c r="K28" i="1"/>
  <c r="J28" i="1"/>
  <c r="G28" i="1"/>
  <c r="F28" i="1"/>
  <c r="E28" i="1"/>
  <c r="D28" i="1"/>
  <c r="C28" i="1"/>
  <c r="K19" i="1"/>
  <c r="L19" i="1"/>
  <c r="L31" i="1" s="1"/>
  <c r="M19" i="1"/>
  <c r="M31" i="1" s="1"/>
  <c r="N19" i="1"/>
  <c r="J19" i="1"/>
  <c r="D19" i="1"/>
  <c r="E19" i="1"/>
  <c r="F19" i="1"/>
  <c r="G19" i="1"/>
  <c r="C19" i="1"/>
  <c r="H19" i="1" l="1"/>
  <c r="H31" i="1" s="1"/>
  <c r="D29" i="1"/>
  <c r="E29" i="1"/>
  <c r="F29" i="1"/>
  <c r="G29" i="1"/>
  <c r="C29" i="1"/>
  <c r="M29" i="1"/>
  <c r="N29" i="1"/>
  <c r="J29" i="1"/>
  <c r="K29" i="1"/>
  <c r="H28" i="1"/>
  <c r="O19" i="1"/>
  <c r="O31" i="1" s="1"/>
  <c r="O28" i="1"/>
  <c r="J20" i="1"/>
  <c r="K20" i="1"/>
  <c r="L20" i="1"/>
  <c r="F20" i="1"/>
  <c r="E20" i="1"/>
  <c r="D20" i="1"/>
  <c r="C20" i="1"/>
  <c r="G20" i="1"/>
  <c r="N20" i="1"/>
  <c r="M20" i="1"/>
  <c r="L6" i="1"/>
  <c r="N9" i="1"/>
  <c r="M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K6" i="1"/>
  <c r="J6" i="1"/>
  <c r="N5" i="1"/>
  <c r="M5" i="1"/>
  <c r="L5" i="1"/>
  <c r="K5" i="1"/>
  <c r="E6" i="1"/>
  <c r="E7" i="1"/>
  <c r="E8" i="1"/>
  <c r="F9" i="1"/>
  <c r="G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C10" i="1" s="1"/>
  <c r="G5" i="1"/>
  <c r="F5" i="1"/>
  <c r="E5" i="1"/>
  <c r="D5" i="1"/>
  <c r="C33" i="1" l="1"/>
  <c r="K10" i="1"/>
  <c r="E10" i="1"/>
  <c r="G10" i="1"/>
  <c r="G33" i="1" s="1"/>
  <c r="C11" i="1"/>
  <c r="C35" i="1" s="1"/>
  <c r="D10" i="1"/>
  <c r="F10" i="1"/>
  <c r="F33" i="1" s="1"/>
  <c r="M10" i="1"/>
  <c r="M33" i="1" s="1"/>
  <c r="N10" i="1"/>
  <c r="J10" i="1"/>
  <c r="L10" i="1"/>
  <c r="G11" i="1"/>
  <c r="G35" i="1" s="1"/>
  <c r="D33" i="1" l="1"/>
  <c r="E11" i="1"/>
  <c r="E35" i="1" s="1"/>
  <c r="E33" i="1"/>
  <c r="K33" i="1"/>
  <c r="L33" i="1"/>
  <c r="J33" i="1"/>
  <c r="N33" i="1"/>
  <c r="L11" i="1"/>
  <c r="L35" i="1" s="1"/>
  <c r="D11" i="1"/>
  <c r="D35" i="1" s="1"/>
  <c r="H10" i="1"/>
  <c r="F11" i="1"/>
  <c r="F35" i="1" s="1"/>
  <c r="N11" i="1"/>
  <c r="N35" i="1" s="1"/>
  <c r="J11" i="1"/>
  <c r="J35" i="1" s="1"/>
  <c r="O10" i="1"/>
  <c r="M11" i="1"/>
  <c r="M35" i="1" s="1"/>
  <c r="K11" i="1"/>
  <c r="K35" i="1" s="1"/>
</calcChain>
</file>

<file path=xl/sharedStrings.xml><?xml version="1.0" encoding="utf-8"?>
<sst xmlns="http://schemas.openxmlformats.org/spreadsheetml/2006/main" count="48" uniqueCount="14">
  <si>
    <t>mocsi</t>
  </si>
  <si>
    <t>zsiros</t>
  </si>
  <si>
    <t>horváth</t>
  </si>
  <si>
    <t>bottlik</t>
  </si>
  <si>
    <t>holub</t>
  </si>
  <si>
    <t>SZUM</t>
  </si>
  <si>
    <t>valós</t>
  </si>
  <si>
    <t>SKELETON</t>
  </si>
  <si>
    <t>PROTO</t>
  </si>
  <si>
    <t>GRAFIKA</t>
  </si>
  <si>
    <t>FINAL %</t>
  </si>
  <si>
    <t>AKT %</t>
  </si>
  <si>
    <t>leadott</t>
  </si>
  <si>
    <t>Össz SZUM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</si>
</sst>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 applyAlignment="1">
      <alignment horizontal="center"/>
    </xf>
    <xf numFmtId="10" fontId="0" fillId="0" borderId="0" xfId="0" applyNumberFormat="1"/>
    <xf numFmtId="10" fontId="1" fillId="2" borderId="0" xfId="1" applyNumberFormat="1"/>
    <xf numFmtId="10" fontId="1" fillId="2" borderId="0" xfId="1" applyNumberFormat="1" applyBorder="1"/>
    <xf numFmtId="0" fontId="0" fillId="0" borderId="0" xfId="0" applyFill="1"/>
    <xf numFmtId="0" fontId="0" fillId="0" borderId="0" xfId="0" applyFill="1" applyAlignment="1">
      <alignment horizontal="center"/>
    </xf>
    <xf numFmtId="10" fontId="1" fillId="0" borderId="0" xfId="1" applyNumberFormat="1" applyFill="1"/>
    <xf numFmtId="10" fontId="1" fillId="0" borderId="0" xfId="1" applyNumberForma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10" fontId="2" fillId="11" borderId="0" xfId="0" applyNumberFormat="1" applyFont="1" applyFill="1"/>
    <xf numFmtId="0" fontId="0" fillId="12" borderId="0" xfId="0" applyFill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7F80C7F-3D2E-40AA-AF9A-F55F5A713CE4}" diskRevisions="1" revisionId="2" version="2">
  <header guid="{F81EC625-5E7F-4BBB-92DB-8137AB7E486B}" dateTime="2018-05-14T02:48:21" maxSheetId="2" userName="Nova" r:id="rId1">
    <sheetIdMap count="1">
      <sheetId val="1"/>
    </sheetIdMap>
  </header>
  <header guid="{A7F80C7F-3D2E-40AA-AF9A-F55F5A713CE4}" dateTime="2018-05-14T02:50:07" maxSheetId="2" userName="Nova" r:id="rId2" minRId="1" maxR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30">
    <dxf>
      <fill>
        <patternFill patternType="none">
          <bgColor auto="1"/>
        </patternFill>
      </fill>
    </dxf>
  </rfmt>
  <rfmt sheetId="1" sqref="O30">
    <dxf>
      <fill>
        <patternFill patternType="none">
          <bgColor auto="1"/>
        </patternFill>
      </fill>
    </dxf>
  </rfmt>
  <rcc rId="1" sId="1">
    <oc r="L17">
      <v>0</v>
    </oc>
    <nc r="L17">
      <v>5</v>
    </nc>
  </rcc>
  <rcc rId="2" sId="1">
    <oc r="M17">
      <v>0</v>
    </oc>
    <nc r="M17">
      <v>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7F80C7F-3D2E-40AA-AF9A-F55F5A713CE4}" name="Nova" id="-892390432" dateTime="2018-05-14T02:48:21"/>
</user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zoomScaleNormal="100" workbookViewId="0">
      <selection activeCell="R18" sqref="R18"/>
    </sheetView>
  </sheetViews>
  <sheetFormatPr defaultRowHeight="15" x14ac:dyDescent="0.25"/>
  <cols>
    <col min="9" max="10" width="13.28515625" bestFit="1" customWidth="1"/>
  </cols>
  <sheetData>
    <row r="2" spans="2:15" x14ac:dyDescent="0.25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x14ac:dyDescent="0.25">
      <c r="B3" s="2"/>
      <c r="C3" s="2"/>
      <c r="D3" s="2" t="s">
        <v>12</v>
      </c>
      <c r="E3" s="2"/>
      <c r="F3" s="2"/>
      <c r="G3" s="2"/>
      <c r="H3" s="7"/>
      <c r="I3" s="7"/>
      <c r="J3" s="2"/>
      <c r="K3" s="2"/>
      <c r="L3" s="2" t="s">
        <v>6</v>
      </c>
      <c r="M3" s="2"/>
      <c r="N3" s="2"/>
      <c r="O3" s="2"/>
    </row>
    <row r="4" spans="2:15" x14ac:dyDescent="0.25">
      <c r="B4" s="1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7"/>
      <c r="I4" s="8"/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7"/>
    </row>
    <row r="5" spans="2:15" x14ac:dyDescent="0.25">
      <c r="B5" s="4">
        <v>2</v>
      </c>
      <c r="C5" s="4">
        <v>1.5</v>
      </c>
      <c r="D5" s="4">
        <f>1.5+2+1+1+0.5</f>
        <v>6</v>
      </c>
      <c r="E5" s="4">
        <f>1</f>
        <v>1</v>
      </c>
      <c r="F5" s="4">
        <f>1.5+2+1+0.5</f>
        <v>5</v>
      </c>
      <c r="G5" s="4">
        <f>1.5</f>
        <v>1.5</v>
      </c>
      <c r="H5" s="9"/>
      <c r="I5" s="10"/>
      <c r="J5" s="4">
        <v>1.5</v>
      </c>
      <c r="K5" s="4">
        <f>1.5+2+1+1+0.5</f>
        <v>6</v>
      </c>
      <c r="L5" s="4">
        <f>1</f>
        <v>1</v>
      </c>
      <c r="M5" s="4">
        <f>1.5+2+1+0.5</f>
        <v>5</v>
      </c>
      <c r="N5" s="4">
        <f>1.5</f>
        <v>1.5</v>
      </c>
      <c r="O5" s="7"/>
    </row>
    <row r="6" spans="2:15" x14ac:dyDescent="0.25">
      <c r="B6" s="5">
        <v>3</v>
      </c>
      <c r="C6" s="5">
        <f>1.5+2+11.5+3.5</f>
        <v>18.5</v>
      </c>
      <c r="D6" s="5">
        <f>1.5+3.5+11.5+3</f>
        <v>19.5</v>
      </c>
      <c r="E6" s="5">
        <f>1.5+3.5</f>
        <v>5</v>
      </c>
      <c r="F6" s="5">
        <f>1.5+3.5</f>
        <v>5</v>
      </c>
      <c r="G6" s="5">
        <f>1.5</f>
        <v>1.5</v>
      </c>
      <c r="H6" s="11"/>
      <c r="I6" s="12"/>
      <c r="J6" s="5">
        <f>1.5+2+11.5+3.5</f>
        <v>18.5</v>
      </c>
      <c r="K6" s="5">
        <f>1.5+3.5+11.5+3</f>
        <v>19.5</v>
      </c>
      <c r="L6" s="5">
        <f>1.5+1</f>
        <v>2.5</v>
      </c>
      <c r="M6" s="5">
        <f>1.5+3.5</f>
        <v>5</v>
      </c>
      <c r="N6" s="5">
        <f>1.5</f>
        <v>1.5</v>
      </c>
      <c r="O6" s="7"/>
    </row>
    <row r="7" spans="2:15" x14ac:dyDescent="0.25">
      <c r="B7" s="5">
        <v>4</v>
      </c>
      <c r="C7" s="5">
        <f>4+2</f>
        <v>6</v>
      </c>
      <c r="D7" s="5">
        <f>0</f>
        <v>0</v>
      </c>
      <c r="E7" s="5">
        <f>4+2+1</f>
        <v>7</v>
      </c>
      <c r="F7" s="5">
        <f>3</f>
        <v>3</v>
      </c>
      <c r="G7" s="5">
        <f>2+1</f>
        <v>3</v>
      </c>
      <c r="H7" s="11"/>
      <c r="I7" s="12"/>
      <c r="J7" s="5">
        <f>4+2</f>
        <v>6</v>
      </c>
      <c r="K7" s="5">
        <f>0</f>
        <v>0</v>
      </c>
      <c r="L7" s="5">
        <f>4+2+1</f>
        <v>7</v>
      </c>
      <c r="M7" s="5">
        <f>3</f>
        <v>3</v>
      </c>
      <c r="N7" s="5">
        <f>2+1</f>
        <v>3</v>
      </c>
      <c r="O7" s="7"/>
    </row>
    <row r="8" spans="2:15" x14ac:dyDescent="0.25">
      <c r="B8" s="5">
        <v>5</v>
      </c>
      <c r="C8" s="5">
        <f>0</f>
        <v>0</v>
      </c>
      <c r="D8" s="5">
        <f>3+5</f>
        <v>8</v>
      </c>
      <c r="E8" s="5">
        <f>4+3</f>
        <v>7</v>
      </c>
      <c r="F8" s="5">
        <f>3</f>
        <v>3</v>
      </c>
      <c r="G8" s="5">
        <f>1.5+1.5+3</f>
        <v>6</v>
      </c>
      <c r="H8" s="11"/>
      <c r="I8" s="12"/>
      <c r="J8" s="5">
        <f>0</f>
        <v>0</v>
      </c>
      <c r="K8" s="5">
        <f>3+5</f>
        <v>8</v>
      </c>
      <c r="L8" s="5">
        <f>4+3</f>
        <v>7</v>
      </c>
      <c r="M8" s="5">
        <f>3</f>
        <v>3</v>
      </c>
      <c r="N8" s="5">
        <f>1.5+1.5+3</f>
        <v>6</v>
      </c>
      <c r="O8" s="7"/>
    </row>
    <row r="9" spans="2:15" x14ac:dyDescent="0.25">
      <c r="B9" s="5">
        <v>6</v>
      </c>
      <c r="C9" s="5">
        <f>11+6+7+5</f>
        <v>29</v>
      </c>
      <c r="D9" s="5">
        <f>9+7+5</f>
        <v>21</v>
      </c>
      <c r="E9" s="5">
        <v>5</v>
      </c>
      <c r="F9" s="5">
        <f>5+5+1</f>
        <v>11</v>
      </c>
      <c r="G9" s="5">
        <f>4+5+1+1+1+5</f>
        <v>17</v>
      </c>
      <c r="H9" s="11"/>
      <c r="I9" s="12"/>
      <c r="J9" s="5">
        <f>11+6+7+5</f>
        <v>29</v>
      </c>
      <c r="K9" s="5">
        <f>9+7+5</f>
        <v>21</v>
      </c>
      <c r="L9" s="5">
        <v>0</v>
      </c>
      <c r="M9" s="5">
        <f>5+5+1</f>
        <v>11</v>
      </c>
      <c r="N9" s="5">
        <f>4+5+1+1+1+5</f>
        <v>17</v>
      </c>
      <c r="O9" s="7"/>
    </row>
    <row r="10" spans="2:15" x14ac:dyDescent="0.25">
      <c r="B10" s="6" t="s">
        <v>5</v>
      </c>
      <c r="C10" s="6">
        <f>SUM(C5:C9)</f>
        <v>55</v>
      </c>
      <c r="D10" s="6">
        <f t="shared" ref="D10:F10" si="0">SUM(D5:D9)</f>
        <v>54.5</v>
      </c>
      <c r="E10" s="6">
        <f t="shared" si="0"/>
        <v>25</v>
      </c>
      <c r="F10" s="6">
        <f t="shared" si="0"/>
        <v>27</v>
      </c>
      <c r="G10" s="6">
        <f>SUM(G5:G9)</f>
        <v>29</v>
      </c>
      <c r="H10" s="13">
        <f>SUM(C10:G10)</f>
        <v>190.5</v>
      </c>
      <c r="I10" s="13" t="s">
        <v>5</v>
      </c>
      <c r="J10" s="6">
        <f>SUM(J5:J9)</f>
        <v>55</v>
      </c>
      <c r="K10" s="6">
        <f t="shared" ref="K10" si="1">SUM(K5:K9)</f>
        <v>54.5</v>
      </c>
      <c r="L10" s="6">
        <f t="shared" ref="L10" si="2">SUM(L5:L9)</f>
        <v>17.5</v>
      </c>
      <c r="M10" s="6">
        <f t="shared" ref="M10" si="3">SUM(M5:M9)</f>
        <v>27</v>
      </c>
      <c r="N10" s="6">
        <f>SUM(N5:N9)</f>
        <v>29</v>
      </c>
      <c r="O10" s="8">
        <f>SUM(J10:N10)</f>
        <v>183</v>
      </c>
    </row>
    <row r="11" spans="2:15" x14ac:dyDescent="0.25">
      <c r="C11" s="17">
        <f>C10/SUM($C$10:$G$10)</f>
        <v>0.28871391076115488</v>
      </c>
      <c r="D11" s="17">
        <f>D10/SUM($C$10:$G$10)</f>
        <v>0.28608923884514437</v>
      </c>
      <c r="E11" s="17">
        <f>E10/SUM($C$10:$G$10)</f>
        <v>0.13123359580052493</v>
      </c>
      <c r="F11" s="17">
        <f>F10/SUM($C$10:$G$10)</f>
        <v>0.14173228346456693</v>
      </c>
      <c r="G11" s="17">
        <f>G10/SUM($C$10:$G$10)</f>
        <v>0.15223097112860892</v>
      </c>
      <c r="H11" s="17"/>
      <c r="I11" s="17"/>
      <c r="J11" s="17">
        <f>J10/SUM($J$10:$N$10)</f>
        <v>0.30054644808743169</v>
      </c>
      <c r="K11" s="17">
        <f>K10/SUM($J$10:$N$10)</f>
        <v>0.29781420765027322</v>
      </c>
      <c r="L11" s="17">
        <f>L10/SUM($J$10:$N$10)</f>
        <v>9.5628415300546443E-2</v>
      </c>
      <c r="M11" s="17">
        <f>M10/SUM($J$10:$N$10)</f>
        <v>0.14754098360655737</v>
      </c>
      <c r="N11" s="17">
        <f>N10/SUM($J$10:$N$10)</f>
        <v>0.15846994535519127</v>
      </c>
      <c r="O11" s="7"/>
    </row>
    <row r="12" spans="2:15" x14ac:dyDescent="0.25">
      <c r="H12" s="7"/>
      <c r="I12" s="7"/>
      <c r="O12" s="7"/>
    </row>
    <row r="13" spans="2:15" x14ac:dyDescent="0.25">
      <c r="B13" s="3" t="s">
        <v>8</v>
      </c>
      <c r="C13" s="3"/>
      <c r="D13" s="3"/>
      <c r="E13" s="3"/>
      <c r="F13" s="3"/>
      <c r="G13" s="3"/>
      <c r="H13" s="14"/>
      <c r="I13" s="14"/>
      <c r="J13" s="3"/>
      <c r="K13" s="3"/>
      <c r="L13" s="3"/>
      <c r="M13" s="3"/>
      <c r="N13" s="3"/>
      <c r="O13" s="3"/>
    </row>
    <row r="14" spans="2:15" x14ac:dyDescent="0.25">
      <c r="B14" s="2"/>
      <c r="C14" s="2"/>
      <c r="D14" s="2" t="s">
        <v>12</v>
      </c>
      <c r="E14" s="2"/>
      <c r="F14" s="2"/>
      <c r="G14" s="2"/>
      <c r="H14" s="7"/>
      <c r="I14" s="7"/>
      <c r="J14" s="2"/>
      <c r="K14" s="2"/>
      <c r="L14" s="2" t="s">
        <v>6</v>
      </c>
      <c r="M14" s="2"/>
      <c r="N14" s="2"/>
      <c r="O14" s="2"/>
    </row>
    <row r="15" spans="2:15" x14ac:dyDescent="0.25">
      <c r="B15" s="1"/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7"/>
      <c r="I15" s="8"/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7"/>
    </row>
    <row r="16" spans="2:15" x14ac:dyDescent="0.25">
      <c r="B16" s="4">
        <v>7</v>
      </c>
      <c r="C16" s="4">
        <v>1</v>
      </c>
      <c r="D16" s="4">
        <v>2</v>
      </c>
      <c r="E16" s="4">
        <v>1</v>
      </c>
      <c r="F16" s="4">
        <v>5</v>
      </c>
      <c r="G16" s="4">
        <v>1</v>
      </c>
      <c r="H16" s="9"/>
      <c r="I16" s="10"/>
      <c r="J16" s="4">
        <v>1</v>
      </c>
      <c r="K16" s="4">
        <v>2</v>
      </c>
      <c r="L16" s="4">
        <v>1</v>
      </c>
      <c r="M16" s="4">
        <v>5</v>
      </c>
      <c r="N16" s="4">
        <v>1</v>
      </c>
      <c r="O16" s="7"/>
    </row>
    <row r="17" spans="1:18" x14ac:dyDescent="0.25">
      <c r="B17" s="5">
        <v>8</v>
      </c>
      <c r="C17" s="5">
        <v>17.5</v>
      </c>
      <c r="D17" s="5">
        <v>23.5</v>
      </c>
      <c r="E17" s="5">
        <v>5</v>
      </c>
      <c r="F17" s="5">
        <v>5</v>
      </c>
      <c r="G17" s="5">
        <v>0</v>
      </c>
      <c r="H17" s="11"/>
      <c r="I17" s="12"/>
      <c r="J17" s="5">
        <v>17.5</v>
      </c>
      <c r="K17" s="5">
        <v>23.5</v>
      </c>
      <c r="L17" s="5">
        <v>5</v>
      </c>
      <c r="M17" s="5">
        <v>5</v>
      </c>
      <c r="N17" s="5">
        <v>0</v>
      </c>
      <c r="O17" s="7"/>
    </row>
    <row r="18" spans="1:18" x14ac:dyDescent="0.25">
      <c r="B18" s="5">
        <v>9</v>
      </c>
      <c r="C18" s="5">
        <v>0</v>
      </c>
      <c r="D18" s="5">
        <v>3.5</v>
      </c>
      <c r="E18" s="5">
        <v>0</v>
      </c>
      <c r="F18" s="5">
        <v>1</v>
      </c>
      <c r="G18" s="5">
        <v>3</v>
      </c>
      <c r="H18" s="11"/>
      <c r="I18" s="12"/>
      <c r="J18" s="5">
        <v>0</v>
      </c>
      <c r="K18" s="5">
        <v>3.5</v>
      </c>
      <c r="L18" s="5">
        <v>0</v>
      </c>
      <c r="M18" s="5">
        <v>1</v>
      </c>
      <c r="N18" s="5">
        <v>3</v>
      </c>
      <c r="O18" s="7"/>
    </row>
    <row r="19" spans="1:18" x14ac:dyDescent="0.25">
      <c r="B19" s="6" t="s">
        <v>5</v>
      </c>
      <c r="C19" s="6">
        <f>SUM(C16:C18)</f>
        <v>18.5</v>
      </c>
      <c r="D19" s="6">
        <f t="shared" ref="D19:G19" si="4">SUM(D16:D18)</f>
        <v>29</v>
      </c>
      <c r="E19" s="6">
        <f t="shared" si="4"/>
        <v>6</v>
      </c>
      <c r="F19" s="6">
        <f t="shared" si="4"/>
        <v>11</v>
      </c>
      <c r="G19" s="6">
        <f t="shared" si="4"/>
        <v>4</v>
      </c>
      <c r="H19" s="13">
        <f>SUM(C19:G19)</f>
        <v>68.5</v>
      </c>
      <c r="I19" s="13" t="s">
        <v>5</v>
      </c>
      <c r="J19" s="6">
        <f>SUM(J16:J18)</f>
        <v>18.5</v>
      </c>
      <c r="K19" s="6">
        <f t="shared" ref="K19:N19" si="5">SUM(K16:K18)</f>
        <v>29</v>
      </c>
      <c r="L19" s="6">
        <f t="shared" si="5"/>
        <v>6</v>
      </c>
      <c r="M19" s="6">
        <f t="shared" si="5"/>
        <v>11</v>
      </c>
      <c r="N19" s="6">
        <f t="shared" si="5"/>
        <v>4</v>
      </c>
      <c r="O19" s="8">
        <f>SUM(J19:N19)</f>
        <v>68.5</v>
      </c>
    </row>
    <row r="20" spans="1:18" x14ac:dyDescent="0.25">
      <c r="B20" s="1"/>
      <c r="C20" s="17">
        <f>C19/SUM($C$19:$G$19)</f>
        <v>0.27007299270072993</v>
      </c>
      <c r="D20" s="17">
        <f>D19/SUM($C$19:$G$19)</f>
        <v>0.42335766423357662</v>
      </c>
      <c r="E20" s="17">
        <f>E19/SUM($C$19:$G$19)</f>
        <v>8.7591240875912413E-2</v>
      </c>
      <c r="F20" s="17">
        <f>F19/SUM($C$19:$G$19)</f>
        <v>0.16058394160583941</v>
      </c>
      <c r="G20" s="17">
        <f>G19/SUM($C$19:$G$19)</f>
        <v>5.8394160583941604E-2</v>
      </c>
      <c r="H20" s="17"/>
      <c r="I20" s="17"/>
      <c r="J20" s="17">
        <f>J19/SUM($J$19:$N$19)</f>
        <v>0.27007299270072993</v>
      </c>
      <c r="K20" s="17">
        <f>K19/SUM($J$19:$N$19)</f>
        <v>0.42335766423357662</v>
      </c>
      <c r="L20" s="17">
        <f>L19/SUM($J$19:$N$19)</f>
        <v>8.7591240875912413E-2</v>
      </c>
      <c r="M20" s="17">
        <f>M19/SUM($J$19:$N$19)</f>
        <v>0.16058394160583941</v>
      </c>
      <c r="N20" s="17">
        <f>N19/SUM($J$19:$N$19)</f>
        <v>5.8394160583941604E-2</v>
      </c>
      <c r="O20" s="7"/>
    </row>
    <row r="21" spans="1:18" x14ac:dyDescent="0.25">
      <c r="H21" s="7"/>
      <c r="I21" s="7"/>
      <c r="O21" s="7"/>
    </row>
    <row r="22" spans="1:18" x14ac:dyDescent="0.25">
      <c r="H22" s="7"/>
      <c r="I22" s="7"/>
      <c r="O22" s="7"/>
    </row>
    <row r="23" spans="1:18" x14ac:dyDescent="0.25">
      <c r="B23" s="3" t="s">
        <v>9</v>
      </c>
      <c r="C23" s="3"/>
      <c r="D23" s="3"/>
      <c r="E23" s="3"/>
      <c r="F23" s="3"/>
      <c r="G23" s="3"/>
      <c r="H23" s="14"/>
      <c r="I23" s="14"/>
      <c r="J23" s="3"/>
      <c r="K23" s="3"/>
      <c r="L23" s="3"/>
      <c r="M23" s="3"/>
      <c r="N23" s="3"/>
      <c r="O23" s="3"/>
    </row>
    <row r="24" spans="1:18" x14ac:dyDescent="0.25">
      <c r="B24" s="2"/>
      <c r="C24" s="2"/>
      <c r="D24" s="2" t="s">
        <v>12</v>
      </c>
      <c r="E24" s="2"/>
      <c r="F24" s="2"/>
      <c r="G24" s="2"/>
      <c r="H24" s="7"/>
      <c r="I24" s="7"/>
      <c r="J24" s="2"/>
      <c r="K24" s="2"/>
      <c r="L24" s="2" t="s">
        <v>6</v>
      </c>
      <c r="M24" s="2"/>
      <c r="N24" s="2"/>
      <c r="O24" s="2"/>
    </row>
    <row r="25" spans="1:18" x14ac:dyDescent="0.25">
      <c r="B25" s="1"/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7"/>
      <c r="I25" s="8"/>
      <c r="J25" s="1" t="s">
        <v>0</v>
      </c>
      <c r="K25" s="1" t="s">
        <v>1</v>
      </c>
      <c r="L25" s="1" t="s">
        <v>2</v>
      </c>
      <c r="M25" s="1" t="s">
        <v>3</v>
      </c>
      <c r="N25" s="1" t="s">
        <v>4</v>
      </c>
      <c r="O25" s="7"/>
    </row>
    <row r="26" spans="1:18" x14ac:dyDescent="0.25">
      <c r="B26" s="4">
        <v>10</v>
      </c>
      <c r="C26" s="4">
        <v>10</v>
      </c>
      <c r="D26" s="4">
        <v>16</v>
      </c>
      <c r="E26" s="4">
        <v>10</v>
      </c>
      <c r="F26" s="4">
        <v>8</v>
      </c>
      <c r="G26" s="4">
        <v>8.5</v>
      </c>
      <c r="H26" s="9"/>
      <c r="I26" s="10"/>
      <c r="J26" s="4">
        <v>10</v>
      </c>
      <c r="K26" s="4">
        <v>16</v>
      </c>
      <c r="L26" s="4">
        <v>10</v>
      </c>
      <c r="M26" s="4">
        <v>8</v>
      </c>
      <c r="N26" s="4">
        <v>8.5</v>
      </c>
      <c r="O26" s="7"/>
    </row>
    <row r="27" spans="1:18" x14ac:dyDescent="0.25">
      <c r="B27" s="5">
        <v>11</v>
      </c>
      <c r="C27" s="5">
        <v>10</v>
      </c>
      <c r="D27" s="5">
        <v>11</v>
      </c>
      <c r="E27" s="5">
        <v>1.5</v>
      </c>
      <c r="F27" s="5">
        <v>2.5</v>
      </c>
      <c r="G27" s="5">
        <v>3.5</v>
      </c>
      <c r="H27" s="11"/>
      <c r="I27" s="12"/>
      <c r="J27" s="5">
        <v>10</v>
      </c>
      <c r="K27" s="5">
        <v>11</v>
      </c>
      <c r="L27" s="5">
        <v>1.5</v>
      </c>
      <c r="M27" s="5">
        <v>2.5</v>
      </c>
      <c r="N27" s="5">
        <v>3.5</v>
      </c>
      <c r="O27" s="7"/>
    </row>
    <row r="28" spans="1:18" x14ac:dyDescent="0.25">
      <c r="B28" s="1" t="s">
        <v>5</v>
      </c>
      <c r="C28" s="1">
        <f>SUM(C26:C27)</f>
        <v>20</v>
      </c>
      <c r="D28" s="1">
        <f>SUM(D26:D27)</f>
        <v>27</v>
      </c>
      <c r="E28" s="1">
        <f>SUM(E26:E27)</f>
        <v>11.5</v>
      </c>
      <c r="F28" s="1">
        <f>SUM(F26:F27)</f>
        <v>10.5</v>
      </c>
      <c r="G28" s="1">
        <f>SUM(G26:G27)</f>
        <v>12</v>
      </c>
      <c r="H28" s="15">
        <f>SUM(C28:G28)</f>
        <v>81</v>
      </c>
      <c r="I28" s="15" t="s">
        <v>5</v>
      </c>
      <c r="J28" s="1">
        <f>SUM(J26:J27)</f>
        <v>20</v>
      </c>
      <c r="K28" s="1">
        <f>SUM(K26:K27)</f>
        <v>27</v>
      </c>
      <c r="L28" s="1">
        <f>SUM(L26:L27)</f>
        <v>11.5</v>
      </c>
      <c r="M28" s="1">
        <f>SUM(M26:M27)</f>
        <v>10.5</v>
      </c>
      <c r="N28" s="1">
        <f>SUM(N26:N27)</f>
        <v>12</v>
      </c>
      <c r="O28" s="8">
        <f>SUM(J28:N28)</f>
        <v>81</v>
      </c>
    </row>
    <row r="29" spans="1:18" x14ac:dyDescent="0.25">
      <c r="B29" s="1"/>
      <c r="C29" s="17">
        <f>C28/SUM($C$28:$G$28)</f>
        <v>0.24691358024691357</v>
      </c>
      <c r="D29" s="17">
        <f t="shared" ref="D29:G29" si="6">D28/SUM($C$28:$G$28)</f>
        <v>0.33333333333333331</v>
      </c>
      <c r="E29" s="17">
        <f t="shared" si="6"/>
        <v>0.1419753086419753</v>
      </c>
      <c r="F29" s="17">
        <f t="shared" si="6"/>
        <v>0.12962962962962962</v>
      </c>
      <c r="G29" s="17">
        <f t="shared" si="6"/>
        <v>0.14814814814814814</v>
      </c>
      <c r="H29" s="18"/>
      <c r="I29" s="18"/>
      <c r="J29" s="17">
        <f>J28/SUM($J$28:$N$28)</f>
        <v>0.24691358024691357</v>
      </c>
      <c r="K29" s="17">
        <f t="shared" ref="K29:N29" si="7">K28/SUM($J$28:$N$28)</f>
        <v>0.33333333333333331</v>
      </c>
      <c r="L29" s="17">
        <f t="shared" si="7"/>
        <v>0.1419753086419753</v>
      </c>
      <c r="M29" s="17">
        <f t="shared" si="7"/>
        <v>0.12962962962962962</v>
      </c>
      <c r="N29" s="17">
        <f t="shared" si="7"/>
        <v>0.14814814814814814</v>
      </c>
      <c r="O29" s="7"/>
    </row>
    <row r="30" spans="1:18" x14ac:dyDescent="0.25">
      <c r="A30" s="19"/>
      <c r="B30" s="20"/>
      <c r="C30" s="21"/>
      <c r="D30" s="21"/>
      <c r="E30" s="21"/>
      <c r="F30" s="21"/>
      <c r="G30" s="21"/>
      <c r="H30" s="22"/>
      <c r="I30" s="22"/>
      <c r="J30" s="21"/>
      <c r="K30" s="21"/>
      <c r="L30" s="21"/>
      <c r="M30" s="21"/>
      <c r="N30" s="21"/>
      <c r="O30" s="19"/>
      <c r="P30" s="19"/>
      <c r="Q30" s="19"/>
      <c r="R30" s="19"/>
    </row>
    <row r="31" spans="1:18" x14ac:dyDescent="0.25">
      <c r="B31" s="29" t="s">
        <v>13</v>
      </c>
      <c r="C31" s="26">
        <f>C28+C19+C10</f>
        <v>93.5</v>
      </c>
      <c r="D31" s="26">
        <f t="shared" ref="D31:G31" si="8">D28+D19+D10</f>
        <v>110.5</v>
      </c>
      <c r="E31" s="26">
        <f t="shared" si="8"/>
        <v>42.5</v>
      </c>
      <c r="F31" s="26">
        <f t="shared" si="8"/>
        <v>48.5</v>
      </c>
      <c r="G31" s="26">
        <f t="shared" si="8"/>
        <v>45</v>
      </c>
      <c r="H31" s="23">
        <f>H10+H19+H28</f>
        <v>340</v>
      </c>
      <c r="J31" s="26">
        <f>J28+J19+J10</f>
        <v>93.5</v>
      </c>
      <c r="K31" s="26">
        <f t="shared" ref="K31:N31" si="9">K28+K19+K10</f>
        <v>110.5</v>
      </c>
      <c r="L31" s="26">
        <f t="shared" si="9"/>
        <v>35</v>
      </c>
      <c r="M31" s="26">
        <f t="shared" si="9"/>
        <v>48.5</v>
      </c>
      <c r="N31" s="26">
        <f t="shared" si="9"/>
        <v>45</v>
      </c>
      <c r="O31" s="23">
        <f>O10+O19+O28</f>
        <v>332.5</v>
      </c>
    </row>
    <row r="33" spans="2:14" x14ac:dyDescent="0.25">
      <c r="B33" s="24" t="s">
        <v>11</v>
      </c>
      <c r="C33" s="25">
        <f>(C19+C10)/(SUM($C10:$G10)+SUM($C19:$G19))</f>
        <v>0.28378378378378377</v>
      </c>
      <c r="D33" s="25">
        <f>(D19+D10)/(SUM($C10:$G10)+SUM($C19:$G19))</f>
        <v>0.32239382239382242</v>
      </c>
      <c r="E33" s="25">
        <f>(E19+E10)/(SUM($C10:$G10)+SUM($C19:$G19))</f>
        <v>0.11969111969111969</v>
      </c>
      <c r="F33" s="25">
        <f>(F19+F10)/(SUM($C10:$G10)+SUM($C19:$G19))</f>
        <v>0.14671814671814673</v>
      </c>
      <c r="G33" s="25">
        <f>(G19+G10)/(SUM($C10:$G10)+SUM($C19:$G19))</f>
        <v>0.12741312741312741</v>
      </c>
      <c r="J33" s="25">
        <f>(J19+J10)/(SUM($J10:$N10)+SUM($J19:$N19))</f>
        <v>0.2922465208747515</v>
      </c>
      <c r="K33" s="25">
        <f>(K19+K10)/(SUM($J10:$N10)+SUM($J19:$N19))</f>
        <v>0.33200795228628233</v>
      </c>
      <c r="L33" s="25">
        <f>(L19+L10)/(SUM($J10:$N10)+SUM($J19:$N19))</f>
        <v>9.3439363817097415E-2</v>
      </c>
      <c r="M33" s="25">
        <f>(M19+M10)/(SUM($J10:$N10)+SUM($J19:$N19))</f>
        <v>0.15109343936381708</v>
      </c>
      <c r="N33" s="25">
        <f>(N19+N10)/(SUM($J10:$N10)+SUM($J19:$N19))</f>
        <v>0.1312127236580517</v>
      </c>
    </row>
    <row r="35" spans="2:14" x14ac:dyDescent="0.25">
      <c r="B35" s="27" t="s">
        <v>10</v>
      </c>
      <c r="C35" s="28">
        <f>0.2*C11+0.5*C20+0.3*C29</f>
        <v>0.26685335257666998</v>
      </c>
      <c r="D35" s="28">
        <f>0.2*D11+0.5*D20+0.3*D29</f>
        <v>0.36889667988581715</v>
      </c>
      <c r="E35" s="28">
        <f>0.2*E11+0.5*E20+0.3*E29</f>
        <v>0.11263493219065379</v>
      </c>
      <c r="F35" s="28">
        <f>0.2*F11+0.5*F20+0.3*F29</f>
        <v>0.14752731638472197</v>
      </c>
      <c r="G35" s="28">
        <f>0.2*G11+0.5*G20+0.3*G29</f>
        <v>0.10408771896213703</v>
      </c>
      <c r="H35" s="16"/>
      <c r="I35" s="16"/>
      <c r="J35" s="28">
        <f>0.2*J11+0.5*J20+0.3*J29</f>
        <v>0.26921986004192539</v>
      </c>
      <c r="K35" s="28">
        <f>0.2*K11+0.5*K20+0.3*K29</f>
        <v>0.37124167364684291</v>
      </c>
      <c r="L35" s="28">
        <f>0.2*L11+0.5*L20+0.3*L29</f>
        <v>0.10551389609065809</v>
      </c>
      <c r="M35" s="28">
        <f>0.2*M11+0.5*M20+0.3*M29</f>
        <v>0.14868905641312008</v>
      </c>
      <c r="N35" s="28">
        <f>0.2*N11+0.5*N20+0.3*N29</f>
        <v>0.1053355138074535</v>
      </c>
    </row>
  </sheetData>
  <customSheetViews>
    <customSheetView guid="{8E69CA9E-D7E8-4B96-A536-5F888A6AB13A}">
      <selection activeCell="Z28" sqref="Z2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2018-03-19T04:46:38Z</dcterms:created>
  <dcterms:modified xsi:type="dcterms:W3CDTF">2018-05-14T00:53:50Z</dcterms:modified>
</cp:coreProperties>
</file>