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512" windowHeight="724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" i="1" l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S9" i="1" l="1"/>
  <c r="S8" i="1" l="1"/>
  <c r="S7" i="1"/>
  <c r="S6" i="1"/>
  <c r="S5" i="1"/>
  <c r="S4" i="1"/>
  <c r="S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<sst xmlns="http://schemas.openxmlformats.org/spreadsheetml/2006/main" count="15" uniqueCount="14">
  <si>
    <t>16/03/2015</t>
  </si>
  <si>
    <t>TSS</t>
  </si>
  <si>
    <t>OD</t>
  </si>
  <si>
    <t>Date</t>
  </si>
  <si>
    <t>No date from here, see original document</t>
  </si>
  <si>
    <t>T</t>
  </si>
  <si>
    <t>LACoef</t>
  </si>
  <si>
    <t>Data daily profile</t>
  </si>
  <si>
    <t>TSS (mg/L)</t>
  </si>
  <si>
    <t>L-A-Coef</t>
  </si>
  <si>
    <t>LACoef predicted</t>
  </si>
  <si>
    <t>Residuals</t>
  </si>
  <si>
    <t>Average res</t>
  </si>
  <si>
    <t>std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</si>
</sst>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7">
    <cellStyle name="Comma 2" xfId="2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LACoef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20534492563429571"/>
                  <c:y val="-3.8661052785068532E-2"/>
                </c:manualLayout>
              </c:layout>
              <c:numFmt formatCode="General" sourceLinked="0"/>
            </c:trendlineLbl>
          </c:trendline>
          <c:xVal>
            <c:numRef>
              <c:f>Sheet1!$B$2:$B$451</c:f>
              <c:numCache>
                <c:formatCode>General</c:formatCode>
                <c:ptCount val="450"/>
                <c:pt idx="0">
                  <c:v>432</c:v>
                </c:pt>
                <c:pt idx="1">
                  <c:v>338</c:v>
                </c:pt>
                <c:pt idx="2">
                  <c:v>282</c:v>
                </c:pt>
                <c:pt idx="3">
                  <c:v>332</c:v>
                </c:pt>
                <c:pt idx="4">
                  <c:v>357</c:v>
                </c:pt>
                <c:pt idx="5">
                  <c:v>300</c:v>
                </c:pt>
                <c:pt idx="6">
                  <c:v>275</c:v>
                </c:pt>
                <c:pt idx="7">
                  <c:v>320</c:v>
                </c:pt>
                <c:pt idx="8">
                  <c:v>393</c:v>
                </c:pt>
                <c:pt idx="9">
                  <c:v>438</c:v>
                </c:pt>
                <c:pt idx="10">
                  <c:v>358</c:v>
                </c:pt>
                <c:pt idx="11">
                  <c:v>348</c:v>
                </c:pt>
                <c:pt idx="12" formatCode="0">
                  <c:v>459.99999999999994</c:v>
                </c:pt>
                <c:pt idx="13" formatCode="0">
                  <c:v>409.99999999999989</c:v>
                </c:pt>
                <c:pt idx="14" formatCode="0">
                  <c:v>454.99999999999989</c:v>
                </c:pt>
                <c:pt idx="15" formatCode="0">
                  <c:v>548.33333333333326</c:v>
                </c:pt>
                <c:pt idx="16" formatCode="0">
                  <c:v>502.49999999999949</c:v>
                </c:pt>
                <c:pt idx="17" formatCode="0">
                  <c:v>444.99999999999989</c:v>
                </c:pt>
                <c:pt idx="18" formatCode="0">
                  <c:v>450</c:v>
                </c:pt>
                <c:pt idx="19" formatCode="0">
                  <c:v>345.00000000000017</c:v>
                </c:pt>
                <c:pt idx="20" formatCode="0">
                  <c:v>242</c:v>
                </c:pt>
                <c:pt idx="21" formatCode="0">
                  <c:v>210.00000000000011</c:v>
                </c:pt>
                <c:pt idx="22" formatCode="0">
                  <c:v>279.99999999999972</c:v>
                </c:pt>
                <c:pt idx="23" formatCode="0">
                  <c:v>247.50000000000014</c:v>
                </c:pt>
                <c:pt idx="24" formatCode="0">
                  <c:v>220.00000000000006</c:v>
                </c:pt>
                <c:pt idx="25" formatCode="0">
                  <c:v>184.99999999999977</c:v>
                </c:pt>
                <c:pt idx="26" formatCode="0">
                  <c:v>217.5</c:v>
                </c:pt>
                <c:pt idx="27" formatCode="0">
                  <c:v>267.5</c:v>
                </c:pt>
                <c:pt idx="28" formatCode="0">
                  <c:v>237.50000000000023</c:v>
                </c:pt>
                <c:pt idx="29" formatCode="0">
                  <c:v>237.50000000000023</c:v>
                </c:pt>
                <c:pt idx="30" formatCode="0">
                  <c:v>222.91666666666669</c:v>
                </c:pt>
                <c:pt idx="31" formatCode="0">
                  <c:v>157.1428571428572</c:v>
                </c:pt>
                <c:pt idx="32" formatCode="0">
                  <c:v>110.00000000000037</c:v>
                </c:pt>
                <c:pt idx="33" formatCode="0">
                  <c:v>107.49999999999996</c:v>
                </c:pt>
                <c:pt idx="34" formatCode="0">
                  <c:v>117.49999999999989</c:v>
                </c:pt>
                <c:pt idx="35" formatCode="0">
                  <c:v>112.49999999999974</c:v>
                </c:pt>
                <c:pt idx="36" formatCode="0">
                  <c:v>119.99999999999996</c:v>
                </c:pt>
                <c:pt idx="37" formatCode="0">
                  <c:v>150.00000000000011</c:v>
                </c:pt>
                <c:pt idx="38" formatCode="0">
                  <c:v>195.00000000000003</c:v>
                </c:pt>
                <c:pt idx="39" formatCode="0">
                  <c:v>390.00000000000006</c:v>
                </c:pt>
                <c:pt idx="40" formatCode="0">
                  <c:v>187.99999999999955</c:v>
                </c:pt>
                <c:pt idx="41" formatCode="0">
                  <c:v>220.0000000000002</c:v>
                </c:pt>
                <c:pt idx="42" formatCode="0">
                  <c:v>199.99999999999972</c:v>
                </c:pt>
                <c:pt idx="43" formatCode="0">
                  <c:v>171.66666666666674</c:v>
                </c:pt>
                <c:pt idx="44" formatCode="0">
                  <c:v>143.33333333333326</c:v>
                </c:pt>
                <c:pt idx="45" formatCode="0">
                  <c:v>96.666666666666657</c:v>
                </c:pt>
                <c:pt idx="46" formatCode="0">
                  <c:v>108.3333333333332</c:v>
                </c:pt>
                <c:pt idx="47" formatCode="0">
                  <c:v>178.33333333333334</c:v>
                </c:pt>
                <c:pt idx="48" formatCode="0">
                  <c:v>133.33333333333346</c:v>
                </c:pt>
              </c:numCache>
            </c:numRef>
          </c:xVal>
          <c:yVal>
            <c:numRef>
              <c:f>Sheet1!$E$2:$E$451</c:f>
              <c:numCache>
                <c:formatCode>General</c:formatCode>
                <c:ptCount val="450"/>
                <c:pt idx="0">
                  <c:v>87.958750552372564</c:v>
                </c:pt>
                <c:pt idx="1">
                  <c:v>71.380137882815433</c:v>
                </c:pt>
                <c:pt idx="2">
                  <c:v>66.5447091875279</c:v>
                </c:pt>
                <c:pt idx="3">
                  <c:v>65.738804404979987</c:v>
                </c:pt>
                <c:pt idx="4">
                  <c:v>70.45910384561779</c:v>
                </c:pt>
                <c:pt idx="5">
                  <c:v>70.919620864216611</c:v>
                </c:pt>
                <c:pt idx="6">
                  <c:v>69.19268204447107</c:v>
                </c:pt>
                <c:pt idx="7">
                  <c:v>71.149879373516015</c:v>
                </c:pt>
                <c:pt idx="8">
                  <c:v>86.69232875122583</c:v>
                </c:pt>
                <c:pt idx="9">
                  <c:v>80.129961236192798</c:v>
                </c:pt>
                <c:pt idx="10">
                  <c:v>90.952111173264811</c:v>
                </c:pt>
                <c:pt idx="11">
                  <c:v>96.017798377851733</c:v>
                </c:pt>
                <c:pt idx="12">
                  <c:v>92.909308502309727</c:v>
                </c:pt>
                <c:pt idx="13">
                  <c:v>61.018504964342235</c:v>
                </c:pt>
                <c:pt idx="14">
                  <c:v>89.800818626767793</c:v>
                </c:pt>
                <c:pt idx="15">
                  <c:v>74.718886267656799</c:v>
                </c:pt>
                <c:pt idx="16">
                  <c:v>115.83622930738838</c:v>
                </c:pt>
                <c:pt idx="17">
                  <c:v>106.42108619507773</c:v>
                </c:pt>
                <c:pt idx="18">
                  <c:v>39.143946580898771</c:v>
                </c:pt>
                <c:pt idx="19">
                  <c:v>39.143946580898771</c:v>
                </c:pt>
                <c:pt idx="20">
                  <c:v>54.472717544167217</c:v>
                </c:pt>
                <c:pt idx="21">
                  <c:v>50.656872045868994</c:v>
                </c:pt>
                <c:pt idx="22">
                  <c:v>47.202994406377954</c:v>
                </c:pt>
                <c:pt idx="23">
                  <c:v>43.403729002937766</c:v>
                </c:pt>
                <c:pt idx="24">
                  <c:v>63.321090057336285</c:v>
                </c:pt>
                <c:pt idx="25">
                  <c:v>47.202994406377954</c:v>
                </c:pt>
                <c:pt idx="26">
                  <c:v>64.472382603833296</c:v>
                </c:pt>
                <c:pt idx="27">
                  <c:v>56.41333477835412</c:v>
                </c:pt>
                <c:pt idx="28">
                  <c:v>87.498233533773757</c:v>
                </c:pt>
                <c:pt idx="29">
                  <c:v>56.41333477835412</c:v>
                </c:pt>
                <c:pt idx="30">
                  <c:v>40.29523912739581</c:v>
                </c:pt>
                <c:pt idx="31">
                  <c:v>49.50557949937199</c:v>
                </c:pt>
                <c:pt idx="32">
                  <c:v>28.782313662425562</c:v>
                </c:pt>
                <c:pt idx="33">
                  <c:v>26.479728569431515</c:v>
                </c:pt>
                <c:pt idx="34">
                  <c:v>24.752789749685999</c:v>
                </c:pt>
                <c:pt idx="35">
                  <c:v>32.236191301916648</c:v>
                </c:pt>
                <c:pt idx="36">
                  <c:v>37.99265403440176</c:v>
                </c:pt>
                <c:pt idx="37">
                  <c:v>53.419974157461866</c:v>
                </c:pt>
                <c:pt idx="38">
                  <c:v>66.314450678228525</c:v>
                </c:pt>
                <c:pt idx="39">
                  <c:v>20.469981476717081</c:v>
                </c:pt>
                <c:pt idx="40">
                  <c:v>20.331826371137435</c:v>
                </c:pt>
                <c:pt idx="41">
                  <c:v>20.44695562578713</c:v>
                </c:pt>
                <c:pt idx="42">
                  <c:v>20.26274881834761</c:v>
                </c:pt>
                <c:pt idx="43">
                  <c:v>20.239722967417652</c:v>
                </c:pt>
                <c:pt idx="44">
                  <c:v>20.493007327647003</c:v>
                </c:pt>
                <c:pt idx="45">
                  <c:v>22.058765190882951</c:v>
                </c:pt>
                <c:pt idx="46">
                  <c:v>20.26274881834761</c:v>
                </c:pt>
                <c:pt idx="47">
                  <c:v>21.943635936233253</c:v>
                </c:pt>
                <c:pt idx="48">
                  <c:v>20.792343389736239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7888"/>
        <c:axId val="150919808"/>
      </c:scatterChart>
      <c:valAx>
        <c:axId val="15091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suspended solids (mg.L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19808"/>
        <c:crosses val="autoZero"/>
        <c:crossBetween val="midCat"/>
      </c:valAx>
      <c:valAx>
        <c:axId val="150919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Light attenuation coefficient
(m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1788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344805</xdr:colOff>
      <xdr:row>10</xdr:row>
      <xdr:rowOff>173355</xdr:rowOff>
    </xdr:from>
    <xdr:to>
      <xdr:col>16</xdr:col>
      <xdr:colOff>556260</xdr:colOff>
      <xdr:row>25</xdr:row>
      <xdr:rowOff>89535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tabSelected="1" workbookViewId="0">
      <selection activeCell="E2" sqref="E2"/>
    </sheetView>
  </sheetViews>
  <sheetFormatPr defaultRowHeight="14.4" x14ac:dyDescent="0.3"/>
  <cols>
    <col min="1" max="3" width="10.6640625" bestFit="1" customWidth="1"/>
    <col min="6" max="6" width="15.109375" bestFit="1" customWidth="1"/>
  </cols>
  <sheetData>
    <row r="1" spans="1:19" s="1" customFormat="1" ht="15" x14ac:dyDescent="0.25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Q1" s="1" t="s">
        <v>7</v>
      </c>
    </row>
    <row r="2" spans="1:19" ht="15" x14ac:dyDescent="0.25">
      <c r="A2" s="2">
        <v>42010</v>
      </c>
      <c r="B2">
        <v>432</v>
      </c>
      <c r="C2">
        <v>0.38200000000000001</v>
      </c>
      <c r="D2">
        <f>10^(-C2)</f>
        <v>0.41495404263436286</v>
      </c>
      <c r="E2">
        <f>-1/0.01*LN(D2)</f>
        <v>87.958750552372564</v>
      </c>
      <c r="F2">
        <f>11.769+0.159*B2</f>
        <v>80.457000000000008</v>
      </c>
      <c r="G2">
        <f>E2-F2</f>
        <v>7.5017505523725561</v>
      </c>
      <c r="H2">
        <f>AVERAGE(G:G)</f>
        <v>-9.7978992584309447E-4</v>
      </c>
      <c r="I2" t="s">
        <v>12</v>
      </c>
      <c r="Q2" s="3" t="s">
        <v>3</v>
      </c>
      <c r="R2" t="s">
        <v>8</v>
      </c>
      <c r="S2" t="s">
        <v>9</v>
      </c>
    </row>
    <row r="3" spans="1:19" ht="15" x14ac:dyDescent="0.25">
      <c r="A3" s="2">
        <v>42011</v>
      </c>
      <c r="B3">
        <v>338</v>
      </c>
      <c r="C3">
        <v>0.31</v>
      </c>
      <c r="D3" s="1">
        <f t="shared" ref="D3:D50" si="0">10^(-C3)</f>
        <v>0.48977881936844614</v>
      </c>
      <c r="E3" s="1">
        <f t="shared" ref="E3:E50" si="1">-1/0.01*LN(D3)</f>
        <v>71.380137882815433</v>
      </c>
      <c r="F3" s="1">
        <f t="shared" ref="F3:F50" si="2">11.769+0.159*B3</f>
        <v>65.510999999999996</v>
      </c>
      <c r="G3" s="1">
        <f t="shared" ref="G3:G50" si="3">E3-F3</f>
        <v>5.869137882815437</v>
      </c>
      <c r="H3">
        <f>_xlfn.STDEV.P(G:G)</f>
        <v>18.091800182749683</v>
      </c>
      <c r="I3" t="s">
        <v>13</v>
      </c>
      <c r="Q3" s="3">
        <v>44104</v>
      </c>
      <c r="R3">
        <v>248</v>
      </c>
      <c r="S3">
        <f t="shared" ref="S3:S9" si="4">0.159*R3+11.769</f>
        <v>51.201000000000001</v>
      </c>
    </row>
    <row r="4" spans="1:19" ht="15" x14ac:dyDescent="0.25">
      <c r="A4" s="2">
        <v>42012</v>
      </c>
      <c r="B4">
        <v>282</v>
      </c>
      <c r="C4" s="5">
        <v>0.28899999999999998</v>
      </c>
      <c r="D4" s="1">
        <f t="shared" si="0"/>
        <v>0.51404365158242615</v>
      </c>
      <c r="E4" s="1">
        <f t="shared" si="1"/>
        <v>66.5447091875279</v>
      </c>
      <c r="F4" s="1">
        <f t="shared" si="2"/>
        <v>56.606999999999999</v>
      </c>
      <c r="G4" s="1">
        <f t="shared" si="3"/>
        <v>9.9377091875279007</v>
      </c>
      <c r="Q4" s="3">
        <v>44133</v>
      </c>
      <c r="R4">
        <v>295</v>
      </c>
      <c r="S4" s="1">
        <f t="shared" si="4"/>
        <v>58.673999999999999</v>
      </c>
    </row>
    <row r="5" spans="1:19" ht="15" x14ac:dyDescent="0.25">
      <c r="A5" s="2">
        <v>42013</v>
      </c>
      <c r="B5">
        <v>332</v>
      </c>
      <c r="C5" s="5">
        <v>0.28549999999999998</v>
      </c>
      <c r="D5" s="1">
        <f t="shared" si="0"/>
        <v>0.51820309200722725</v>
      </c>
      <c r="E5" s="1">
        <f t="shared" si="1"/>
        <v>65.738804404979987</v>
      </c>
      <c r="F5" s="1">
        <f t="shared" si="2"/>
        <v>64.557000000000002</v>
      </c>
      <c r="G5" s="1">
        <f t="shared" si="3"/>
        <v>1.1818044049799852</v>
      </c>
      <c r="Q5" s="3">
        <v>44152</v>
      </c>
      <c r="R5">
        <v>310</v>
      </c>
      <c r="S5" s="1">
        <f t="shared" si="4"/>
        <v>61.058999999999997</v>
      </c>
    </row>
    <row r="6" spans="1:19" ht="15" x14ac:dyDescent="0.25">
      <c r="A6" s="2">
        <v>42016</v>
      </c>
      <c r="B6">
        <v>357</v>
      </c>
      <c r="C6" s="5">
        <v>0.30599999999999999</v>
      </c>
      <c r="D6" s="1">
        <f t="shared" si="0"/>
        <v>0.49431068698683545</v>
      </c>
      <c r="E6" s="1">
        <f t="shared" si="1"/>
        <v>70.45910384561779</v>
      </c>
      <c r="F6" s="1">
        <f t="shared" si="2"/>
        <v>68.531999999999996</v>
      </c>
      <c r="G6" s="1">
        <f t="shared" si="3"/>
        <v>1.9271038456177934</v>
      </c>
      <c r="Q6" s="3">
        <v>43864</v>
      </c>
      <c r="R6">
        <v>265</v>
      </c>
      <c r="S6" s="1">
        <f t="shared" si="4"/>
        <v>53.903999999999996</v>
      </c>
    </row>
    <row r="7" spans="1:19" ht="15" x14ac:dyDescent="0.25">
      <c r="A7" s="2">
        <v>42017</v>
      </c>
      <c r="B7">
        <v>300</v>
      </c>
      <c r="C7" s="5">
        <v>0.308</v>
      </c>
      <c r="D7" s="1">
        <f t="shared" si="0"/>
        <v>0.49203953568145087</v>
      </c>
      <c r="E7" s="1">
        <f t="shared" si="1"/>
        <v>70.919620864216611</v>
      </c>
      <c r="F7" s="1">
        <f t="shared" si="2"/>
        <v>59.469000000000001</v>
      </c>
      <c r="G7" s="1">
        <f t="shared" si="3"/>
        <v>11.45062086421661</v>
      </c>
      <c r="Q7" s="3">
        <v>43871</v>
      </c>
      <c r="R7">
        <v>210</v>
      </c>
      <c r="S7" s="1">
        <f t="shared" si="4"/>
        <v>45.158999999999999</v>
      </c>
    </row>
    <row r="8" spans="1:19" ht="15" x14ac:dyDescent="0.25">
      <c r="A8" s="2">
        <v>42018</v>
      </c>
      <c r="B8">
        <v>275</v>
      </c>
      <c r="C8" s="5">
        <v>0.30049999999999999</v>
      </c>
      <c r="D8" s="1">
        <f t="shared" si="0"/>
        <v>0.50061055252882092</v>
      </c>
      <c r="E8" s="1">
        <f t="shared" si="1"/>
        <v>69.19268204447107</v>
      </c>
      <c r="F8" s="1">
        <f t="shared" si="2"/>
        <v>55.494</v>
      </c>
      <c r="G8" s="1">
        <f t="shared" si="3"/>
        <v>13.69868204447107</v>
      </c>
      <c r="Q8" s="3">
        <v>43906</v>
      </c>
      <c r="R8">
        <v>740</v>
      </c>
      <c r="S8" s="1">
        <f t="shared" si="4"/>
        <v>129.429</v>
      </c>
    </row>
    <row r="9" spans="1:19" ht="15" x14ac:dyDescent="0.25">
      <c r="A9" s="2">
        <v>42020</v>
      </c>
      <c r="B9">
        <v>320</v>
      </c>
      <c r="C9" s="4">
        <v>0.309</v>
      </c>
      <c r="D9" s="1">
        <f t="shared" si="0"/>
        <v>0.49090787615260306</v>
      </c>
      <c r="E9" s="1">
        <f t="shared" si="1"/>
        <v>71.149879373516015</v>
      </c>
      <c r="F9" s="1">
        <f t="shared" si="2"/>
        <v>62.649000000000001</v>
      </c>
      <c r="G9" s="1">
        <f t="shared" si="3"/>
        <v>8.500879373516014</v>
      </c>
      <c r="Q9" s="3">
        <v>44116</v>
      </c>
      <c r="R9">
        <v>220</v>
      </c>
      <c r="S9">
        <f t="shared" si="4"/>
        <v>46.749000000000002</v>
      </c>
    </row>
    <row r="10" spans="1:19" ht="15" x14ac:dyDescent="0.25">
      <c r="A10" s="2">
        <v>42024</v>
      </c>
      <c r="B10">
        <v>393</v>
      </c>
      <c r="C10" s="4">
        <v>0.3765</v>
      </c>
      <c r="D10" s="1">
        <f t="shared" si="0"/>
        <v>0.42024252767731207</v>
      </c>
      <c r="E10" s="1">
        <f t="shared" si="1"/>
        <v>86.69232875122583</v>
      </c>
      <c r="F10" s="1">
        <f t="shared" si="2"/>
        <v>74.256</v>
      </c>
      <c r="G10" s="1">
        <f t="shared" si="3"/>
        <v>12.43632875122583</v>
      </c>
    </row>
    <row r="11" spans="1:19" ht="15" x14ac:dyDescent="0.25">
      <c r="A11" s="2">
        <v>42025</v>
      </c>
      <c r="B11">
        <v>438</v>
      </c>
      <c r="C11" s="4">
        <v>0.34799999999999998</v>
      </c>
      <c r="D11" s="1">
        <f t="shared" si="0"/>
        <v>0.44874538993313212</v>
      </c>
      <c r="E11" s="1">
        <f t="shared" si="1"/>
        <v>80.129961236192798</v>
      </c>
      <c r="F11" s="1">
        <f t="shared" si="2"/>
        <v>81.411000000000001</v>
      </c>
      <c r="G11" s="1">
        <f t="shared" si="3"/>
        <v>-1.2810387638072029</v>
      </c>
    </row>
    <row r="12" spans="1:19" ht="15" x14ac:dyDescent="0.25">
      <c r="A12" s="2">
        <v>42027</v>
      </c>
      <c r="B12">
        <v>358</v>
      </c>
      <c r="C12" s="4">
        <v>0.39500000000000002</v>
      </c>
      <c r="D12" s="1">
        <f t="shared" si="0"/>
        <v>0.40271703432545908</v>
      </c>
      <c r="E12" s="1">
        <f t="shared" si="1"/>
        <v>90.952111173264811</v>
      </c>
      <c r="F12" s="1">
        <f t="shared" si="2"/>
        <v>68.691000000000003</v>
      </c>
      <c r="G12" s="1">
        <f t="shared" si="3"/>
        <v>22.261111173264808</v>
      </c>
    </row>
    <row r="13" spans="1:19" x14ac:dyDescent="0.3">
      <c r="A13" s="2">
        <v>42030</v>
      </c>
      <c r="B13">
        <v>348</v>
      </c>
      <c r="C13" s="4">
        <v>0.41699999999999998</v>
      </c>
      <c r="D13" s="1">
        <f t="shared" si="0"/>
        <v>0.38282474331682259</v>
      </c>
      <c r="E13" s="1">
        <f t="shared" si="1"/>
        <v>96.017798377851733</v>
      </c>
      <c r="F13" s="1">
        <f t="shared" si="2"/>
        <v>67.100999999999999</v>
      </c>
      <c r="G13" s="1">
        <f t="shared" si="3"/>
        <v>28.916798377851734</v>
      </c>
    </row>
    <row r="14" spans="1:19" ht="15" x14ac:dyDescent="0.25">
      <c r="A14" s="2">
        <v>42054</v>
      </c>
      <c r="B14" s="6">
        <v>459.99999999999994</v>
      </c>
      <c r="C14" s="4">
        <v>0.40349999999999997</v>
      </c>
      <c r="D14" s="1">
        <f t="shared" si="0"/>
        <v>0.39491169934897524</v>
      </c>
      <c r="E14" s="1">
        <f t="shared" si="1"/>
        <v>92.909308502309727</v>
      </c>
      <c r="F14" s="1">
        <f t="shared" si="2"/>
        <v>84.908999999999992</v>
      </c>
      <c r="G14" s="1">
        <f t="shared" si="3"/>
        <v>8.0003085023097356</v>
      </c>
    </row>
    <row r="15" spans="1:19" ht="15" x14ac:dyDescent="0.25">
      <c r="A15" s="2">
        <v>42038</v>
      </c>
      <c r="B15" s="6">
        <v>409.99999999999989</v>
      </c>
      <c r="C15" s="4">
        <v>0.26500000000000001</v>
      </c>
      <c r="D15" s="1">
        <f t="shared" si="0"/>
        <v>0.54325033149243307</v>
      </c>
      <c r="E15" s="1">
        <f t="shared" si="1"/>
        <v>61.018504964342235</v>
      </c>
      <c r="F15" s="1">
        <f t="shared" si="2"/>
        <v>76.958999999999989</v>
      </c>
      <c r="G15" s="1">
        <f t="shared" si="3"/>
        <v>-15.940495035657754</v>
      </c>
    </row>
    <row r="16" spans="1:19" ht="15" x14ac:dyDescent="0.25">
      <c r="A16" s="2">
        <v>42074</v>
      </c>
      <c r="B16" s="6">
        <v>454.99999999999989</v>
      </c>
      <c r="C16" s="4">
        <v>0.39</v>
      </c>
      <c r="D16" s="1">
        <f t="shared" si="0"/>
        <v>0.40738027780411268</v>
      </c>
      <c r="E16" s="1">
        <f t="shared" si="1"/>
        <v>89.800818626767793</v>
      </c>
      <c r="F16" s="1">
        <f t="shared" si="2"/>
        <v>84.11399999999999</v>
      </c>
      <c r="G16" s="1">
        <f t="shared" si="3"/>
        <v>5.6868186267678027</v>
      </c>
    </row>
    <row r="17" spans="1:7" ht="15" x14ac:dyDescent="0.25">
      <c r="A17" s="2" t="s">
        <v>0</v>
      </c>
      <c r="B17" s="6">
        <v>548.33333333333326</v>
      </c>
      <c r="C17" s="4">
        <v>0.32450000000000001</v>
      </c>
      <c r="D17" s="1">
        <f t="shared" si="0"/>
        <v>0.47369630817463265</v>
      </c>
      <c r="E17" s="1">
        <f t="shared" si="1"/>
        <v>74.718886267656799</v>
      </c>
      <c r="F17" s="1">
        <f t="shared" si="2"/>
        <v>98.953999999999994</v>
      </c>
      <c r="G17" s="1">
        <f t="shared" si="3"/>
        <v>-24.235113732343194</v>
      </c>
    </row>
    <row r="18" spans="1:7" ht="15" x14ac:dyDescent="0.25">
      <c r="A18" s="2">
        <v>42090</v>
      </c>
      <c r="B18" s="6">
        <v>502.49999999999949</v>
      </c>
      <c r="C18" s="4">
        <v>0.50307035192678506</v>
      </c>
      <c r="D18" s="1">
        <f t="shared" si="0"/>
        <v>0.314</v>
      </c>
      <c r="E18" s="1">
        <f t="shared" si="1"/>
        <v>115.83622930738838</v>
      </c>
      <c r="F18" s="1">
        <f t="shared" si="2"/>
        <v>91.666499999999928</v>
      </c>
      <c r="G18" s="1">
        <f t="shared" si="3"/>
        <v>24.169729307388451</v>
      </c>
    </row>
    <row r="19" spans="1:7" ht="15" x14ac:dyDescent="0.25">
      <c r="A19" s="2">
        <v>42093</v>
      </c>
      <c r="B19" s="6">
        <v>444.99999999999989</v>
      </c>
      <c r="C19" s="4">
        <v>0.46218090492672592</v>
      </c>
      <c r="D19" s="1">
        <f t="shared" si="0"/>
        <v>0.34499999999999997</v>
      </c>
      <c r="E19" s="1">
        <f t="shared" si="1"/>
        <v>106.42108619507773</v>
      </c>
      <c r="F19" s="1">
        <f t="shared" si="2"/>
        <v>82.523999999999987</v>
      </c>
      <c r="G19" s="1">
        <f t="shared" si="3"/>
        <v>23.897086195077748</v>
      </c>
    </row>
    <row r="20" spans="1:7" ht="15" x14ac:dyDescent="0.25">
      <c r="A20" s="2">
        <v>42096</v>
      </c>
      <c r="B20" s="6">
        <v>450</v>
      </c>
      <c r="C20" s="4">
        <v>0.16999999999999998</v>
      </c>
      <c r="D20" s="1">
        <f t="shared" si="0"/>
        <v>0.67608297539198181</v>
      </c>
      <c r="E20" s="1">
        <f t="shared" si="1"/>
        <v>39.143946580898771</v>
      </c>
      <c r="F20" s="1">
        <f t="shared" si="2"/>
        <v>83.319000000000003</v>
      </c>
      <c r="G20" s="1">
        <f t="shared" si="3"/>
        <v>-44.175053419101232</v>
      </c>
    </row>
    <row r="21" spans="1:7" ht="15" x14ac:dyDescent="0.25">
      <c r="A21" s="2">
        <v>42115</v>
      </c>
      <c r="B21" s="6">
        <v>345.00000000000017</v>
      </c>
      <c r="C21" s="4">
        <v>0.16999999999999998</v>
      </c>
      <c r="D21" s="1">
        <f t="shared" si="0"/>
        <v>0.67608297539198181</v>
      </c>
      <c r="E21" s="1">
        <f t="shared" si="1"/>
        <v>39.143946580898771</v>
      </c>
      <c r="F21" s="1">
        <f t="shared" si="2"/>
        <v>66.624000000000024</v>
      </c>
      <c r="G21" s="1">
        <f t="shared" si="3"/>
        <v>-27.480053419101253</v>
      </c>
    </row>
    <row r="22" spans="1:7" x14ac:dyDescent="0.3">
      <c r="A22" s="2">
        <v>42118</v>
      </c>
      <c r="B22" s="6">
        <v>242</v>
      </c>
      <c r="C22" s="4">
        <v>0.23657200643706275</v>
      </c>
      <c r="D22" s="1">
        <f t="shared" si="0"/>
        <v>0.57999999999999996</v>
      </c>
      <c r="E22" s="1">
        <f t="shared" si="1"/>
        <v>54.472717544167217</v>
      </c>
      <c r="F22" s="1">
        <f t="shared" si="2"/>
        <v>50.247</v>
      </c>
      <c r="G22" s="1">
        <f t="shared" si="3"/>
        <v>4.2257175441672175</v>
      </c>
    </row>
    <row r="23" spans="1:7" x14ac:dyDescent="0.3">
      <c r="A23" s="2">
        <v>42125</v>
      </c>
      <c r="B23" s="6">
        <v>210.00000000000011</v>
      </c>
      <c r="C23" s="4">
        <v>0.22</v>
      </c>
      <c r="D23" s="1">
        <f t="shared" si="0"/>
        <v>0.60255958607435778</v>
      </c>
      <c r="E23" s="1">
        <f t="shared" si="1"/>
        <v>50.656872045868994</v>
      </c>
      <c r="F23" s="1">
        <f t="shared" si="2"/>
        <v>45.15900000000002</v>
      </c>
      <c r="G23" s="1">
        <f t="shared" si="3"/>
        <v>5.4978720458689736</v>
      </c>
    </row>
    <row r="24" spans="1:7" x14ac:dyDescent="0.3">
      <c r="A24" s="2">
        <v>42129</v>
      </c>
      <c r="B24" s="6">
        <v>279.99999999999972</v>
      </c>
      <c r="C24" s="4">
        <v>0.20500000000000002</v>
      </c>
      <c r="D24" s="1">
        <f t="shared" si="0"/>
        <v>0.62373483548241915</v>
      </c>
      <c r="E24" s="1">
        <f t="shared" si="1"/>
        <v>47.202994406377954</v>
      </c>
      <c r="F24" s="1">
        <f t="shared" si="2"/>
        <v>56.288999999999952</v>
      </c>
      <c r="G24" s="1">
        <f t="shared" si="3"/>
        <v>-9.0860055936219979</v>
      </c>
    </row>
    <row r="25" spans="1:7" x14ac:dyDescent="0.3">
      <c r="A25" s="2">
        <v>42136</v>
      </c>
      <c r="B25" s="6">
        <v>247.50000000000014</v>
      </c>
      <c r="C25" s="4">
        <v>0.1885</v>
      </c>
      <c r="D25" s="1">
        <f t="shared" si="0"/>
        <v>0.64788809526877977</v>
      </c>
      <c r="E25" s="1">
        <f t="shared" si="1"/>
        <v>43.403729002937766</v>
      </c>
      <c r="F25" s="1">
        <f t="shared" si="2"/>
        <v>51.121500000000019</v>
      </c>
      <c r="G25" s="1">
        <f t="shared" si="3"/>
        <v>-7.717770997062253</v>
      </c>
    </row>
    <row r="26" spans="1:7" x14ac:dyDescent="0.3">
      <c r="A26" s="2">
        <v>42139</v>
      </c>
      <c r="B26" s="6">
        <v>220.00000000000006</v>
      </c>
      <c r="C26" s="4">
        <v>0.27500000000000002</v>
      </c>
      <c r="D26" s="1">
        <f t="shared" si="0"/>
        <v>0.53088444423098824</v>
      </c>
      <c r="E26" s="1">
        <f t="shared" si="1"/>
        <v>63.321090057336285</v>
      </c>
      <c r="F26" s="1">
        <f t="shared" si="2"/>
        <v>46.749000000000009</v>
      </c>
      <c r="G26" s="1">
        <f t="shared" si="3"/>
        <v>16.572090057336275</v>
      </c>
    </row>
    <row r="27" spans="1:7" x14ac:dyDescent="0.3">
      <c r="A27" s="2">
        <v>42143</v>
      </c>
      <c r="B27" s="6">
        <v>184.99999999999977</v>
      </c>
      <c r="C27" s="4">
        <v>0.20500000000000002</v>
      </c>
      <c r="D27" s="1">
        <f t="shared" si="0"/>
        <v>0.62373483548241915</v>
      </c>
      <c r="E27" s="1">
        <f t="shared" si="1"/>
        <v>47.202994406377954</v>
      </c>
      <c r="F27" s="1">
        <f t="shared" si="2"/>
        <v>41.183999999999962</v>
      </c>
      <c r="G27" s="1">
        <f t="shared" si="3"/>
        <v>6.0189944063779919</v>
      </c>
    </row>
    <row r="28" spans="1:7" x14ac:dyDescent="0.3">
      <c r="A28" s="2">
        <v>42146</v>
      </c>
      <c r="B28" s="6">
        <v>217.5</v>
      </c>
      <c r="C28" s="4">
        <v>0.28000000000000003</v>
      </c>
      <c r="D28" s="1">
        <f t="shared" si="0"/>
        <v>0.52480746024977254</v>
      </c>
      <c r="E28" s="1">
        <f t="shared" si="1"/>
        <v>64.472382603833296</v>
      </c>
      <c r="F28" s="1">
        <f t="shared" si="2"/>
        <v>46.351500000000001</v>
      </c>
      <c r="G28" s="1">
        <f t="shared" si="3"/>
        <v>18.120882603833294</v>
      </c>
    </row>
    <row r="29" spans="1:7" x14ac:dyDescent="0.3">
      <c r="A29" s="2">
        <v>42150</v>
      </c>
      <c r="B29" s="6">
        <v>267.5</v>
      </c>
      <c r="C29" s="4">
        <v>0.245</v>
      </c>
      <c r="D29" s="1">
        <f t="shared" si="0"/>
        <v>0.56885293084384148</v>
      </c>
      <c r="E29" s="1">
        <f t="shared" si="1"/>
        <v>56.41333477835412</v>
      </c>
      <c r="F29" s="1">
        <f t="shared" si="2"/>
        <v>54.301499999999997</v>
      </c>
      <c r="G29" s="1">
        <f t="shared" si="3"/>
        <v>2.1118347783541225</v>
      </c>
    </row>
    <row r="30" spans="1:7" x14ac:dyDescent="0.3">
      <c r="A30" s="2">
        <v>42157</v>
      </c>
      <c r="B30" s="6">
        <v>237.50000000000023</v>
      </c>
      <c r="C30" s="4">
        <v>0.38</v>
      </c>
      <c r="D30" s="1">
        <f t="shared" si="0"/>
        <v>0.41686938347033536</v>
      </c>
      <c r="E30" s="1">
        <f t="shared" si="1"/>
        <v>87.498233533773757</v>
      </c>
      <c r="F30" s="1">
        <f t="shared" si="2"/>
        <v>49.531500000000037</v>
      </c>
      <c r="G30" s="1">
        <f t="shared" si="3"/>
        <v>37.96673353377372</v>
      </c>
    </row>
    <row r="31" spans="1:7" x14ac:dyDescent="0.3">
      <c r="A31" s="2">
        <v>42160</v>
      </c>
      <c r="B31" s="6">
        <v>237.50000000000023</v>
      </c>
      <c r="C31" s="4">
        <v>0.245</v>
      </c>
      <c r="D31" s="1">
        <f t="shared" si="0"/>
        <v>0.56885293084384148</v>
      </c>
      <c r="E31" s="1">
        <f t="shared" si="1"/>
        <v>56.41333477835412</v>
      </c>
      <c r="F31" s="1">
        <f t="shared" si="2"/>
        <v>49.531500000000037</v>
      </c>
      <c r="G31" s="1">
        <f t="shared" si="3"/>
        <v>6.881834778354083</v>
      </c>
    </row>
    <row r="32" spans="1:7" x14ac:dyDescent="0.3">
      <c r="A32" s="2">
        <v>42171</v>
      </c>
      <c r="B32" s="6">
        <v>222.91666666666669</v>
      </c>
      <c r="C32" s="4">
        <v>0.17499999999999999</v>
      </c>
      <c r="D32" s="1">
        <f t="shared" si="0"/>
        <v>0.66834391756861455</v>
      </c>
      <c r="E32" s="1">
        <f t="shared" si="1"/>
        <v>40.29523912739581</v>
      </c>
      <c r="F32" s="1">
        <f t="shared" si="2"/>
        <v>47.21275</v>
      </c>
      <c r="G32" s="1">
        <f t="shared" si="3"/>
        <v>-6.9175108726041898</v>
      </c>
    </row>
    <row r="33" spans="1:7" x14ac:dyDescent="0.3">
      <c r="A33" s="2">
        <v>42174</v>
      </c>
      <c r="B33" s="6">
        <v>157.1428571428572</v>
      </c>
      <c r="C33" s="4">
        <v>0.21500000000000002</v>
      </c>
      <c r="D33" s="1">
        <f t="shared" si="0"/>
        <v>0.60953689724016913</v>
      </c>
      <c r="E33" s="1">
        <f t="shared" si="1"/>
        <v>49.50557949937199</v>
      </c>
      <c r="F33" s="1">
        <f t="shared" si="2"/>
        <v>36.754714285714293</v>
      </c>
      <c r="G33" s="1">
        <f t="shared" si="3"/>
        <v>12.750865213657697</v>
      </c>
    </row>
    <row r="34" spans="1:7" x14ac:dyDescent="0.3">
      <c r="A34" s="2">
        <v>42178</v>
      </c>
      <c r="B34" s="6">
        <v>110.00000000000037</v>
      </c>
      <c r="C34" s="4">
        <v>0.125</v>
      </c>
      <c r="D34" s="1">
        <f t="shared" si="0"/>
        <v>0.74989420933245587</v>
      </c>
      <c r="E34" s="1">
        <f t="shared" si="1"/>
        <v>28.782313662425562</v>
      </c>
      <c r="F34" s="1">
        <f t="shared" si="2"/>
        <v>29.259000000000057</v>
      </c>
      <c r="G34" s="1">
        <f t="shared" si="3"/>
        <v>-0.47668633757449541</v>
      </c>
    </row>
    <row r="35" spans="1:7" x14ac:dyDescent="0.3">
      <c r="A35" s="2">
        <v>42181</v>
      </c>
      <c r="B35" s="6">
        <v>107.49999999999996</v>
      </c>
      <c r="C35" s="4">
        <v>0.11499999999999999</v>
      </c>
      <c r="D35" s="1">
        <f t="shared" si="0"/>
        <v>0.76736148936181903</v>
      </c>
      <c r="E35" s="1">
        <f t="shared" si="1"/>
        <v>26.479728569431515</v>
      </c>
      <c r="F35" s="1">
        <f t="shared" si="2"/>
        <v>28.861499999999992</v>
      </c>
      <c r="G35" s="1">
        <f t="shared" si="3"/>
        <v>-2.3817714305684774</v>
      </c>
    </row>
    <row r="36" spans="1:7" x14ac:dyDescent="0.3">
      <c r="A36" s="2">
        <v>42185</v>
      </c>
      <c r="B36" s="6">
        <v>117.49999999999989</v>
      </c>
      <c r="C36" s="4">
        <v>0.10750000000000001</v>
      </c>
      <c r="D36" s="1">
        <f t="shared" si="0"/>
        <v>0.78072844013790677</v>
      </c>
      <c r="E36" s="1">
        <f t="shared" si="1"/>
        <v>24.752789749685999</v>
      </c>
      <c r="F36" s="1">
        <f t="shared" si="2"/>
        <v>30.451499999999982</v>
      </c>
      <c r="G36" s="1">
        <f t="shared" si="3"/>
        <v>-5.698710250313983</v>
      </c>
    </row>
    <row r="37" spans="1:7" x14ac:dyDescent="0.3">
      <c r="A37" s="2">
        <v>42191</v>
      </c>
      <c r="B37" s="6">
        <v>112.49999999999974</v>
      </c>
      <c r="C37" s="4">
        <v>0.14000000000000001</v>
      </c>
      <c r="D37" s="1">
        <f t="shared" si="0"/>
        <v>0.72443596007499</v>
      </c>
      <c r="E37" s="1">
        <f t="shared" si="1"/>
        <v>32.236191301916648</v>
      </c>
      <c r="F37" s="1">
        <f t="shared" si="2"/>
        <v>29.656499999999959</v>
      </c>
      <c r="G37" s="1">
        <f t="shared" si="3"/>
        <v>2.5796913019166894</v>
      </c>
    </row>
    <row r="38" spans="1:7" x14ac:dyDescent="0.3">
      <c r="A38" s="2">
        <v>42194</v>
      </c>
      <c r="B38" s="6">
        <v>119.99999999999996</v>
      </c>
      <c r="C38" s="4">
        <v>0.16500000000000001</v>
      </c>
      <c r="D38" s="1">
        <f t="shared" si="0"/>
        <v>0.68391164728142928</v>
      </c>
      <c r="E38" s="1">
        <f t="shared" si="1"/>
        <v>37.99265403440176</v>
      </c>
      <c r="F38" s="1">
        <f t="shared" si="2"/>
        <v>30.848999999999997</v>
      </c>
      <c r="G38" s="1">
        <f t="shared" si="3"/>
        <v>7.1436540344017629</v>
      </c>
    </row>
    <row r="39" spans="1:7" x14ac:dyDescent="0.3">
      <c r="A39" s="2">
        <v>42215</v>
      </c>
      <c r="B39" s="6">
        <v>150.00000000000011</v>
      </c>
      <c r="C39" s="4">
        <v>0.23199999999999998</v>
      </c>
      <c r="D39" s="1">
        <f t="shared" si="0"/>
        <v>0.58613816451402867</v>
      </c>
      <c r="E39" s="1">
        <f t="shared" si="1"/>
        <v>53.419974157461866</v>
      </c>
      <c r="F39" s="1">
        <f t="shared" si="2"/>
        <v>35.619000000000021</v>
      </c>
      <c r="G39" s="1">
        <f t="shared" si="3"/>
        <v>17.800974157461845</v>
      </c>
    </row>
    <row r="40" spans="1:7" x14ac:dyDescent="0.3">
      <c r="A40" s="2">
        <v>42222</v>
      </c>
      <c r="B40" s="6">
        <v>195.00000000000003</v>
      </c>
      <c r="C40" s="4">
        <v>0.28799999999999998</v>
      </c>
      <c r="D40" s="1">
        <f t="shared" si="0"/>
        <v>0.51522864458175643</v>
      </c>
      <c r="E40" s="1">
        <f t="shared" si="1"/>
        <v>66.314450678228525</v>
      </c>
      <c r="F40" s="1">
        <f t="shared" si="2"/>
        <v>42.774000000000008</v>
      </c>
      <c r="G40" s="1">
        <f t="shared" si="3"/>
        <v>23.540450678228517</v>
      </c>
    </row>
    <row r="41" spans="1:7" x14ac:dyDescent="0.3">
      <c r="A41" t="s">
        <v>4</v>
      </c>
      <c r="B41" s="6">
        <v>390.00000000000006</v>
      </c>
      <c r="C41" s="4">
        <v>8.8900000000000007E-2</v>
      </c>
      <c r="D41" s="1">
        <f t="shared" si="0"/>
        <v>0.81489189821385122</v>
      </c>
      <c r="E41" s="1">
        <f t="shared" si="1"/>
        <v>20.469981476717081</v>
      </c>
      <c r="F41" s="1">
        <f t="shared" si="2"/>
        <v>73.779000000000011</v>
      </c>
      <c r="G41" s="1">
        <f t="shared" si="3"/>
        <v>-53.30901852328293</v>
      </c>
    </row>
    <row r="42" spans="1:7" x14ac:dyDescent="0.3">
      <c r="B42" s="6">
        <v>187.99999999999955</v>
      </c>
      <c r="C42" s="4">
        <v>8.8300000000000003E-2</v>
      </c>
      <c r="D42" s="1">
        <f t="shared" si="0"/>
        <v>0.81601849101973634</v>
      </c>
      <c r="E42" s="1">
        <f t="shared" si="1"/>
        <v>20.331826371137435</v>
      </c>
      <c r="F42" s="1">
        <f t="shared" si="2"/>
        <v>41.66099999999993</v>
      </c>
      <c r="G42" s="1">
        <f t="shared" si="3"/>
        <v>-21.329173628862495</v>
      </c>
    </row>
    <row r="43" spans="1:7" x14ac:dyDescent="0.3">
      <c r="B43" s="6">
        <v>220.0000000000002</v>
      </c>
      <c r="C43" s="4">
        <v>8.8800000000000004E-2</v>
      </c>
      <c r="D43" s="1">
        <f t="shared" si="0"/>
        <v>0.81507955561160139</v>
      </c>
      <c r="E43" s="1">
        <f t="shared" si="1"/>
        <v>20.44695562578713</v>
      </c>
      <c r="F43" s="1">
        <f t="shared" si="2"/>
        <v>46.749000000000031</v>
      </c>
      <c r="G43" s="1">
        <f t="shared" si="3"/>
        <v>-26.302044374212901</v>
      </c>
    </row>
    <row r="44" spans="1:7" x14ac:dyDescent="0.3">
      <c r="B44" s="6">
        <v>199.99999999999972</v>
      </c>
      <c r="C44" s="4">
        <v>8.7999999999999995E-2</v>
      </c>
      <c r="D44" s="1">
        <f t="shared" si="0"/>
        <v>0.81658237135859235</v>
      </c>
      <c r="E44" s="1">
        <f t="shared" si="1"/>
        <v>20.26274881834761</v>
      </c>
      <c r="F44" s="1">
        <f t="shared" si="2"/>
        <v>43.568999999999953</v>
      </c>
      <c r="G44" s="1">
        <f t="shared" si="3"/>
        <v>-23.306251181652343</v>
      </c>
    </row>
    <row r="45" spans="1:7" x14ac:dyDescent="0.3">
      <c r="B45" s="6">
        <v>171.66666666666674</v>
      </c>
      <c r="C45" s="4">
        <v>8.7900000000000006E-2</v>
      </c>
      <c r="D45" s="1">
        <f t="shared" si="0"/>
        <v>0.81677041804698591</v>
      </c>
      <c r="E45" s="1">
        <f t="shared" si="1"/>
        <v>20.239722967417652</v>
      </c>
      <c r="F45" s="1">
        <f t="shared" si="2"/>
        <v>39.064000000000014</v>
      </c>
      <c r="G45" s="1">
        <f t="shared" si="3"/>
        <v>-18.824277032582362</v>
      </c>
    </row>
    <row r="46" spans="1:7" x14ac:dyDescent="0.3">
      <c r="B46" s="6">
        <v>143.33333333333326</v>
      </c>
      <c r="C46" s="4">
        <v>8.8999999999999996E-2</v>
      </c>
      <c r="D46" s="1">
        <f t="shared" si="0"/>
        <v>0.81470428402083961</v>
      </c>
      <c r="E46" s="1">
        <f t="shared" si="1"/>
        <v>20.493007327647003</v>
      </c>
      <c r="F46" s="1">
        <f t="shared" si="2"/>
        <v>34.55899999999999</v>
      </c>
      <c r="G46" s="1">
        <f t="shared" si="3"/>
        <v>-14.065992672352987</v>
      </c>
    </row>
    <row r="47" spans="1:7" x14ac:dyDescent="0.3">
      <c r="B47" s="6">
        <v>96.666666666666657</v>
      </c>
      <c r="C47" s="4">
        <v>9.5799999999999996E-2</v>
      </c>
      <c r="D47" s="1">
        <f t="shared" si="0"/>
        <v>0.80204733480066548</v>
      </c>
      <c r="E47" s="1">
        <f t="shared" si="1"/>
        <v>22.058765190882951</v>
      </c>
      <c r="F47" s="1">
        <f t="shared" si="2"/>
        <v>27.138999999999999</v>
      </c>
      <c r="G47" s="1">
        <f t="shared" si="3"/>
        <v>-5.0802348091170479</v>
      </c>
    </row>
    <row r="48" spans="1:7" x14ac:dyDescent="0.3">
      <c r="B48" s="6">
        <v>108.3333333333332</v>
      </c>
      <c r="C48" s="4">
        <v>8.7999999999999995E-2</v>
      </c>
      <c r="D48" s="1">
        <f t="shared" si="0"/>
        <v>0.81658237135859235</v>
      </c>
      <c r="E48" s="1">
        <f t="shared" si="1"/>
        <v>20.26274881834761</v>
      </c>
      <c r="F48" s="1">
        <f t="shared" si="2"/>
        <v>28.993999999999978</v>
      </c>
      <c r="G48" s="1">
        <f t="shared" si="3"/>
        <v>-8.7312511816523681</v>
      </c>
    </row>
    <row r="49" spans="2:7" x14ac:dyDescent="0.3">
      <c r="B49" s="6">
        <v>178.33333333333334</v>
      </c>
      <c r="C49" s="4">
        <v>9.5299999999999996E-2</v>
      </c>
      <c r="D49" s="1">
        <f t="shared" si="0"/>
        <v>0.80297125766986266</v>
      </c>
      <c r="E49" s="1">
        <f t="shared" si="1"/>
        <v>21.943635936233253</v>
      </c>
      <c r="F49" s="1">
        <f t="shared" si="2"/>
        <v>40.124000000000002</v>
      </c>
      <c r="G49" s="1">
        <f t="shared" si="3"/>
        <v>-18.180364063766749</v>
      </c>
    </row>
    <row r="50" spans="2:7" x14ac:dyDescent="0.3">
      <c r="B50" s="6">
        <v>133.33333333333346</v>
      </c>
      <c r="C50" s="4">
        <v>9.0300000000000005E-2</v>
      </c>
      <c r="D50" s="1">
        <f t="shared" si="0"/>
        <v>0.81226922662006396</v>
      </c>
      <c r="E50" s="1">
        <f t="shared" si="1"/>
        <v>20.792343389736239</v>
      </c>
      <c r="F50" s="1">
        <f t="shared" si="2"/>
        <v>32.969000000000023</v>
      </c>
      <c r="G50" s="1">
        <f t="shared" si="3"/>
        <v>-12.176656610263784</v>
      </c>
    </row>
    <row r="160" ht="15" customHeight="1" x14ac:dyDescent="0.3"/>
    <row r="164" ht="1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Chambonniere</dc:creator>
  <cp:lastModifiedBy>Paul Chambonniere</cp:lastModifiedBy>
  <dcterms:created xsi:type="dcterms:W3CDTF">2020-05-21T18:03:24Z</dcterms:created>
  <dcterms:modified xsi:type="dcterms:W3CDTF">2022-04-23T22:10:25Z</dcterms:modified>
</cp:coreProperties>
</file>